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<sst xmlns="http://schemas.openxmlformats.org/spreadsheetml/2006/main" count="115" uniqueCount="59">
  <si>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</si>
  <si>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</si>
  <si>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</si>
  <si>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</si>
  <si>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</si>
  <si>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</si>
  <si>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</si>
  <si>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</si>
  <si>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</si>
  <si>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</si>
  <si>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</si>
  <si>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</si>
  <si>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</si>
  <si>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</si>
  <si>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</si>
  <si>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</si>
  <si>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</si>
  <si>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</si>
  <si>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</si>
  <si>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</si>
  <si>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</si>
  <si>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</si>
  <si>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</si>
  <si>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</si>
  <si>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</si>
  <si>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</si>
  <si>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</si>
  <si>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</si>
  <si>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</si>
  <si>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</si>
  <si>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</si>
  <si>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</si>
  <si>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</si>
  <si>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</si>
  <si>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</si>
  <si>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Nos</t>
  </si>
  <si>
    <t>Excess(+)</t>
  </si>
  <si>
    <t>Construction of chamber for 100mm sluice plates</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</si>
  <si>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</si>
  <si>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</si>
  <si>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</si>
  <si>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</si>
  <si>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</si>
  <si>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</si>
  <si>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</si>
  <si>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</si>
  <si>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</si>
  <si>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</si>
  <si>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</si>
  <si>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</si>
  <si>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BI01010001010000000000000515BI0100001113</t>
  </si>
  <si>
    <t>BI01010001010000000000000515BI0100001114</t>
  </si>
  <si>
    <t>Per Shift Per Skilled</t>
  </si>
  <si>
    <t>MONTH</t>
  </si>
  <si>
    <t xml:space="preserve">Tender Inviting Authority: The Assistant Chief Engineer,  W.B.P.H&amp;.I.D.Corpn. Ltd. </t>
  </si>
  <si>
    <t xml:space="preserve">Name of Work: Annual Maintenance Contract  for operation, Services and Maintenance work of 13  passenger 4 nos. lift at Amherst Street Police Housing, Kolkata. For a period of 12(Twelve) months from the date of commencement. (1st Call). </t>
  </si>
  <si>
    <r>
      <t xml:space="preserve">
Annual Maintenance Contract for Comprehensive Servicing, Maintenance of 13 passengers (G+10), 11 stop, 4 nos old type lift at residential buildings of Armherst Street Police Housing.
</t>
    </r>
    <r>
      <rPr>
        <b/>
        <sz val="10"/>
        <rFont val="Book Antiqua"/>
        <family val="1"/>
      </rPr>
      <t xml:space="preserve">Note : Works are to be performed as per the SCOPE OF WORK, TERMS &amp; CONDITIONS is enclosed herewith.
(Rates are inclusive of all charges and taxes for 4 nos. lift per month.)  </t>
    </r>
  </si>
  <si>
    <t xml:space="preserve">
Provision for 1 no. Skilled lift attendant cum Operator  at Armherst Street Police Housing in 2 (Two) Shifts (from 6:00 A.M to 2:00 p.m. and 2.00 p.m to 10:00 p.m.) for 13 passengers (G+10), 11 stop residential buildings of Armherst Street Police Housing -  
For 365 days ( that is 365x2=730 mandays )
 (Rates are inclusive of all charges and taxes.)  </t>
  </si>
  <si>
    <t>Contract No: WBPHIDCL/ACE/NIT- 187(e)/2019-2020 (1st Call) Sl. No. 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</si>
</sst>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Book Antiqua"/>
      <family val="1"/>
    </font>
    <font>
      <b/>
      <sz val="10"/>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67"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68" fillId="33" borderId="10" xfId="60" applyNumberFormat="1" applyFont="1" applyFill="1" applyBorder="1" applyAlignment="1" applyProtection="1">
      <alignment vertical="center" wrapText="1"/>
      <protection locked="0"/>
    </xf>
    <xf numFmtId="0" fontId="64"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69" fillId="0" borderId="11" xfId="60" applyNumberFormat="1" applyFont="1" applyFill="1" applyBorder="1" applyAlignment="1">
      <alignment vertical="top"/>
      <protection/>
    </xf>
    <xf numFmtId="10" fontId="70" fillId="33" borderId="10" xfId="65" applyNumberFormat="1" applyFont="1" applyFill="1" applyBorder="1" applyAlignment="1" applyProtection="1">
      <alignment horizontal="center" vertical="center"/>
      <protection locked="0"/>
    </xf>
    <xf numFmtId="2" fontId="6" fillId="0" borderId="16" xfId="60" applyNumberFormat="1" applyFont="1" applyFill="1" applyBorder="1" applyAlignment="1">
      <alignment horizontal="right" vertical="top"/>
      <protection/>
    </xf>
    <xf numFmtId="2" fontId="6" fillId="0" borderId="11" xfId="42" applyNumberFormat="1" applyFont="1" applyFill="1" applyBorder="1" applyAlignment="1">
      <alignment vertical="top"/>
    </xf>
    <xf numFmtId="0" fontId="71" fillId="0" borderId="11" xfId="60" applyNumberFormat="1" applyFont="1" applyFill="1" applyBorder="1" applyAlignment="1">
      <alignment horizontal="left" vertical="center" wrapText="1"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3" fillId="0" borderId="11" xfId="60" applyNumberFormat="1" applyFont="1" applyFill="1" applyBorder="1" applyAlignment="1">
      <alignment vertical="center" wrapText="1" readingOrder="1"/>
      <protection/>
    </xf>
    <xf numFmtId="0" fontId="2" fillId="0" borderId="11" xfId="57" applyNumberFormat="1" applyFont="1" applyFill="1" applyBorder="1" applyAlignment="1" applyProtection="1">
      <alignment horizontal="right" vertical="center" readingOrder="1"/>
      <protection locked="0"/>
    </xf>
    <xf numFmtId="0" fontId="2" fillId="33" borderId="17"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60" applyNumberFormat="1" applyFont="1" applyFill="1" applyBorder="1" applyAlignment="1">
      <alignment horizontal="right" vertical="center" readingOrder="1"/>
      <protection/>
    </xf>
    <xf numFmtId="2" fontId="2" fillId="0" borderId="18" xfId="59" applyNumberFormat="1" applyFont="1" applyFill="1" applyBorder="1" applyAlignment="1">
      <alignment horizontal="right" vertical="center" readingOrder="1"/>
      <protection/>
    </xf>
    <xf numFmtId="174" fontId="0" fillId="0" borderId="11" xfId="0" applyNumberFormat="1" applyFill="1" applyBorder="1" applyAlignment="1">
      <alignment horizontal="center" vertical="center"/>
    </xf>
    <xf numFmtId="2" fontId="17" fillId="0" borderId="11" xfId="0" applyNumberFormat="1" applyFont="1" applyFill="1" applyBorder="1" applyAlignment="1">
      <alignment horizontal="center" vertical="center"/>
    </xf>
    <xf numFmtId="0" fontId="17" fillId="0" borderId="11" xfId="0" applyFont="1" applyFill="1" applyBorder="1" applyAlignment="1">
      <alignment horizontal="justify" vertical="top" wrapText="1"/>
    </xf>
    <xf numFmtId="0" fontId="4" fillId="0" borderId="0" xfId="57" applyNumberFormat="1" applyFont="1" applyFill="1" applyBorder="1" applyAlignment="1">
      <alignment horizontal="left" vertical="center"/>
      <protection/>
    </xf>
    <xf numFmtId="2" fontId="3" fillId="0" borderId="0" xfId="57" applyNumberFormat="1" applyFont="1" applyFill="1" applyAlignment="1">
      <alignment vertical="center"/>
      <protection/>
    </xf>
    <xf numFmtId="0" fontId="3" fillId="0" borderId="0" xfId="57" applyNumberFormat="1" applyFont="1" applyFill="1" applyAlignment="1" applyProtection="1">
      <alignment vertical="center"/>
      <protection/>
    </xf>
    <xf numFmtId="0" fontId="0" fillId="0" borderId="0" xfId="57" applyNumberFormat="1" applyFill="1" applyAlignment="1">
      <alignment vertical="center"/>
      <protection/>
    </xf>
    <xf numFmtId="2" fontId="3" fillId="34" borderId="0" xfId="57" applyNumberFormat="1" applyFont="1" applyFill="1" applyAlignment="1">
      <alignment vertical="center"/>
      <protection/>
    </xf>
    <xf numFmtId="174" fontId="3" fillId="0" borderId="0" xfId="57" applyNumberFormat="1" applyFont="1" applyFill="1" applyAlignment="1">
      <alignment vertical="top"/>
      <protection/>
    </xf>
    <xf numFmtId="2" fontId="3" fillId="0" borderId="0" xfId="57" applyNumberFormat="1" applyFont="1" applyFill="1" applyAlignment="1">
      <alignment vertical="top"/>
      <protection/>
    </xf>
    <xf numFmtId="0" fontId="0" fillId="0" borderId="11" xfId="0" applyFont="1" applyFill="1" applyBorder="1" applyAlignment="1">
      <alignment horizontal="center" vertical="center"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19" xfId="60"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5" xfId="60" applyNumberFormat="1" applyFont="1" applyFill="1" applyBorder="1" applyAlignment="1" applyProtection="1">
      <alignment horizontal="left" vertical="top"/>
      <protection locked="0"/>
    </xf>
    <xf numFmtId="0" fontId="2" fillId="0" borderId="19"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view="pageBreakPreview" zoomScale="90" zoomScaleNormal="60" zoomScaleSheetLayoutView="90" zoomScalePageLayoutView="0" workbookViewId="0" topLeftCell="A8">
      <selection activeCell="A7" sqref="A7:BC7"/>
    </sheetView>
  </sheetViews>
  <sheetFormatPr defaultColWidth="9.140625" defaultRowHeight="15"/>
  <cols>
    <col min="1" max="1" width="13.57421875" style="21" customWidth="1"/>
    <col min="2" max="2" width="57.57421875" style="21" customWidth="1"/>
    <col min="3" max="3" width="10.00390625" style="21" hidden="1" customWidth="1"/>
    <col min="4" max="4" width="15.140625" style="21" customWidth="1"/>
    <col min="5" max="5" width="14.140625" style="21" customWidth="1"/>
    <col min="6" max="6" width="19.14062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31.57421875" style="21" customWidth="1"/>
    <col min="56" max="56" width="0.9921875" style="65" customWidth="1"/>
    <col min="57" max="57" width="5.28125" style="65" hidden="1" customWidth="1"/>
    <col min="58" max="58" width="10.28125" style="65" hidden="1" customWidth="1"/>
    <col min="59" max="59" width="10.28125" style="21" hidden="1" customWidth="1"/>
    <col min="60" max="60" width="9.140625" style="21" hidden="1" customWidth="1"/>
    <col min="61" max="238" width="9.140625" style="21" customWidth="1"/>
    <col min="239" max="243" width="9.140625" style="22" customWidth="1"/>
    <col min="244" max="16384" width="9.140625" style="21" customWidth="1"/>
  </cols>
  <sheetData>
    <row r="1" spans="1:243" s="1" customFormat="1" ht="27" customHeight="1">
      <c r="A1" s="76" t="str">
        <f>B2&amp;" BoQ"</f>
        <v>Percentage BoQ</v>
      </c>
      <c r="B1" s="76"/>
      <c r="C1" s="76"/>
      <c r="D1" s="76"/>
      <c r="E1" s="76"/>
      <c r="F1" s="76"/>
      <c r="G1" s="76"/>
      <c r="H1" s="76"/>
      <c r="I1" s="76"/>
      <c r="J1" s="76"/>
      <c r="K1" s="76"/>
      <c r="L1" s="76"/>
      <c r="O1" s="2"/>
      <c r="P1" s="2"/>
      <c r="Q1" s="3"/>
      <c r="IE1" s="3"/>
      <c r="IF1" s="3"/>
      <c r="IG1" s="3"/>
      <c r="IH1" s="3"/>
      <c r="II1" s="3"/>
    </row>
    <row r="2" spans="1:17" s="1" customFormat="1" ht="25.5" customHeight="1" hidden="1">
      <c r="A2" s="23" t="s">
        <v>4</v>
      </c>
      <c r="B2" s="23" t="s">
        <v>43</v>
      </c>
      <c r="C2" s="23" t="s">
        <v>5</v>
      </c>
      <c r="D2" s="23" t="s">
        <v>6</v>
      </c>
      <c r="E2" s="23" t="s">
        <v>7</v>
      </c>
      <c r="J2" s="4"/>
      <c r="K2" s="4"/>
      <c r="L2" s="4"/>
      <c r="O2" s="2"/>
      <c r="P2" s="2"/>
      <c r="Q2" s="3"/>
    </row>
    <row r="3" spans="1:243" s="1" customFormat="1" ht="30" customHeight="1" hidden="1">
      <c r="A3" s="1" t="s">
        <v>48</v>
      </c>
      <c r="C3" s="1" t="s">
        <v>47</v>
      </c>
      <c r="IE3" s="3"/>
      <c r="IF3" s="3"/>
      <c r="IG3" s="3"/>
      <c r="IH3" s="3"/>
      <c r="II3" s="3"/>
    </row>
    <row r="4" spans="1:243" s="5" customFormat="1" ht="30.75" customHeight="1">
      <c r="A4" s="77" t="s">
        <v>54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62"/>
      <c r="BE4" s="62"/>
      <c r="BF4" s="62"/>
      <c r="IE4" s="6"/>
      <c r="IF4" s="6"/>
      <c r="IG4" s="6"/>
      <c r="IH4" s="6"/>
      <c r="II4" s="6"/>
    </row>
    <row r="5" spans="1:243" s="5" customFormat="1" ht="30.75" customHeight="1">
      <c r="A5" s="77" t="s">
        <v>55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62"/>
      <c r="BE5" s="62"/>
      <c r="BF5" s="62"/>
      <c r="IE5" s="6"/>
      <c r="IF5" s="6"/>
      <c r="IG5" s="6"/>
      <c r="IH5" s="6"/>
      <c r="II5" s="6"/>
    </row>
    <row r="6" spans="1:243" s="5" customFormat="1" ht="30.75"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62"/>
      <c r="BE6" s="62"/>
      <c r="BF6" s="62"/>
      <c r="IE6" s="6"/>
      <c r="IF6" s="6"/>
      <c r="IG6" s="6"/>
      <c r="IH6" s="6"/>
      <c r="II6" s="6"/>
    </row>
    <row r="7" spans="1:243" s="5" customFormat="1" ht="29.25" customHeight="1" hidden="1">
      <c r="A7" s="78" t="s">
        <v>8</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62"/>
      <c r="BE7" s="62"/>
      <c r="BF7" s="62"/>
      <c r="IE7" s="6"/>
      <c r="IF7" s="6"/>
      <c r="IG7" s="6"/>
      <c r="IH7" s="6"/>
      <c r="II7" s="6"/>
    </row>
    <row r="8" spans="1:243" s="7" customFormat="1" ht="37.5" customHeight="1">
      <c r="A8" s="24" t="s">
        <v>9</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70" t="s">
        <v>10</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BE10" s="9"/>
      <c r="BF10" s="9"/>
      <c r="IE10" s="13"/>
      <c r="IF10" s="13"/>
      <c r="IG10" s="13"/>
      <c r="IH10" s="13"/>
      <c r="II10" s="13"/>
    </row>
    <row r="11" spans="1:243"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32</v>
      </c>
      <c r="BC11" s="26" t="s">
        <v>33</v>
      </c>
      <c r="BD11" s="9"/>
      <c r="BE11" s="9"/>
      <c r="BF11" s="9"/>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9"/>
      <c r="BF12" s="9"/>
      <c r="IE12" s="13"/>
      <c r="IF12" s="13"/>
      <c r="IG12" s="13"/>
      <c r="IH12" s="13"/>
      <c r="II12" s="13"/>
    </row>
    <row r="13" spans="1:243" s="15" customFormat="1" ht="140.25" customHeight="1">
      <c r="A13" s="27">
        <v>1</v>
      </c>
      <c r="B13" s="61" t="s">
        <v>56</v>
      </c>
      <c r="C13" s="47" t="s">
        <v>50</v>
      </c>
      <c r="D13" s="59">
        <v>12</v>
      </c>
      <c r="E13" s="69" t="s">
        <v>53</v>
      </c>
      <c r="F13" s="60">
        <v>28369.61</v>
      </c>
      <c r="G13" s="54"/>
      <c r="H13" s="49"/>
      <c r="I13" s="48" t="s">
        <v>36</v>
      </c>
      <c r="J13" s="50">
        <f>IF(I13="Less(-)",-1,1)</f>
        <v>1</v>
      </c>
      <c r="K13" s="51" t="s">
        <v>44</v>
      </c>
      <c r="L13" s="51" t="s">
        <v>7</v>
      </c>
      <c r="M13" s="55"/>
      <c r="N13" s="54"/>
      <c r="O13" s="54"/>
      <c r="P13" s="56"/>
      <c r="Q13" s="54"/>
      <c r="R13" s="54"/>
      <c r="S13" s="56"/>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7">
        <f>total_amount_ba($B$2,$D$2,D13,F13,J13,K13,M13)</f>
        <v>340435.32</v>
      </c>
      <c r="BB13" s="58">
        <f>BA13+SUM(N13:AZ13)</f>
        <v>340435.32</v>
      </c>
      <c r="BC13" s="53" t="str">
        <f>SpellNumber(L13,BB13)</f>
        <v>INR  Three Lakh Forty Thousand Four Hundred &amp; Thirty Five  and Paise Thirty Two Only</v>
      </c>
      <c r="BD13" s="63">
        <v>10</v>
      </c>
      <c r="BE13" s="63">
        <f>BD13*1.12*1.01</f>
        <v>11.31</v>
      </c>
      <c r="BF13" s="66">
        <f>D13*BD13</f>
        <v>120</v>
      </c>
      <c r="BH13" s="67"/>
      <c r="IE13" s="16">
        <v>2</v>
      </c>
      <c r="IF13" s="16" t="s">
        <v>34</v>
      </c>
      <c r="IG13" s="16" t="s">
        <v>38</v>
      </c>
      <c r="IH13" s="16">
        <v>10</v>
      </c>
      <c r="II13" s="16" t="s">
        <v>35</v>
      </c>
    </row>
    <row r="14" spans="1:243" s="15" customFormat="1" ht="117" customHeight="1">
      <c r="A14" s="27">
        <v>2</v>
      </c>
      <c r="B14" s="61" t="s">
        <v>57</v>
      </c>
      <c r="C14" s="47" t="s">
        <v>51</v>
      </c>
      <c r="D14" s="59">
        <v>730</v>
      </c>
      <c r="E14" s="69" t="s">
        <v>52</v>
      </c>
      <c r="F14" s="60">
        <v>498.92</v>
      </c>
      <c r="G14" s="54"/>
      <c r="H14" s="49"/>
      <c r="I14" s="48" t="s">
        <v>36</v>
      </c>
      <c r="J14" s="50">
        <f>IF(I14="Less(-)",-1,1)</f>
        <v>1</v>
      </c>
      <c r="K14" s="51" t="s">
        <v>44</v>
      </c>
      <c r="L14" s="51" t="s">
        <v>7</v>
      </c>
      <c r="M14" s="55"/>
      <c r="N14" s="54"/>
      <c r="O14" s="54"/>
      <c r="P14" s="56"/>
      <c r="Q14" s="54"/>
      <c r="R14" s="54"/>
      <c r="S14" s="56"/>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7">
        <f>total_amount_ba($B$2,$D$2,D14,F14,J14,K14,M14)</f>
        <v>364211.6</v>
      </c>
      <c r="BB14" s="58">
        <f>BA14+SUM(N14:AZ14)</f>
        <v>364211.6</v>
      </c>
      <c r="BC14" s="53" t="str">
        <f>SpellNumber(L14,BB14)</f>
        <v>INR  Three Lakh Sixty Four Thousand Two Hundred &amp; Eleven  and Paise Sixty Only</v>
      </c>
      <c r="BD14" s="63">
        <v>166</v>
      </c>
      <c r="BE14" s="63">
        <f>BD14*1.12*1.01</f>
        <v>187.78</v>
      </c>
      <c r="BF14" s="66">
        <f>D14*BD14</f>
        <v>121180</v>
      </c>
      <c r="BG14" s="15">
        <v>449.06</v>
      </c>
      <c r="BH14" s="15">
        <f>BG14*1.01</f>
        <v>453.5506</v>
      </c>
      <c r="IE14" s="16">
        <v>3</v>
      </c>
      <c r="IF14" s="16" t="s">
        <v>39</v>
      </c>
      <c r="IG14" s="16" t="s">
        <v>40</v>
      </c>
      <c r="IH14" s="16">
        <v>10</v>
      </c>
      <c r="II14" s="16" t="s">
        <v>35</v>
      </c>
    </row>
    <row r="15" spans="1:243" s="15" customFormat="1" ht="47.25" customHeight="1">
      <c r="A15" s="29" t="s">
        <v>42</v>
      </c>
      <c r="B15" s="30"/>
      <c r="C15" s="31"/>
      <c r="D15" s="32"/>
      <c r="E15" s="32"/>
      <c r="F15" s="32"/>
      <c r="G15" s="32"/>
      <c r="H15" s="33"/>
      <c r="I15" s="33"/>
      <c r="J15" s="33"/>
      <c r="K15" s="33"/>
      <c r="L15" s="34"/>
      <c r="BA15" s="46">
        <f>SUM(BA13:BA14)</f>
        <v>704646.92</v>
      </c>
      <c r="BB15" s="46">
        <f>SUM(BB13:BB14)</f>
        <v>704646.92</v>
      </c>
      <c r="BC15" s="28" t="str">
        <f>SpellNumber($E$2,BB15)</f>
        <v>INR  Seven Lakh Four Thousand Six Hundred &amp; Forty Six  and Paise Ninety Two Only</v>
      </c>
      <c r="BD15" s="63">
        <v>37426574.91</v>
      </c>
      <c r="BE15" s="63">
        <f>BD15-BA15</f>
        <v>36721927.99</v>
      </c>
      <c r="BF15" s="9"/>
      <c r="BG15" s="68">
        <f>693369.97-BA15</f>
        <v>-11276.95</v>
      </c>
      <c r="IE15" s="16">
        <v>4</v>
      </c>
      <c r="IF15" s="16" t="s">
        <v>37</v>
      </c>
      <c r="IG15" s="16" t="s">
        <v>41</v>
      </c>
      <c r="IH15" s="16">
        <v>10</v>
      </c>
      <c r="II15" s="16" t="s">
        <v>35</v>
      </c>
    </row>
    <row r="16" spans="1:243" s="19" customFormat="1" ht="33.75" customHeight="1">
      <c r="A16" s="30" t="s">
        <v>46</v>
      </c>
      <c r="B16" s="35"/>
      <c r="C16" s="17"/>
      <c r="D16" s="36"/>
      <c r="E16" s="37" t="s">
        <v>49</v>
      </c>
      <c r="F16" s="44"/>
      <c r="G16" s="38"/>
      <c r="H16" s="18"/>
      <c r="I16" s="18"/>
      <c r="J16" s="18"/>
      <c r="K16" s="39"/>
      <c r="L16" s="40"/>
      <c r="M16" s="41"/>
      <c r="O16" s="15"/>
      <c r="P16" s="15"/>
      <c r="Q16" s="15"/>
      <c r="R16" s="15"/>
      <c r="S16" s="15"/>
      <c r="BA16" s="43">
        <f>IF(ISBLANK(F16),0,IF(E16="Excess (+)",ROUND(BA15+(BA15*F16),2),IF(E16="Less (-)",ROUND(BA15+(BA15*F16*(-1)),2),IF(E16="At Par",BA15,0))))</f>
        <v>0</v>
      </c>
      <c r="BB16" s="45">
        <f>ROUND(BA16,0)</f>
        <v>0</v>
      </c>
      <c r="BC16" s="28" t="str">
        <f>SpellNumber($E$2,BA16)</f>
        <v>INR Zero Only</v>
      </c>
      <c r="BD16" s="64"/>
      <c r="BE16" s="64"/>
      <c r="BF16" s="64"/>
      <c r="IE16" s="20"/>
      <c r="IF16" s="20"/>
      <c r="IG16" s="20"/>
      <c r="IH16" s="20"/>
      <c r="II16" s="20"/>
    </row>
    <row r="17" spans="1:243" s="19" customFormat="1" ht="41.25" customHeight="1">
      <c r="A17" s="29" t="s">
        <v>45</v>
      </c>
      <c r="B17" s="29"/>
      <c r="C17" s="73" t="str">
        <f>SpellNumber($E$2,BA16)</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BD17" s="64"/>
      <c r="BE17" s="64"/>
      <c r="BF17" s="64"/>
      <c r="IE17" s="20"/>
      <c r="IF17" s="20"/>
      <c r="IG17" s="20"/>
      <c r="IH17" s="20"/>
      <c r="II17" s="20"/>
    </row>
    <row r="18" spans="3:243" s="12" customFormat="1" ht="15">
      <c r="C18" s="21"/>
      <c r="D18" s="21"/>
      <c r="E18" s="21"/>
      <c r="F18" s="21"/>
      <c r="G18" s="21"/>
      <c r="H18" s="21"/>
      <c r="I18" s="21"/>
      <c r="J18" s="21"/>
      <c r="K18" s="21"/>
      <c r="L18" s="21"/>
      <c r="M18" s="21"/>
      <c r="O18" s="21"/>
      <c r="BA18" s="21"/>
      <c r="BC18" s="21"/>
      <c r="BD18" s="9"/>
      <c r="BE18" s="9"/>
      <c r="BF18" s="9"/>
      <c r="IE18" s="13"/>
      <c r="IF18" s="13"/>
      <c r="IG18" s="13"/>
      <c r="IH18" s="13"/>
      <c r="II18" s="13"/>
    </row>
    <row r="19" ht="15"/>
    <row r="20" ht="15"/>
    <row r="21" ht="15"/>
    <row r="22" ht="15"/>
    <row r="23" ht="15"/>
    <row r="24" ht="15"/>
    <row r="25" ht="15"/>
    <row r="26" ht="15"/>
    <row r="28" ht="15"/>
    <row r="29" ht="15"/>
    <row r="30" ht="15"/>
    <row r="31" ht="15"/>
    <row r="32" ht="15"/>
    <row r="33" ht="15"/>
    <row r="34" ht="15"/>
    <row r="35" ht="15"/>
  </sheetData>
  <sheetProtection password="D9BE" sheet="1" selectLockedCells="1"/>
  <mergeCells count="8">
    <mergeCell ref="A9:BC9"/>
    <mergeCell ref="C17:BC17"/>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E16">
      <formula1>"Select, Excess (+), Less (-)"</formula1>
    </dataValidation>
    <dataValidation type="list" allowBlank="1" showInputMessage="1" showErrorMessage="1" sqref="L13 L14">
      <formula1>"INR"</formula1>
    </dataValidation>
    <dataValidation type="decimal" allowBlank="1" showInputMessage="1" showErrorMessage="1" promptTitle="Rate Entry" prompt="Please enter VAT charges in Rupees for this item. " errorTitle="Invaid Entry" error="Only Numeric Values are allowed. " sqref="M13:M14">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6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2" t="s">
        <v>3</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2020-01-03T10:12:42Z</cp:lastPrinted>
  <dcterms:created xsi:type="dcterms:W3CDTF">2009-01-30T06:42:42Z</dcterms:created>
  <dcterms:modified xsi:type="dcterms:W3CDTF">2020-01-14T06:03:54Z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