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88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<sst xmlns="http://schemas.openxmlformats.org/spreadsheetml/2006/main" count="129" uniqueCount="66">
  <si>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</si>
  <si>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</si>
  <si>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</si>
  <si>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</si>
  <si>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</si>
  <si>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</si>
  <si>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</si>
  <si>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</si>
  <si>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</si>
  <si>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</si>
  <si>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</si>
  <si>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</si>
  <si>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</si>
  <si>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</si>
  <si>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</si>
  <si>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</si>
  <si>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</si>
  <si>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</si>
  <si>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</si>
  <si>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</si>
  <si>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</si>
  <si>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</si>
  <si>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</si>
  <si>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</si>
  <si>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</si>
  <si>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</si>
  <si>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</si>
  <si>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</si>
  <si>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</si>
  <si>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</si>
  <si>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</si>
  <si>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</si>
  <si>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</si>
  <si>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</si>
  <si>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</si>
  <si>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</si>
  <si>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</si>
  <si>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</si>
  <si>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</si>
  <si>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</si>
  <si>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</si>
  <si>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item3</t>
  </si>
  <si>
    <t>Supplying, Conveying and fixing spls. Including ea</t>
  </si>
  <si>
    <t>item4</t>
  </si>
  <si>
    <t>BI01010001010000000000000515BI0100001117</t>
  </si>
  <si>
    <t>item5</t>
  </si>
  <si>
    <t>Total in Figures</t>
  </si>
  <si>
    <t>Percentage</t>
  </si>
  <si>
    <t>Full Conversion</t>
  </si>
  <si>
    <t>Quoted Rate in Words</t>
  </si>
  <si>
    <t>Quoted Rate in Figures</t>
  </si>
  <si>
    <t>IOCL</t>
  </si>
  <si>
    <t>Select, At Par, Excess (+), Less (-)</t>
  </si>
  <si>
    <t>Select</t>
  </si>
  <si>
    <t>BI01010001010000000000000515BI0100001113</t>
  </si>
  <si>
    <t>BI01010001010000000000000515BI0100001114</t>
  </si>
  <si>
    <t>CU.M</t>
  </si>
  <si>
    <t xml:space="preserve">Tender Inviting Authority: The Additional Chief Engineer,  W.B.P.H&amp;.I.D.Corpn. Ltd. </t>
  </si>
  <si>
    <r>
      <rPr>
        <b/>
        <sz val="10"/>
        <rFont val="Book Antiqua"/>
        <family val="1"/>
      </rPr>
      <t xml:space="preserve">Electrical maintenance works </t>
    </r>
    <r>
      <rPr>
        <sz val="10"/>
        <rFont val="Book Antiqua"/>
        <family val="1"/>
      </rPr>
      <t xml:space="preserve">
Note:- Any items (s) of work on the basis of prevaling PWD Building Schedule of Rates &amp; Annexure –‘A’ of the NIT can be executed as per requirement. The rate and unit will be considered as per the respective item of prevaling PWD Schedule of Rates.  Payment will be made on the basis of actual measurement of the work done.</t>
    </r>
  </si>
  <si>
    <t>Electrical works:</t>
  </si>
  <si>
    <r>
      <t xml:space="preserve">Supply of manpower for operation of pump-motor sets and controlling valves in water supply line to provide uniterrupted water supply with minor maintenance,if required  as per direction of Engineer in Charge. ,One no. semi skilled pump operator per Day (8 Hours) and Supply of Manpower for Repair and Maintenance of all electrical fittings and accessories  as and when required in all buildings,Quarters,and all establishments. is to be provided by the agency(minimum tools and tackles should be provided by the agency)
 Shift Duration:-
For Pump Operator:
(6:00A.M to 2:00P.M)
For Electrician
(10:00  AM to 6:00 PM)
( N.B : 
1.For Raiganj PS- 1 No. Pump Operator ,
2.For Kaliaganj PS- 1 No. Pump
 3.For Hemtabad PS : 1 No. Pump Operator,
4. Karnajora Police Lines and SP office :
</t>
    </r>
    <r>
      <rPr>
        <b/>
        <sz val="10"/>
        <rFont val="Book Antiqua"/>
        <family val="1"/>
      </rPr>
      <t xml:space="preserve"> 1 Nos  Pump Operator*&amp; 1 No Electrician
 Pump Operators (Semi Skilled)
=(1 shift X 92 days X 4) =368 man-days. </t>
    </r>
  </si>
  <si>
    <r>
      <t xml:space="preserve">Supply of manpower for operation of pump-motor sets and controlling valves in water supply line to provide uniterrupted water supply with minor maintenance,if required  as per direction of Engineer in Charge. ,One no. semi skilled pump operator per Day (8 Hours) and Supply of Manpower for Repair and Maintenance of all electrical fittings and accessories  as and when required in all buildings,Quarters,and all establishments. is to be provided by the agency(minimum tools and tackles should be provided by the agency)
 Shift Duration:-
For Pump Operator:
(6:00A.M to 2:00P.M)
For Electrician
(10:00  AM to 6:00 PM)
( N.B : 
1.For Raiganj PS- 1 No. Pump Operator ,
2.For Kaliaganj PS- 1 No. Pump
 3.For Hemtabad PS : 1 No. Pump Operator,
4. Karnajora Police Lines and SP office :
 1 Nos  Pump Operator*&amp; 1 No Electrician
</t>
    </r>
    <r>
      <rPr>
        <b/>
        <sz val="10"/>
        <rFont val="Book Antiqua"/>
        <family val="1"/>
      </rPr>
      <t xml:space="preserve">Electrician (  Skilled) 
=(1 shift X 92 days) =92 man-days. </t>
    </r>
  </si>
  <si>
    <t xml:space="preserve">L.S. </t>
  </si>
  <si>
    <t xml:space="preserve"> man-days. </t>
  </si>
  <si>
    <t>Name of Work: Day to Day operation of Pump Motor Set and Electrical maintenance and repairing Works for Karnajora Police Line, SP office, Kaliaganj P.S., Hemtabad P.S., Raiganj P.S. under Uttar Dinajpur District for a period of Ninety Two days from the date of commencement (Quoted rate should be inclusive of all taxes and charges for a period of Ninety Two days from the date of commencement).</t>
  </si>
  <si>
    <t>Contract No: WBPHIDCL/Addl.CE/NIT- 137(e)/2019-2020 (1st Call) For Sl. No.2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</si>
</sst>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0"/>
      <name val="Book Antiqua"/>
      <family val="1"/>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9"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0" fillId="33" borderId="10" xfId="60" applyNumberFormat="1" applyFont="1" applyFill="1" applyBorder="1" applyAlignment="1" applyProtection="1">
      <alignment vertical="center" wrapText="1"/>
      <protection locked="0"/>
    </xf>
    <xf numFmtId="0" fontId="66"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1" fillId="0" borderId="11" xfId="60" applyNumberFormat="1" applyFont="1" applyFill="1" applyBorder="1" applyAlignment="1">
      <alignment vertical="top"/>
      <protection/>
    </xf>
    <xf numFmtId="10" fontId="72"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3"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18" fillId="0" borderId="11" xfId="0" applyFont="1" applyFill="1" applyBorder="1" applyAlignment="1">
      <alignment horizontal="justify"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0" fontId="20" fillId="0" borderId="11" xfId="0" applyFont="1" applyFill="1" applyBorder="1" applyAlignment="1">
      <alignment horizontal="center"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0"/>
  <sheetViews>
    <sheetView showGridLines="0" view="pageBreakPreview" zoomScale="90" zoomScaleNormal="60" zoomScaleSheetLayoutView="90" zoomScalePageLayoutView="0" workbookViewId="0" topLeftCell="A16">
      <selection activeCell="D18" sqref="D18"/>
    </sheetView>
  </sheetViews>
  <sheetFormatPr defaultColWidth="9.140625" defaultRowHeight="15"/>
  <cols>
    <col min="1" max="1" width="13.57421875" style="21" customWidth="1"/>
    <col min="2" max="2" width="57.57421875" style="21" customWidth="1"/>
    <col min="3" max="3" width="0.2890625" style="2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14.00390625" style="74" hidden="1" customWidth="1"/>
    <col min="57" max="58" width="15.8515625" style="74" hidden="1" customWidth="1"/>
    <col min="59" max="60" width="9.140625" style="21" hidden="1" customWidth="1"/>
    <col min="61" max="238" width="9.140625" style="21" customWidth="1"/>
    <col min="239" max="243" width="9.140625" style="22" customWidth="1"/>
    <col min="244" max="16384" width="9.140625" style="21"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23" t="s">
        <v>4</v>
      </c>
      <c r="B2" s="23" t="s">
        <v>47</v>
      </c>
      <c r="C2" s="23" t="s">
        <v>5</v>
      </c>
      <c r="D2" s="23" t="s">
        <v>6</v>
      </c>
      <c r="E2" s="23" t="s">
        <v>7</v>
      </c>
      <c r="J2" s="4"/>
      <c r="K2" s="4"/>
      <c r="L2" s="4"/>
      <c r="O2" s="2"/>
      <c r="P2" s="2"/>
      <c r="Q2" s="3"/>
    </row>
    <row r="3" spans="1:243" s="1" customFormat="1" ht="30" customHeight="1" hidden="1">
      <c r="A3" s="1" t="s">
        <v>52</v>
      </c>
      <c r="C3" s="1" t="s">
        <v>51</v>
      </c>
      <c r="IE3" s="3"/>
      <c r="IF3" s="3"/>
      <c r="IG3" s="3"/>
      <c r="IH3" s="3"/>
      <c r="II3" s="3"/>
    </row>
    <row r="4" spans="1:243" s="5" customFormat="1" ht="30.75"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71"/>
      <c r="BE4" s="71"/>
      <c r="BF4" s="71"/>
      <c r="IE4" s="6"/>
      <c r="IF4" s="6"/>
      <c r="IG4" s="6"/>
      <c r="IH4" s="6"/>
      <c r="II4" s="6"/>
    </row>
    <row r="5" spans="1:243" s="5" customFormat="1" ht="54.75" customHeight="1">
      <c r="A5" s="85" t="s">
        <v>64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71"/>
      <c r="BE5" s="71"/>
      <c r="BF5" s="71"/>
      <c r="IE5" s="6"/>
      <c r="IF5" s="6"/>
      <c r="IG5" s="6"/>
      <c r="IH5" s="6"/>
      <c r="II5" s="6"/>
    </row>
    <row r="6" spans="1:243" s="5" customFormat="1" ht="30.75" customHeight="1">
      <c r="A6" s="85" t="s">
        <v>65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71"/>
      <c r="BE6" s="71"/>
      <c r="BF6" s="71"/>
      <c r="IE6" s="6"/>
      <c r="IF6" s="6"/>
      <c r="IG6" s="6"/>
      <c r="IH6" s="6"/>
      <c r="II6" s="6"/>
    </row>
    <row r="7" spans="1:243" s="5"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71"/>
      <c r="BE7" s="71"/>
      <c r="BF7" s="71"/>
      <c r="IE7" s="6"/>
      <c r="IF7" s="6"/>
      <c r="IG7" s="6"/>
      <c r="IH7" s="6"/>
      <c r="II7" s="6"/>
    </row>
    <row r="8" spans="1:243" s="7" customFormat="1" ht="37.5" customHeight="1">
      <c r="A8" s="24" t="s">
        <v>9</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10</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2.75" customHeight="1">
      <c r="A13" s="27">
        <v>1</v>
      </c>
      <c r="B13" s="46" t="s">
        <v>59</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104.25" customHeight="1">
      <c r="A14" s="27">
        <v>2</v>
      </c>
      <c r="B14" s="70" t="s">
        <v>58</v>
      </c>
      <c r="C14" s="48" t="s">
        <v>54</v>
      </c>
      <c r="D14" s="67">
        <v>1</v>
      </c>
      <c r="E14" s="77" t="s">
        <v>62</v>
      </c>
      <c r="F14" s="69">
        <v>107278.69</v>
      </c>
      <c r="G14" s="62"/>
      <c r="H14" s="52"/>
      <c r="I14" s="51" t="s">
        <v>39</v>
      </c>
      <c r="J14" s="53">
        <f>IF(I14="Less(-)",-1,1)</f>
        <v>1</v>
      </c>
      <c r="K14" s="54" t="s">
        <v>48</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107278.69</v>
      </c>
      <c r="BB14" s="66">
        <f>BA14+SUM(N14:AZ14)</f>
        <v>107278.69</v>
      </c>
      <c r="BC14" s="61" t="str">
        <f>SpellNumber(L14,BB14)</f>
        <v>INR  One Lakh Seven Thousand Two Hundred &amp; Seventy Eight  and Paise Sixty Nine Only</v>
      </c>
      <c r="BD14" s="72">
        <v>10</v>
      </c>
      <c r="BE14" s="72">
        <f>BD14*1.12*1.01</f>
        <v>11.31</v>
      </c>
      <c r="BF14" s="75">
        <f>D14*BD14</f>
        <v>10</v>
      </c>
      <c r="BH14" s="76"/>
      <c r="IE14" s="16">
        <v>2</v>
      </c>
      <c r="IF14" s="16" t="s">
        <v>35</v>
      </c>
      <c r="IG14" s="16" t="s">
        <v>41</v>
      </c>
      <c r="IH14" s="16">
        <v>10</v>
      </c>
      <c r="II14" s="16" t="s">
        <v>38</v>
      </c>
    </row>
    <row r="15" spans="1:243" s="15" customFormat="1" ht="306" customHeight="1">
      <c r="A15" s="27">
        <v>3</v>
      </c>
      <c r="B15" s="70" t="s">
        <v>60</v>
      </c>
      <c r="C15" s="48" t="s">
        <v>55</v>
      </c>
      <c r="D15" s="67">
        <v>368</v>
      </c>
      <c r="E15" s="68" t="s">
        <v>56</v>
      </c>
      <c r="F15" s="69">
        <v>453.55</v>
      </c>
      <c r="G15" s="62"/>
      <c r="H15" s="52"/>
      <c r="I15" s="51" t="s">
        <v>39</v>
      </c>
      <c r="J15" s="53">
        <f>IF(I15="Less(-)",-1,1)</f>
        <v>1</v>
      </c>
      <c r="K15" s="54" t="s">
        <v>48</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total_amount_ba($B$2,$D$2,D15,F15,J15,K15,M15)</f>
        <v>166906.4</v>
      </c>
      <c r="BB15" s="66">
        <f>BA15+SUM(N15:AZ15)</f>
        <v>166906.4</v>
      </c>
      <c r="BC15" s="61" t="str">
        <f>SpellNumber(L15,BB15)</f>
        <v>INR  One Lakh Sixty Six Thousand Nine Hundred &amp; Six  and Paise Forty Only</v>
      </c>
      <c r="BD15" s="72">
        <v>166</v>
      </c>
      <c r="BE15" s="72">
        <f>BD15*1.12*1.01</f>
        <v>187.78</v>
      </c>
      <c r="BF15" s="75">
        <f>D15*BD15</f>
        <v>61088</v>
      </c>
      <c r="BG15" s="15">
        <v>449.06</v>
      </c>
      <c r="BH15" s="15">
        <f>BG15*1.01</f>
        <v>453.5506</v>
      </c>
      <c r="IE15" s="16">
        <v>3</v>
      </c>
      <c r="IF15" s="16" t="s">
        <v>42</v>
      </c>
      <c r="IG15" s="16" t="s">
        <v>43</v>
      </c>
      <c r="IH15" s="16">
        <v>10</v>
      </c>
      <c r="II15" s="16" t="s">
        <v>38</v>
      </c>
    </row>
    <row r="16" spans="1:243" s="15" customFormat="1" ht="310.5" customHeight="1">
      <c r="A16" s="27">
        <v>6</v>
      </c>
      <c r="B16" s="70" t="s">
        <v>61</v>
      </c>
      <c r="C16" s="48" t="s">
        <v>44</v>
      </c>
      <c r="D16" s="67">
        <v>92</v>
      </c>
      <c r="E16" s="77" t="s">
        <v>63</v>
      </c>
      <c r="F16" s="69">
        <v>498.93</v>
      </c>
      <c r="G16" s="62"/>
      <c r="H16" s="52"/>
      <c r="I16" s="51" t="s">
        <v>39</v>
      </c>
      <c r="J16" s="53">
        <f>IF(I16="Less(-)",-1,1)</f>
        <v>1</v>
      </c>
      <c r="K16" s="54" t="s">
        <v>48</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total_amount_ba($B$2,$D$2,D16,F16,J16,K16,M16)</f>
        <v>45901.56</v>
      </c>
      <c r="BB16" s="66">
        <f>BA16+SUM(N16:AZ16)</f>
        <v>45901.56</v>
      </c>
      <c r="BC16" s="61" t="str">
        <f>SpellNumber(L16,BB16)</f>
        <v>INR  Forty Five Thousand Nine Hundred &amp; One  and Paise Fifty Six Only</v>
      </c>
      <c r="BD16" s="72">
        <v>77.54</v>
      </c>
      <c r="BE16" s="72">
        <f>BD16*1.12*1.01</f>
        <v>87.71</v>
      </c>
      <c r="BF16" s="75">
        <f>D16*BD16</f>
        <v>7133.68</v>
      </c>
      <c r="BG16" s="15">
        <v>493.99</v>
      </c>
      <c r="BH16" s="15">
        <f>BG16*1.01</f>
        <v>498.9299</v>
      </c>
      <c r="IE16" s="16">
        <v>2</v>
      </c>
      <c r="IF16" s="16" t="s">
        <v>35</v>
      </c>
      <c r="IG16" s="16" t="s">
        <v>41</v>
      </c>
      <c r="IH16" s="16">
        <v>10</v>
      </c>
      <c r="II16" s="16" t="s">
        <v>38</v>
      </c>
    </row>
    <row r="17" spans="1:243" s="15" customFormat="1" ht="47.25" customHeight="1">
      <c r="A17" s="29" t="s">
        <v>46</v>
      </c>
      <c r="B17" s="30"/>
      <c r="C17" s="31"/>
      <c r="D17" s="32"/>
      <c r="E17" s="32"/>
      <c r="F17" s="32"/>
      <c r="G17" s="32"/>
      <c r="H17" s="33"/>
      <c r="I17" s="33"/>
      <c r="J17" s="33"/>
      <c r="K17" s="33"/>
      <c r="L17" s="34"/>
      <c r="BA17" s="47">
        <f>SUM(BA13:BA16)</f>
        <v>320086.65</v>
      </c>
      <c r="BB17" s="47">
        <f>SUM(BB13:BB16)</f>
        <v>320086.65</v>
      </c>
      <c r="BC17" s="28" t="str">
        <f>SpellNumber($E$2,BB17)</f>
        <v>INR  Three Lakh Twenty Thousand  &amp;Eighty Six  and Paise Sixty Five Only</v>
      </c>
      <c r="BD17" s="72">
        <v>37426574.91</v>
      </c>
      <c r="BE17" s="72">
        <f>BD17-BA17</f>
        <v>37106488.26</v>
      </c>
      <c r="BF17" s="9"/>
      <c r="IE17" s="16">
        <v>4</v>
      </c>
      <c r="IF17" s="16" t="s">
        <v>40</v>
      </c>
      <c r="IG17" s="16" t="s">
        <v>45</v>
      </c>
      <c r="IH17" s="16">
        <v>10</v>
      </c>
      <c r="II17" s="16" t="s">
        <v>38</v>
      </c>
    </row>
    <row r="18" spans="1:243" s="19" customFormat="1" ht="33.75" customHeight="1">
      <c r="A18" s="30" t="s">
        <v>50</v>
      </c>
      <c r="B18" s="35"/>
      <c r="C18" s="17"/>
      <c r="D18" s="36"/>
      <c r="E18" s="37" t="s">
        <v>53</v>
      </c>
      <c r="F18" s="44"/>
      <c r="G18" s="38"/>
      <c r="H18" s="18"/>
      <c r="I18" s="18"/>
      <c r="J18" s="18"/>
      <c r="K18" s="39"/>
      <c r="L18" s="40"/>
      <c r="M18" s="41"/>
      <c r="O18" s="15"/>
      <c r="P18" s="15"/>
      <c r="Q18" s="15"/>
      <c r="R18" s="15"/>
      <c r="S18" s="15"/>
      <c r="BA18" s="43">
        <f>IF(ISBLANK(F18),0,IF(E18="Excess (+)",ROUND(BA17+(BA17*F18),2),IF(E18="Less (-)",ROUND(BA17+(BA17*F18*(-1)),2),IF(E18="At Par",BA17,0))))</f>
        <v>0</v>
      </c>
      <c r="BB18" s="45">
        <f>ROUND(BA18,0)</f>
        <v>0</v>
      </c>
      <c r="BC18" s="28" t="str">
        <f>SpellNumber($E$2,BA18)</f>
        <v>INR Zero Only</v>
      </c>
      <c r="BD18" s="73"/>
      <c r="BE18" s="73"/>
      <c r="BF18" s="73"/>
      <c r="IE18" s="20"/>
      <c r="IF18" s="20"/>
      <c r="IG18" s="20"/>
      <c r="IH18" s="20"/>
      <c r="II18" s="20"/>
    </row>
    <row r="19" spans="1:243" s="19" customFormat="1" ht="41.25" customHeight="1">
      <c r="A19" s="29" t="s">
        <v>49</v>
      </c>
      <c r="B19" s="29"/>
      <c r="C19" s="81" t="str">
        <f>SpellNumber($E$2,BA18)</f>
        <v>INR Zero Only</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3"/>
      <c r="BD19" s="73"/>
      <c r="BE19" s="73"/>
      <c r="BF19" s="73"/>
      <c r="IE19" s="20"/>
      <c r="IF19" s="20"/>
      <c r="IG19" s="20"/>
      <c r="IH19" s="20"/>
      <c r="II19" s="20"/>
    </row>
    <row r="20" spans="3:243" s="12" customFormat="1" ht="15">
      <c r="C20" s="21"/>
      <c r="D20" s="21"/>
      <c r="E20" s="21"/>
      <c r="F20" s="21"/>
      <c r="G20" s="21"/>
      <c r="H20" s="21"/>
      <c r="I20" s="21"/>
      <c r="J20" s="21"/>
      <c r="K20" s="21"/>
      <c r="L20" s="21"/>
      <c r="M20" s="21"/>
      <c r="O20" s="21"/>
      <c r="BA20" s="21"/>
      <c r="BC20" s="21"/>
      <c r="BD20" s="9"/>
      <c r="BE20" s="9"/>
      <c r="BF20" s="9"/>
      <c r="IE20" s="13"/>
      <c r="IF20" s="13"/>
      <c r="IG20" s="13"/>
      <c r="IH20" s="13"/>
      <c r="II20" s="13"/>
    </row>
  </sheetData>
  <sheetProtection password="D9BE" sheet="1" selectLockedCells="1"/>
  <mergeCells count="8">
    <mergeCell ref="A9:BC9"/>
    <mergeCell ref="C19:BC1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E18">
      <formula1>"Select, Excess (+), Less (-)"</formula1>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L14 L15 L13 L1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allowBlank="1" showInputMessage="1" showErrorMessage="1" promptTitle="Itemcode/Make" prompt="Please enter text" sqref="C13:C16"/>
    <dataValidation type="decimal" allowBlank="1" showInputMessage="1" showErrorMessage="1" errorTitle="Invalid Entry" error="Only Numeric Values are allowed. " sqref="A13:A16">
      <formula1>0</formula1>
      <formula2>999999999999999</formula2>
    </dataValidation>
    <dataValidation type="list" showInputMessage="1" showErrorMessage="1" sqref="I13:I16">
      <formula1>"Excess(+), Less(-)"</formula1>
    </dataValidation>
    <dataValidation allowBlank="1" showInputMessage="1" showErrorMessage="1" promptTitle="Addition / Deduction" prompt="Please Choose the correct One" sqref="J13:J16"/>
    <dataValidation type="list" allowBlank="1" showInputMessage="1" showErrorMessage="1" sqref="C2">
      <formula1>"Normal, SingleWindow, Alternate"</formula1>
    </dataValidation>
    <dataValidation type="list" allowBlank="1" showInputMessage="1" showErrorMessage="1" sqref="K13:K16">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90" t="s">
        <v>3</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2019-11-27T06:47:17Z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