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1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<sst xmlns="http://schemas.openxmlformats.org/spreadsheetml/2006/main" count="129" uniqueCount="63">
  <si>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</si>
  <si>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</si>
  <si>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</si>
  <si>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</si>
  <si>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</si>
  <si>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</si>
  <si>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</si>
  <si>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</si>
  <si>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</si>
  <si>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</si>
  <si>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</si>
  <si>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</si>
  <si>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</si>
  <si>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</si>
  <si>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</si>
  <si>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</si>
  <si>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</si>
  <si>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</si>
  <si>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</si>
  <si>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</si>
  <si>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</si>
  <si>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</si>
  <si>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</si>
  <si>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</si>
  <si>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</si>
  <si>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</si>
  <si>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</si>
  <si>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</si>
  <si>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</si>
  <si>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</si>
  <si>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</si>
  <si>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</si>
  <si>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</si>
  <si>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</si>
  <si>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</si>
  <si>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</si>
  <si>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</si>
  <si>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</si>
  <si>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</si>
  <si>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</si>
  <si>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</si>
  <si>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BI01010001010000000000000515BI0100001115</t>
  </si>
  <si>
    <t>item3</t>
  </si>
  <si>
    <t>item5</t>
  </si>
  <si>
    <t>Total in Figures</t>
  </si>
  <si>
    <t>Percentage</t>
  </si>
  <si>
    <t>Full Conversion</t>
  </si>
  <si>
    <t>Quoted Rate in Words</t>
  </si>
  <si>
    <t>Quoted Rate in Figures</t>
  </si>
  <si>
    <t>IOCL</t>
  </si>
  <si>
    <t>Select, At Par, Excess (+), Less (-)</t>
  </si>
  <si>
    <t>Select</t>
  </si>
  <si>
    <t>BI01010001010000000000000515BI0100001113</t>
  </si>
  <si>
    <t>BI01010001010000000000000515BI0100001114</t>
  </si>
  <si>
    <t>Civil works</t>
  </si>
  <si>
    <t xml:space="preserve">Tender Inviting Authority: The Additional Chief Engineer,  W.B.P.H&amp;.I.D.Corpn. Ltd. </t>
  </si>
  <si>
    <t>Cum</t>
  </si>
  <si>
    <t>Cement concrete with graded stone ballast (40 mm size excluding shuttering) In ground floor (B)With Pakur  Variety 1:3:6</t>
  </si>
  <si>
    <t>60 mm thick interlocking designer concrete paver block M-
35 grade for light-traffic zone,commercial &amp; office
complex,tourist resort as per IS: 15658-2006 (over 20-40 mm
medium sand bed on 250mm thk WBM/ WMM base course &amp;
250 mm thk bound gnaular /granular sub-base course
including cost of sand for sand bed but excluding cost of base
,sub-base course &amp; subgrade preparation.)
coloured decorative</t>
  </si>
  <si>
    <t xml:space="preserve">Brick work with 1st class bricks in cement mortar (1:6) GL TO PL(a) In foundation and plinth. </t>
  </si>
  <si>
    <t>Sqm</t>
  </si>
  <si>
    <t xml:space="preserve">Name of Work:  Renovation and Upgradation of 01 Inner Concrete Road (137m) with Paver Block at Superintendent of police office, Dakshin Dinajpur District. </t>
  </si>
  <si>
    <t>Contract No:  WBPHIDCL/Addl.CE/NIT- 35(e)/2019-2020 (1st Call) for Sl. No. 1</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</si>
</sst>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43"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barasat%20SP%20office%20road%20networks%2001.08.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lexible pavment"/>
      <sheetName val="21.Metal Rates"/>
      <sheetName val="22.Bitumen Rates"/>
      <sheetName val="23.rate anal"/>
      <sheetName val="Calculation Qty."/>
      <sheetName val="22.Bitumen Rates (2)"/>
      <sheetName val="Sheet1"/>
      <sheetName val="Sheet2"/>
      <sheetName val="Sheet3"/>
    </sheetNames>
    <sheetDataSet>
      <sheetData sheetId="0">
        <row r="14">
          <cell r="G14">
            <v>1072530.2160742402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0"/>
  <sheetViews>
    <sheetView showGridLines="0" view="pageBreakPreview" zoomScale="90" zoomScaleNormal="70" zoomScaleSheetLayoutView="90" zoomScalePageLayoutView="0" workbookViewId="0" topLeftCell="A8">
      <selection activeCell="B8" sqref="B8:BC8"/>
    </sheetView>
  </sheetViews>
  <sheetFormatPr defaultColWidth="9.140625" defaultRowHeight="15"/>
  <cols>
    <col min="1" max="1" width="13.57421875" style="20" customWidth="1"/>
    <col min="2" max="2" width="63.7109375" style="69"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3" width="0" style="20" hidden="1" customWidth="1"/>
    <col min="64" max="64" width="9.57421875" style="20" hidden="1" customWidth="1"/>
    <col min="65" max="66" width="0" style="20" hidden="1" customWidth="1"/>
    <col min="67" max="224" width="9.140625" style="20" customWidth="1"/>
    <col min="225" max="229" width="9.140625" style="21" customWidth="1"/>
    <col min="230" max="16384" width="9.140625" style="20" customWidth="1"/>
  </cols>
  <sheetData>
    <row r="1" spans="1:229" s="1" customFormat="1" ht="27" customHeight="1">
      <c r="A1" s="84" t="str">
        <f>B2&amp;" BoQ"</f>
        <v>Percentage BoQ</v>
      </c>
      <c r="B1" s="84"/>
      <c r="C1" s="84"/>
      <c r="D1" s="84"/>
      <c r="E1" s="84"/>
      <c r="F1" s="84"/>
      <c r="G1" s="84"/>
      <c r="H1" s="84"/>
      <c r="I1" s="84"/>
      <c r="J1" s="84"/>
      <c r="K1" s="84"/>
      <c r="L1" s="84"/>
      <c r="O1" s="2"/>
      <c r="P1" s="2"/>
      <c r="Q1" s="3"/>
      <c r="HQ1" s="3"/>
      <c r="HR1" s="3"/>
      <c r="HS1" s="3"/>
      <c r="HT1" s="3"/>
      <c r="HU1" s="3"/>
    </row>
    <row r="2" spans="1:17" s="1" customFormat="1" ht="25.5" customHeight="1" hidden="1">
      <c r="A2" s="22" t="s">
        <v>4</v>
      </c>
      <c r="B2" s="22" t="s">
        <v>45</v>
      </c>
      <c r="C2" s="22" t="s">
        <v>5</v>
      </c>
      <c r="D2" s="22" t="s">
        <v>6</v>
      </c>
      <c r="E2" s="22" t="s">
        <v>7</v>
      </c>
      <c r="J2" s="4"/>
      <c r="K2" s="4"/>
      <c r="L2" s="4"/>
      <c r="O2" s="2"/>
      <c r="P2" s="2"/>
      <c r="Q2" s="3"/>
    </row>
    <row r="3" spans="1:229" s="1" customFormat="1" ht="30" customHeight="1" hidden="1">
      <c r="A3" s="1" t="s">
        <v>50</v>
      </c>
      <c r="C3" s="1" t="s">
        <v>49</v>
      </c>
      <c r="HQ3" s="3"/>
      <c r="HR3" s="3"/>
      <c r="HS3" s="3"/>
      <c r="HT3" s="3"/>
      <c r="HU3" s="3"/>
    </row>
    <row r="4" spans="1:229" s="5" customFormat="1" ht="30.75"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HQ4" s="6"/>
      <c r="HR4" s="6"/>
      <c r="HS4" s="6"/>
      <c r="HT4" s="6"/>
      <c r="HU4" s="6"/>
    </row>
    <row r="5" spans="1:229" s="5" customFormat="1" ht="50.25" customHeight="1">
      <c r="A5" s="85" t="s">
        <v>61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HQ5" s="6"/>
      <c r="HR5" s="6"/>
      <c r="HS5" s="6"/>
      <c r="HT5" s="6"/>
      <c r="HU5" s="6"/>
    </row>
    <row r="6" spans="1:229" s="5" customFormat="1" ht="30.75" customHeight="1">
      <c r="A6" s="85"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HQ6" s="6"/>
      <c r="HR6" s="6"/>
      <c r="HS6" s="6"/>
      <c r="HT6" s="6"/>
      <c r="HU6" s="6"/>
    </row>
    <row r="7" spans="1:229"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Q7" s="6"/>
      <c r="HR7" s="6"/>
      <c r="HS7" s="6"/>
      <c r="HT7" s="6"/>
      <c r="HU7" s="6"/>
    </row>
    <row r="8" spans="1:229" s="7" customFormat="1" ht="37.5" customHeight="1">
      <c r="A8" s="23"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HQ8" s="8"/>
      <c r="HR8" s="8"/>
      <c r="HS8" s="8"/>
      <c r="HT8" s="8"/>
      <c r="HU8" s="8"/>
    </row>
    <row r="9" spans="1:229" s="9" customFormat="1" ht="61.5" customHeight="1">
      <c r="A9" s="79" t="s">
        <v>10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54</v>
      </c>
      <c r="C13" s="74"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50.25" customHeight="1">
      <c r="A14" s="64">
        <v>2</v>
      </c>
      <c r="B14" s="71" t="s">
        <v>57</v>
      </c>
      <c r="C14" s="74" t="s">
        <v>52</v>
      </c>
      <c r="D14" s="72">
        <v>52.134</v>
      </c>
      <c r="E14" s="73" t="s">
        <v>56</v>
      </c>
      <c r="F14" s="70">
        <v>6304.18</v>
      </c>
      <c r="G14" s="57"/>
      <c r="H14" s="47"/>
      <c r="I14" s="46" t="s">
        <v>39</v>
      </c>
      <c r="J14" s="48">
        <f>IF(I14="Less(-)",-1,1)</f>
        <v>1</v>
      </c>
      <c r="K14" s="49" t="s">
        <v>46</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328662.12</v>
      </c>
      <c r="BB14" s="61">
        <f>BA14+SUM(N14:AZ14)</f>
        <v>328662.12</v>
      </c>
      <c r="BC14" s="56" t="str">
        <f>SpellNumber(L14,BB14)</f>
        <v>INR  Three Lakh Twenty Eight Thousand Six Hundred &amp; Sixty Two  and Paise Twelve Only</v>
      </c>
      <c r="BD14" s="70">
        <v>10</v>
      </c>
      <c r="BE14" s="75">
        <f>BD14*1.12*1.01</f>
        <v>11.31</v>
      </c>
      <c r="BF14" s="75">
        <f>D14*BD14</f>
        <v>521.34</v>
      </c>
      <c r="BG14" s="75"/>
      <c r="BI14" s="76"/>
      <c r="BJ14" s="76"/>
      <c r="BK14" s="15">
        <v>5805.63</v>
      </c>
      <c r="BL14" s="75">
        <f>BK14*1.12*1.01</f>
        <v>6567.33</v>
      </c>
      <c r="BM14" s="75">
        <v>5573</v>
      </c>
      <c r="BN14" s="15">
        <f>BM14*1.12*1.01</f>
        <v>6304.1776</v>
      </c>
      <c r="HR14" s="16">
        <v>2</v>
      </c>
      <c r="HS14" s="16" t="s">
        <v>35</v>
      </c>
      <c r="HT14" s="16" t="s">
        <v>42</v>
      </c>
      <c r="HU14" s="16">
        <v>10</v>
      </c>
      <c r="HV14" s="16" t="s">
        <v>38</v>
      </c>
    </row>
    <row r="15" spans="1:230" s="15" customFormat="1" ht="135" customHeight="1">
      <c r="A15" s="64">
        <v>3</v>
      </c>
      <c r="B15" s="71" t="s">
        <v>58</v>
      </c>
      <c r="C15" s="74" t="s">
        <v>53</v>
      </c>
      <c r="D15" s="72">
        <v>521.34</v>
      </c>
      <c r="E15" s="73" t="s">
        <v>60</v>
      </c>
      <c r="F15" s="70">
        <v>1668.52</v>
      </c>
      <c r="G15" s="57"/>
      <c r="H15" s="47"/>
      <c r="I15" s="46" t="s">
        <v>39</v>
      </c>
      <c r="J15" s="48">
        <f>IF(I15="Less(-)",-1,1)</f>
        <v>1</v>
      </c>
      <c r="K15" s="49" t="s">
        <v>46</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869866.22</v>
      </c>
      <c r="BB15" s="61">
        <f>BA15+SUM(N15:AZ15)</f>
        <v>869866.22</v>
      </c>
      <c r="BC15" s="56" t="str">
        <f>SpellNumber(L15,BB15)</f>
        <v>INR  Eight Lakh Sixty Nine Thousand Eight Hundred &amp; Sixty Six  and Paise Twenty Two Only</v>
      </c>
      <c r="BD15" s="70">
        <v>119.27</v>
      </c>
      <c r="BE15" s="75">
        <f>BD15*1.12*1.01</f>
        <v>134.92</v>
      </c>
      <c r="BF15" s="75">
        <f>D15*BD15</f>
        <v>62180.22</v>
      </c>
      <c r="BG15" s="75">
        <f>255.92/F15</f>
        <v>0.15</v>
      </c>
      <c r="BH15" s="76">
        <f>D15+1.9</f>
        <v>523.24</v>
      </c>
      <c r="BK15" s="15">
        <v>2581.79</v>
      </c>
      <c r="BL15" s="75">
        <f>BK15*1.12*1.01</f>
        <v>2920.52</v>
      </c>
      <c r="BM15" s="75">
        <v>1475</v>
      </c>
      <c r="BN15" s="15">
        <f>BM15*1.12*1.01</f>
        <v>1668.52</v>
      </c>
      <c r="HR15" s="16">
        <v>2</v>
      </c>
      <c r="HS15" s="16" t="s">
        <v>35</v>
      </c>
      <c r="HT15" s="16" t="s">
        <v>42</v>
      </c>
      <c r="HU15" s="16">
        <v>10</v>
      </c>
      <c r="HV15" s="16" t="s">
        <v>38</v>
      </c>
    </row>
    <row r="16" spans="1:230" s="15" customFormat="1" ht="45" customHeight="1">
      <c r="A16" s="64">
        <v>4</v>
      </c>
      <c r="B16" s="71" t="s">
        <v>59</v>
      </c>
      <c r="C16" s="74" t="s">
        <v>41</v>
      </c>
      <c r="D16" s="72">
        <v>3.415</v>
      </c>
      <c r="E16" s="73" t="s">
        <v>56</v>
      </c>
      <c r="F16" s="70">
        <v>5617.54</v>
      </c>
      <c r="G16" s="57"/>
      <c r="H16" s="47"/>
      <c r="I16" s="46" t="s">
        <v>39</v>
      </c>
      <c r="J16" s="48">
        <f>IF(I16="Less(-)",-1,1)</f>
        <v>1</v>
      </c>
      <c r="K16" s="49" t="s">
        <v>46</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19183.9</v>
      </c>
      <c r="BB16" s="61">
        <f>BA16+SUM(N16:AZ16)</f>
        <v>19183.9</v>
      </c>
      <c r="BC16" s="56" t="str">
        <f>SpellNumber(L16,BB16)</f>
        <v>INR  Nineteen Thousand One Hundred &amp; Eighty Three  and Paise Ninety Only</v>
      </c>
      <c r="BD16" s="70">
        <v>192.38</v>
      </c>
      <c r="BE16" s="75">
        <f>BD16*1.12*1.01</f>
        <v>217.62</v>
      </c>
      <c r="BF16" s="75">
        <f>D16*BD16</f>
        <v>656.98</v>
      </c>
      <c r="BG16" s="75"/>
      <c r="BH16" s="76"/>
      <c r="BI16" s="76">
        <v>30874.1</v>
      </c>
      <c r="BK16" s="15">
        <v>29.45</v>
      </c>
      <c r="BL16" s="75">
        <f>BK16*1.12*1.01</f>
        <v>33.31</v>
      </c>
      <c r="BM16" s="75">
        <v>4966</v>
      </c>
      <c r="BN16" s="15">
        <f>BM16*1.12*1.01</f>
        <v>5617.5392</v>
      </c>
      <c r="HR16" s="16">
        <v>2</v>
      </c>
      <c r="HS16" s="16" t="s">
        <v>35</v>
      </c>
      <c r="HT16" s="16" t="s">
        <v>42</v>
      </c>
      <c r="HU16" s="16">
        <v>10</v>
      </c>
      <c r="HV16" s="16" t="s">
        <v>38</v>
      </c>
    </row>
    <row r="17" spans="1:229" s="15" customFormat="1" ht="47.25" customHeight="1">
      <c r="A17" s="28" t="s">
        <v>44</v>
      </c>
      <c r="B17" s="27"/>
      <c r="C17" s="29"/>
      <c r="D17" s="29"/>
      <c r="E17" s="29"/>
      <c r="F17" s="29"/>
      <c r="G17" s="29"/>
      <c r="H17" s="30"/>
      <c r="I17" s="30"/>
      <c r="J17" s="30"/>
      <c r="K17" s="30"/>
      <c r="L17" s="31"/>
      <c r="BA17" s="43">
        <f>SUM(BA13:BA16)</f>
        <v>1217712.24</v>
      </c>
      <c r="BB17" s="43">
        <f>SUM(BB13:BB16)</f>
        <v>1217712.24</v>
      </c>
      <c r="BC17" s="26" t="str">
        <f>SpellNumber($E$2,BB17)</f>
        <v>INR  Twelve Lakh Seventeen Thousand Seven Hundred &amp; Twelve  and Paise Twenty Four Only</v>
      </c>
      <c r="BD17" s="75">
        <v>384803128.98</v>
      </c>
      <c r="BE17" s="75"/>
      <c r="BF17" s="75"/>
      <c r="BK17" s="78">
        <f>BA17-'[5]flexible pavment'!$G$14</f>
        <v>145182.02</v>
      </c>
      <c r="HQ17" s="16">
        <v>4</v>
      </c>
      <c r="HR17" s="16" t="s">
        <v>40</v>
      </c>
      <c r="HS17" s="16" t="s">
        <v>43</v>
      </c>
      <c r="HT17" s="16">
        <v>10</v>
      </c>
      <c r="HU17" s="16" t="s">
        <v>38</v>
      </c>
    </row>
    <row r="18" spans="1:229" s="18" customFormat="1" ht="33.75" customHeight="1">
      <c r="A18" s="28" t="s">
        <v>48</v>
      </c>
      <c r="B18" s="27"/>
      <c r="C18" s="67"/>
      <c r="D18" s="32"/>
      <c r="E18" s="33" t="s">
        <v>51</v>
      </c>
      <c r="F18" s="40"/>
      <c r="G18" s="34"/>
      <c r="H18" s="17"/>
      <c r="I18" s="17"/>
      <c r="J18" s="17"/>
      <c r="K18" s="35"/>
      <c r="L18" s="36"/>
      <c r="M18" s="37"/>
      <c r="O18" s="15"/>
      <c r="P18" s="15"/>
      <c r="Q18" s="15"/>
      <c r="R18" s="15"/>
      <c r="S18" s="15"/>
      <c r="BA18" s="39">
        <f>IF(ISBLANK(F18),0,IF(E18="Excess (+)",ROUND(BA17+(BA17*F18),2),IF(E18="Less (-)",ROUND(BA17+(BA17*F18*(-1)),2),IF(E18="At Par",BA17,0))))</f>
        <v>0</v>
      </c>
      <c r="BB18" s="41">
        <f>ROUND(BA18,0)</f>
        <v>0</v>
      </c>
      <c r="BC18" s="26" t="str">
        <f>SpellNumber($E$2,BA18)</f>
        <v>INR Zero Only</v>
      </c>
      <c r="BD18" s="77">
        <f>BA17-BD17</f>
        <v>-383585416.74</v>
      </c>
      <c r="HQ18" s="19"/>
      <c r="HR18" s="19"/>
      <c r="HS18" s="19"/>
      <c r="HT18" s="19"/>
      <c r="HU18" s="19"/>
    </row>
    <row r="19" spans="1:229" s="18" customFormat="1" ht="41.25" customHeight="1">
      <c r="A19" s="28" t="s">
        <v>47</v>
      </c>
      <c r="B19" s="27"/>
      <c r="C19" s="82" t="str">
        <f>SpellNumber($E$2,BA18)</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3"/>
      <c r="HQ19" s="19"/>
      <c r="HR19" s="19"/>
      <c r="HS19" s="19"/>
      <c r="HT19" s="19"/>
      <c r="HU19" s="19"/>
    </row>
    <row r="20" spans="2:229" s="12" customFormat="1" ht="15">
      <c r="B20" s="68"/>
      <c r="C20" s="20"/>
      <c r="D20" s="20"/>
      <c r="E20" s="20"/>
      <c r="F20" s="20"/>
      <c r="G20" s="20"/>
      <c r="H20" s="20"/>
      <c r="I20" s="20"/>
      <c r="J20" s="20"/>
      <c r="K20" s="20"/>
      <c r="L20" s="20"/>
      <c r="M20" s="20"/>
      <c r="O20" s="20"/>
      <c r="BA20" s="20"/>
      <c r="BC20" s="20"/>
      <c r="HQ20" s="13"/>
      <c r="HR20" s="13"/>
      <c r="HS20" s="13"/>
      <c r="HT20" s="13"/>
      <c r="HU20" s="13"/>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sheetData>
  <sheetProtection password="D9BE" sheet="1" selectLockedCells="1"/>
  <mergeCells count="8">
    <mergeCell ref="A9:BC9"/>
    <mergeCell ref="C19:BC1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E18">
      <formula1>"Select, Excess (+), Less (-)"</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allowBlank="1" showInputMessage="1" showErrorMessage="1" promptTitle="Units" prompt="Please enter Units in text" sqref="E13"/>
    <dataValidation type="list" allowBlank="1" showInputMessage="1" showErrorMessage="1" sqref="L15 L13 L14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InputMessage="1" showErrorMessage="1" sqref="I13:I16">
      <formula1>"Excess(+), Less(-)"</formula1>
    </dataValidation>
    <dataValidation allowBlank="1" showInputMessage="1" showErrorMessage="1" promptTitle="Addition / Deduction" prompt="Please Choose the correct One" sqref="J13:J16"/>
    <dataValidation type="list" allowBlank="1" showInputMessage="1" showErrorMessage="1" sqref="K13:K16">
      <formula1>"Partial Conversion, Full Conversion"</formula1>
    </dataValidation>
    <dataValidation allowBlank="1" showInputMessage="1" showErrorMessage="1" promptTitle="Itemcode/Make" prompt="Please enter text" sqref="C13:C16"/>
    <dataValidation type="decimal" allowBlank="1" showInputMessage="1" showErrorMessage="1" errorTitle="Invalid Entry" error="Only Numeric Values are allowed. " sqref="A13:A16">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4" sqref="E4"/>
    </sheetView>
  </sheetViews>
  <sheetFormatPr defaultColWidth="9.140625" defaultRowHeight="15"/>
  <sheetData>
    <row r="6" spans="5:11" ht="15">
      <c r="E6" s="90" t="s">
        <v>3</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2019-06-27T08:22:28Z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