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45" windowWidth="11160" windowHeight="8175"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'BoQ1'!$A$1:$BC$209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<sst xmlns="http://schemas.openxmlformats.org/spreadsheetml/2006/main" count="1300" uniqueCount="459">
  <si>
    <t>Sl.
No.</t>
  </si>
  <si>
    <t>Item Code / Make</t>
  </si>
  <si>
    <t>Estimated Rate</t>
  </si>
  <si>
    <t>Please Enable Macros to View BoQ information</t>
  </si>
  <si>
    <t>BoQ_Ver3.0</t>
  </si>
  <si>
    <t>Normal</t>
  </si>
  <si>
    <t>INR Only</t>
  </si>
  <si>
    <t>INR</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</si>
  <si>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</si>
  <si>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</si>
  <si>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</si>
  <si>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</si>
  <si>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</si>
  <si>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</si>
  <si>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</si>
  <si>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</si>
  <si>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</si>
  <si>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</si>
  <si>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</si>
  <si>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</si>
  <si>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</si>
  <si>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</si>
  <si>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</si>
  <si>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</si>
  <si>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</si>
  <si>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</si>
  <si>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</si>
  <si>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</si>
  <si>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</si>
  <si>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</si>
  <si>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</si>
  <si>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</si>
  <si>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</si>
  <si>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</si>
  <si>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</si>
  <si>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</si>
  <si>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</si>
  <si>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</si>
  <si>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</si>
  <si>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</si>
  <si>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</si>
  <si>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</si>
  <si>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</si>
  <si>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</si>
  <si>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</si>
  <si>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</si>
  <si>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</si>
  <si>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</si>
  <si>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</si>
  <si>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</si>
  <si>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</si>
  <si>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</si>
  <si>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</si>
  <si>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</si>
  <si>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</si>
  <si>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</si>
  <si>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</si>
  <si>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</si>
  <si>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BI01010001010000000000000515BI0100001126</t>
  </si>
  <si>
    <t>BI01010001010000000000000515BI0100001127</t>
  </si>
  <si>
    <t>BI01010001010000000000000515BI0100001128</t>
  </si>
  <si>
    <t>BI01010001010000000000000515BI0100001129</t>
  </si>
  <si>
    <t>Total in Figures</t>
  </si>
  <si>
    <t>Percentage</t>
  </si>
  <si>
    <t>Full Conversion</t>
  </si>
  <si>
    <t>Quoted Rate in Words</t>
  </si>
  <si>
    <t>Quoted Rate in Figures</t>
  </si>
  <si>
    <t>IOCL</t>
  </si>
  <si>
    <t>Select, At Par, Excess (+), Less (-)</t>
  </si>
  <si>
    <t>Select</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</si>
  <si>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</si>
  <si>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</si>
  <si>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</si>
  <si>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</si>
  <si>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</si>
  <si>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</si>
  <si>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</si>
  <si>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</si>
  <si>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</si>
  <si>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</si>
  <si>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</si>
  <si>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</si>
  <si>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</si>
  <si>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</si>
  <si>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</si>
  <si>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</si>
  <si>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</si>
  <si>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</si>
  <si>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</si>
  <si>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</si>
  <si>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</si>
  <si>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</si>
  <si>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</si>
  <si>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</si>
  <si>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</si>
  <si>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</si>
  <si>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</si>
  <si>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</si>
  <si>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</si>
  <si>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</si>
  <si>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</si>
  <si>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</si>
  <si>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</si>
  <si>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</si>
  <si>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</si>
  <si>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</si>
  <si>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</si>
  <si>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</si>
  <si>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BI01010001010000000000000515BI0100001171</t>
  </si>
  <si>
    <t>BI01010001010000000000000515BI0100001172</t>
  </si>
  <si>
    <t>BI01010001010000000000000515BI0100001173</t>
  </si>
  <si>
    <t>BI01010001010000000000000515BI0100001174</t>
  </si>
  <si>
    <t>BI01010001010000000000000515BI0100001175</t>
  </si>
  <si>
    <t>BI01010001010000000000000515BI0100001181</t>
  </si>
  <si>
    <t>BI01010001010000000000000515BI0100001182</t>
  </si>
  <si>
    <t>BI01010001010000000000000515BI0100001183</t>
  </si>
  <si>
    <t>BI01010001010000000000000515BI0100001184</t>
  </si>
  <si>
    <t>BI01010001010000000000000515BI0100001189</t>
  </si>
  <si>
    <t>BI01010001010000000000000515BI0100001190</t>
  </si>
  <si>
    <t>BI01010001010000000000000515BI0100001191</t>
  </si>
  <si>
    <t>BI01010001010000000000000515BI0100001192</t>
  </si>
  <si>
    <t>BI01010001010000000000000515BI0100001193</t>
  </si>
  <si>
    <t>BI01010001010000000000000515BI0100001195</t>
  </si>
  <si>
    <t>BI01010001010000000000000515BI0100001196</t>
  </si>
  <si>
    <t>BI01010001010000000000000515BI0100001197</t>
  </si>
  <si>
    <t>BI01010001010000000000000515BI0100001198</t>
  </si>
  <si>
    <t>BI01010001010000000000000515BI0100001199</t>
  </si>
  <si>
    <t>BI01010001010000000000000515BI0100001200</t>
  </si>
  <si>
    <t>BI01010001010000000000000515BI0100001201</t>
  </si>
  <si>
    <t>BI01010001010000000000000515BI0100001124</t>
  </si>
  <si>
    <t>BI01010001010000000000000515BI0100001145</t>
  </si>
  <si>
    <t>BI01010001010000000000000515BI0100001146</t>
  </si>
  <si>
    <t>BI01010001010000000000000515BI0100001170</t>
  </si>
  <si>
    <t>BI01010001010000000000000515BI0100001176</t>
  </si>
  <si>
    <t>BI01010001010000000000000515BI0100001177</t>
  </si>
  <si>
    <t>BI01010001010000000000000515BI0100001178</t>
  </si>
  <si>
    <t>BI01010001010000000000000515BI0100001179</t>
  </si>
  <si>
    <t>BI01010001010000000000000515BI0100001180</t>
  </si>
  <si>
    <t>BI01010001010000000000000515BI0100001185</t>
  </si>
  <si>
    <t>BI01010001010000000000000515BI0100001186</t>
  </si>
  <si>
    <t>BI01010001010000000000000515BI0100001187</t>
  </si>
  <si>
    <t>BI01010001010000000000000515BI0100001188</t>
  </si>
  <si>
    <t>BI01010001010000000000000515BI0100001194</t>
  </si>
  <si>
    <t>BI01010001010000000000000515BI0100001202</t>
  </si>
  <si>
    <t>Civil work for Quarter</t>
  </si>
  <si>
    <t>Sqm</t>
  </si>
  <si>
    <t>Each</t>
  </si>
  <si>
    <t>mtr</t>
  </si>
  <si>
    <t>set</t>
  </si>
  <si>
    <t>each</t>
  </si>
  <si>
    <t>pts</t>
  </si>
  <si>
    <t>SqM</t>
  </si>
  <si>
    <t>Mtr.</t>
  </si>
  <si>
    <t>Qntl</t>
  </si>
  <si>
    <t>Supply &amp; fixing computer plug board modular type of 12 module GI box with cover plate recessed in wall comprising with the following (Legrand/Cabtree)   ----- 
a) 6/16A socket &amp; 16A switch                         --1 set
b) 6A  socket &amp; 6A switch                                 --2 sets</t>
  </si>
  <si>
    <t>Name of Work:  Repair and renovation of 8 nos. Lower sub-ordinate quarters in Uluberia P.S. under Howrah (Rural) District.</t>
  </si>
  <si>
    <t>Stripping off worn out plaster and raking out joints of walls, celings etc. upto any height and in any floor including removing rubbish within a lead of 75m as directed.</t>
  </si>
  <si>
    <t>Sqm.</t>
  </si>
  <si>
    <t>Dismantling R.C. floor, roof, beams etc. including cutting rods and removing rubbish as directed within a lead of 75 m. including stacking of steel bars. (a) In ground floor including roof.</t>
  </si>
  <si>
    <t>Dismantling R.C. floor, roof, beams etc. including cutting rods and removing rubbish as directed within a lead of 75 m. including stacking of steel bars. First Floor</t>
  </si>
  <si>
    <t>Dismantling R.C. floor, roof, beams etc. including cutting rods and removing rubbish as directed within a lead of 75 m. including stacking of steel bars. Second Floor</t>
  </si>
  <si>
    <t>Dismantling R.C. floor, roof, beams etc. including cutting rods and removing rubbish as directed within a lead of 75 m. including stacking of steel bars. Third Floor</t>
  </si>
  <si>
    <t>Dismantling R.C. floor, roof, beams etc. including cutting rods and removing rubbish as directed within a lead of 75 m. including stacking of steel bars. Forth Floor(Mumty)</t>
  </si>
  <si>
    <t>Cum.</t>
  </si>
  <si>
    <t>Dismantling all types of plain cement concrete works, stacking serviceable materials at site and removing rubbish as directed within a lead of 75 m.  In ground floor including roof. (a) upto 150 mm. thick</t>
  </si>
  <si>
    <t>Dismantling all types of plain cement concrete works, stacking serviceable materials at site and removing rubbish as directed within a lead of 75 m.  First Floor (a) upto 150 mm. thick</t>
  </si>
  <si>
    <t>Dismantling all types of plain cement concrete works, stacking serviceable materials at site and removing rubbish as directed within a lead of 75 m.  Second Floor. (a) upto 150 mm. thick</t>
  </si>
  <si>
    <t>Dismantling all types of plain cement concrete works, stacking serviceable materials at site and removing rubbish as directed within a lead of 75 m.  Third Floor (a) upto 150 mm. thick</t>
  </si>
  <si>
    <t>Dismantling all types of plain cement concrete works, stacking serviceable materials at site and removing rubbish as directed within a lead of 75 m.  Forth Floor(Mumty) (a) upto 150 mm. thick</t>
  </si>
  <si>
    <t>Dismantling all types of masonry excepting cement concrete plain or reinforced, stacking serviceable materials at site and removing rubbish as directed within a lead of 75 m. a) In ground floor including roof.</t>
  </si>
  <si>
    <t>Dismantling all types of masonry excepting cement concrete plain or reinforced, stacking serviceable materials at site and removing rubbish as directed within a lead of 75 m. First Floor</t>
  </si>
  <si>
    <t>Dismantling all types of masonry excepting cement concrete plain or reinforced, stacking serviceable materials at site and removing rubbish as directed within a lead of 75 m. Third Floor</t>
  </si>
  <si>
    <t>Dismantling all types of masonry excepting cement concrete plain or reinforced, stacking serviceable materials at site and removing rubbish as directed within a lead of 75 m. Second Floor</t>
  </si>
  <si>
    <t>Dismantling all types of masonry excepting cement concrete plain or reinforced, stacking serviceable materials at site and removing rubbish as directed within a lead of 75 m. Forth Floor(Mumty)</t>
  </si>
  <si>
    <t>Removal of rubbish, earth etc. from the working site and disposal of thesame beyond the compound ,inconformity with the Municipal/Corporation Rules for such disposal,loading in to truckand cleaning the site in all respect as per direction of Engineer in charge</t>
  </si>
  <si>
    <t>Ordinary Cement concrete (mix 1:2:4) with graded stone chips (20 mm nominal size) excluding shuttering and reinforcement,if any, in ground floor
as per relevant IS codes.
a) Pakur Variety
In ground floor</t>
  </si>
  <si>
    <t>Ordinary Cement concrete (mix 1:2:4) with graded stone chips (20 mm nominal size) excluding shuttering and reinforcement,if any, in ground floor
as per relevant IS codes.
a) Pakur Variety
First Floor</t>
  </si>
  <si>
    <t>Ordinary Cement concrete (mix 1:2:4) with graded stone chips (20 mm nominal size) excluding shuttering and reinforcement,if any, in ground floor
as per relevant IS codes.
a) Pakur Variety
Second Floor</t>
  </si>
  <si>
    <t>Ordinary Cement concrete (mix 1:2:4) with graded stone chips (20 mm nominal size) excluding shuttering and reinforcement,if any, in ground floor
as per relevant IS codes.
a) Pakur Variety
Third Floor</t>
  </si>
  <si>
    <t>Ordinary Cement concrete (mix 1:2:4) with graded stone chips (20 mm nominal size) excluding shuttering and reinforcement,if any, in ground floor
as per relevant IS codes.
a) Pakur Variety
Forth Floor(Mumty)</t>
  </si>
  <si>
    <t>Ordinary Cement concrete (mix 1:1.5:3) with graded stone chips (20 mm nominal size) excluding huttering and reinforcement if any, in ground floor
as per relevant IS codes
(i) Pakur Variety
GROUND FLOOR</t>
  </si>
  <si>
    <t>Ordinary Cement concrete (mix 1:1.5:3) with graded stone chips (20 mm nominal size) excluding huttering and reinforcement if any, in ground floor
as per relevant IS codes
(i) Pakur Variety
First Floor</t>
  </si>
  <si>
    <t>Ordinary Cement concrete (mix 1:1.5:3) with graded stone chips (20 mm nominal size) excluding huttering and reinforcement if any, in ground floor
as per relevant IS codes
(i) Pakur Variety
Second Floor</t>
  </si>
  <si>
    <t>Ordinary Cement concrete (mix 1:1.5:3) with graded stone chips (20 mm nominal size) excluding huttering and reinforcement if any, in ground floor
as per relevant IS codes
(i) Pakur Variety
Third Floor</t>
  </si>
  <si>
    <t>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(a) For works in foundation, basement and upto roof of ground floor / upto 4 m (i) Tor Steel / Mild Steel ( I ) SAIL / TATA / RINL 
GROUND FLOOR</t>
  </si>
  <si>
    <t>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(a) For works in foundation, basement and upto roof of ground floor / upto 4 m (i) Tor Steel / Mild Steel ( I ) SAIL / TATA / RINL 
First Floor</t>
  </si>
  <si>
    <t>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(a) For works in foundation, basement and upto roof of ground floor / upto 4 m (i) Tor Steel / Mild Steel ( I ) SAIL / TATA / RINL 
Second Floor</t>
  </si>
  <si>
    <t>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(a) For works in foundation, basement and upto roof of ground floor / upto 4 m (i) Tor Steel / Mild Steel ( I ) SAIL / TATA / RINL 
Third Floor</t>
  </si>
  <si>
    <t>MT.</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</si>
  <si>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(upto roof of ground floor)
(a) 25 mm to 30 mm thick wooden shuttering as per decision &amp; direction of Engineer-In-Charge.
Ground Floor</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</si>
  <si>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(upto roof of ground floor)
(a) 25 mm to 30 mm thick wooden shuttering as per decision &amp; direction of Engineer-In-Charge.
First Floor</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</si>
  <si>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(upto roof of ground floor)
(a) 25 mm to 30 mm thick wooden shuttering as per decision &amp; direction of Engineer-In-Charge.
Second Floor</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</si>
  <si>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(upto roof of ground floor)
(a) 25 mm to 30 mm thick wooden shuttering as per decision &amp; direction of Engineer-In-Charge.
Third Floor</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</si>
  <si>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(upto roof of ground floor)
(a) 25 mm to 30 mm thick wooden shuttering as per decision &amp; direction of Engineer-In-Charge.
Forth Floor(Mumty)</t>
  </si>
  <si>
    <t>Brick work with 1st class bricks in cement mortar (1:6) in 
(a) In foundation and plinth</t>
  </si>
  <si>
    <t>Brick work with 1st class bricks in cement mortar (1:6) in 
(b) Ground Floor Superstructure</t>
  </si>
  <si>
    <t>Brick work with 1st class bricks in cement mortar (1:6) in 
First Floor</t>
  </si>
  <si>
    <t>Brick work with 1st class bricks in cement mortar (1:6) in 
Second Floor</t>
  </si>
  <si>
    <t>Brick work with 1st class bricks in cement mortar (1:6) in 
Third Floor</t>
  </si>
  <si>
    <t>Brick work with 1st class bricks in cement mortar (1:6) in 
Forth Floor(Mumty)</t>
  </si>
  <si>
    <t>125 mm. thick brick work with 1st class bricks in cement mortar (1:4)in  Ground Floor</t>
  </si>
  <si>
    <t>125 mm. thick brick work with 1st class bricks in cement mortar (1:4)in First Floor</t>
  </si>
  <si>
    <t>125 mm. thick brick work with 1st class bricks in cement mortar (1:4)in  Second Floor</t>
  </si>
  <si>
    <t>125 mm. thick brick work with 1st class bricks in cement mortar (1:4)in  Third Floor</t>
  </si>
  <si>
    <t>Scraping of moss, blisters etc.thoroughly from exterior surface of walls necessitating the use of scraper, wire brush etc.(Payment gainst this item will be made only when this has been done on the specific direction of the Engineer-in-charge)</t>
  </si>
  <si>
    <t>Labour for Chipping of concrete surface before taking up Plastering work.</t>
  </si>
  <si>
    <t>Plaster (to wall, floor, ceiling etc.) with sand and cement mortar including rounding off or chamfering corners as directed and raking out joints including throating, nosing and drip course, scaffolding/staging where necessary .[Excluding cost of chipping over concrete surface]
(ii)/c/ With 1:4 cement mortar ,b) 10 mm thick plaster. Ceiling Plaster
(Ground floor)</t>
  </si>
  <si>
    <t>Plaster (to wall, floor, ceiling etc.) with sand and cement mortar including rounding off or chamfering corners as directed and raking out joints including throating, nosing and drip course, scaffolding/staging where necessary .[Excluding cost of chipping over concrete surface]
(ii)/c/ With 1:4 cement mortar ,b) 10 mm thick plaster. Ceiling Plaster
First Floor</t>
  </si>
  <si>
    <t>Plaster (to wall, floor, ceiling etc.) with sand and cement mortar including rounding off or chamfering corners as directed and raking out joints including throating, nosing and drip course, scaffolding/staging where necessary .[Excluding cost of chipping over concrete surface]
(ii)/c/ With 1:4 cement mortar ,b) 10 mm thick plaster. Ceiling Plaster
Second Floor</t>
  </si>
  <si>
    <t>Plaster (to wall, floor, ceiling etc.) with sand and cement mortar including rounding off or chamfering corners as directed and raking out joints including throating, nosing and drip course, scaffolding/staging where necessary .[Excluding cost of chipping over concrete surface]
(ii)/c/ With 1:4 cement mortar ,b) 10 mm thick plaster. Ceiling Plaster
Third Floor</t>
  </si>
  <si>
    <t>Plaster (to wall, floor, ceiling etc.) with sand and cement mortar including rounding off or chamfering corners as directed and raking out joints including throating, nosing and drip course, scaffolding/staging where necessary .[Excluding cost of chipping over concrete surface]
(ii)/c/ With 1:4 cement mortar ,b) 10 mm thick plaster. Ceiling Plaster
Forth Floor(Mumty)</t>
  </si>
  <si>
    <t>Plaster (to wall, floor, ceiling etc.) with sand and cement mortar including rounding off or chamfering corners as directed and raking out joints including throating, nosing and drip course, scaffolding/staging where necessary .[Excluding cost of chipping over concrete surface]
With 6:1 cement mortar a) 20mm thick plaster  OUTSIDE
(Ground floor)</t>
  </si>
  <si>
    <t>Plaster (to wall, floor, ceiling etc.) with sand and cement mortar including rounding off or chamfering corners as directed and raking out joints including throating, nosing and drip course, scaffolding/staging where necessary .[Excluding cost of chipping over concrete surface]
With 6:1 cement mortar a) 20mm thick plaster  OUTSIDE
First Floor</t>
  </si>
  <si>
    <t>Plaster (to wall, floor, ceiling etc.) with sand and cement mortar including rounding off or chamfering corners as directed and raking out joints including throating, nosing and drip course, scaffolding/staging where necessary .[Excluding cost of chipping over concrete surface]
With 6:1 cement mortar a) 20mm thick plaster  OUTSIDE
Second Floor</t>
  </si>
  <si>
    <t>Plaster (to wall, floor, ceiling etc.) with sand and cement mortar including rounding off or chamfering corners as directed and raking out joints including throating, nosing and drip course, scaffolding/staging where necessary .[Excluding cost of chipping over concrete surface]
With 6:1 cement mortar a) 20mm thick Third Floor</t>
  </si>
  <si>
    <t>Plaster (to wall, floor, ceiling etc.) with sand and cement mortar including rounding off or chamfering corners as directed and raking out joints including throating, nosing and drip course, scaffolding/staging where necessary .[Excluding cost of chipping over concrete surface]
With 6:1 cement mortar a) 20mm thick plaster  OUTSIDE
Forth Floor(Mumty)</t>
  </si>
  <si>
    <t>Plaster (to wall, floor, ceiling etc.) with sand and cement mortar including rounding off or chamfering corners as directed and raking out joints including throating, nosing and drip course, scaffolding/staging where necessary .[Excluding cost of chipping over concrete surface]
With 6:1 cement mortar b) 15mm thick plaster INSIDE
(Ground floor)</t>
  </si>
  <si>
    <t>Plaster (to wall, floor, ceiling etc.) with sand and cement mortar including rounding off or chamfering corners as directed and raking out joints including throating, nosing and drip course, scaffolding/staging where necessary .[Excluding cost of chipping over concrete surface]
With 6:1 cement mortar b) 15mm thick plaster INSIDE
First Floor</t>
  </si>
  <si>
    <t>Plaster (to wall, floor, ceiling etc.) with sand and cement mortar including rounding off or chamfering corners as directed and raking out joints including throating, nosing and drip course, scaffolding/staging where necessary .[Excluding cost of chipping over concrete surface]
With 6:1 cement mortar b) 15mm thick plaster INSIDE
Second Floor</t>
  </si>
  <si>
    <t>Plaster (to wall, floor, ceiling etc.) with sand and cement mortar including rounding off or chamfering corners as directed and raking out joints including throating, nosing and drip course, scaffolding/staging where necessary .[Excluding cost of chipping over concrete surface]
With 6:1 cement mortar b) 15mm thick plaster INSIDE
Third Floor</t>
  </si>
  <si>
    <t>Plaster (to wall, floor, ceiling etc.) with sand and cement mortar including rounding off or chamfering corners as directed and raking out joints including throating, nosing and drip course, scaffolding/staging where necessary .[Excluding cost of chipping over concrete surface]
With 6:1 cement mortar b) 15mm thick plaster INSIDE
Forth Floor(Mumty)</t>
  </si>
  <si>
    <t>Net Cement Punning above 1.5mm thick in Wall dado,Window Sill Floor and Drain etc Note Cement 0.152 cum 100 Sqmts
In Ground Floor</t>
  </si>
  <si>
    <t>Supplying, fitting and fixing Black Stone slab used in Kitchen slab, alcove, wardrobe etc. laid and jointed with necessary adhesive Cement mortar (1:2) including grinding or polishing as per direction of Engineer-in -Charge in .
(b) Slab Thickness above 25 mm and upto 37.5 mm
Ground Floor</t>
  </si>
  <si>
    <t>Supplying, fitting and fixing Black Stone slab used in Kitchen slab, alcove, wardrobe etc. laid and jointed with necessary adhesive Cement mortar (1:2) including grinding or polishing as per direction of Engineer-in -Charge in .
(b) Slab Thickness above 25 mm and upto 37.5 mm
In first floor</t>
  </si>
  <si>
    <t>Supplying, fitting and fixing Black Stone slab used in Kitchen slab, alcove, wardrobe etc. laid and jointed with necessary adhesive Cement mortar (1:2) including grinding or polishing as per direction of Engineer-in -Charge in .
(b) Slab Thickness above 25 mm and upto 37.5 mm
In second floor</t>
  </si>
  <si>
    <t>Supplying, fitting and fixing Black Stone slab used in Kitchen slab, alcove, wardrobe etc. laid and jointed with necessary adhesive Cement mortar (1:2) including grinding or polishing as per direction of Engineer-in -Charge in .
(b) Slab Thickness above 25 mm and upto 37.5 mm
In third floor</t>
  </si>
  <si>
    <t xml:space="preserve">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 Floor
With Sand Cement Mortar (1:4) 20 mm thick &amp; 2 mm thick cement slurry at back side of tiles using cement @ 2.91 Kg/Sq.m &amp; joint filling using white cement slurry @ 0.20kg/Sq.m. (i) Coloured decorative (b) Area of each tile above 0.09 Sq.m
In ground floor </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</si>
  <si>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 Floor
With Sand Cement Mortar (1:4) 20 mm thick &amp; 2 mm thick cement slurry at back side of tiles using cement @ 2.91 Kg/Sq.m &amp; joint filling using white cement slurry @ 0.20kg/Sq.m. (i) Coloured decorative (b) Area of each tile above 0.09 Sq.m
In first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</si>
  <si>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 Floor
With Sand Cement Mortar (1:4) 20 mm thick &amp; 2 mm thick cement slurry at back side of tiles using cement @ 2.91 Kg/Sq.m &amp; joint filling using white cement slurry @ 0.20kg/Sq.m. (i) Coloured decorative (b) Area of each tile above 0.09 Sq.m
In second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</si>
  <si>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 Floor
With Sand Cement Mortar (1:4) 20 mm thick &amp; 2 mm thick cement slurry at back side of tiles using cement @ 2.91 Kg/Sq.m &amp; joint filling using white cement slurry @ 0.20kg/Sq.m. (i) Coloured decorative (b) Area of each tile above 0.09 Sq.m
In third floor</t>
  </si>
  <si>
    <t xml:space="preserve">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(B) Wall
With Sand Cement Mortar (1:3) 15 mm thick &amp; 2 mm thick cement slurry at back side of tiles using cement @ 2.91 Kg/Sq.m &amp; joint filling using white cement slurry @ 0.20kg/Sq.m. (i) Coloured decorative(b) Area of each tile above 0.09 Sq.m
In ground floor </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</si>
  <si>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(B) Wall
With Sand Cement Mortar (1:3) 15 mm thick &amp; 2 mm thick cement slurry at back side of tiles using cement @ 2.91 Kg/Sq.m &amp; joint filling using white cement slurry @ 0.20kg/Sq.m. (i) Coloured decorative(b) Area of each tile above 0.09 Sq.m
In first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</si>
  <si>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(B) Wall
With Sand Cement Mortar (1:3) 15 mm thick &amp; 2 mm thick cement slurry at back side of tiles using cement @ 2.91 Kg/Sq.m &amp; joint filling using white cement slurry @ 0.20kg/Sq.m. (i) Coloured decorative(b) Area of each tile above 0.09 Sq.m
In second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</si>
  <si>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(B) Wall
With Sand Cement Mortar (1:3) 15 mm thick &amp; 2 mm thick cement slurry at back side of tiles using cement @ 2.91 Kg/Sq.m &amp; joint filling using white cement slurry @ 0.20kg/Sq.m. (i) Coloured decorative(b) Area of each tile above 0.09 Sq.m
In third floor</t>
  </si>
  <si>
    <t>Removing old paint from blistered painted surface of steel or other metal by chipping including scraping and cleaning and exposing the original surface</t>
  </si>
  <si>
    <t>Priming one coat on steel or other metal surface with synthetic oil bound primer of approved quality including smoothening surfaces by sand papering etc</t>
  </si>
  <si>
    <t>Priming one coat on timber or plastered surface with synthetic oil bound primer of approved quality including smoothening surfaces by sand papering etc.</t>
  </si>
  <si>
    <t>Painting with best quality synthetic enamel paint of approved make and brand including smoothening surface by sand papering etc. including using of approved putty etc. on the surface, if necessary :
On timber or plastered surface.
With super gloss (hi-gloss) -
Two coats (with any shade except white)</t>
  </si>
  <si>
    <t>Painting with best quality synthetic enamel paint of approved make and brand including smoothening surface by sand papering etc. including using of approved putty etc. on the surface, if necessary :
On steel or other metal surface.
With super gloss (hi-gloss) -
Two coats (with any shade except white)</t>
  </si>
  <si>
    <t>Applying Interior grade Acrylic Primer of approved quality and brand on plastered or cencrete surface old or new surface to receive Distemper/ Acrylic emulsion paint including scraping and preparing the surface throughly, complete as per manufacturer's specification and as per direction of the EIC. (All Floor)
One Coat
ii) Solvent based interior grade Acrylic Primer</t>
  </si>
  <si>
    <t>%Sqm.</t>
  </si>
  <si>
    <t>Acrylic Distemper to interior wall, ceiling with a coat of solvent based interior grade acrylic primer (as per manufacturer's specification) including cleaning and smoothning of surface.
Two Coats</t>
  </si>
  <si>
    <t>Applying Exterior grade Acrylic primer of approved quality and brand on plastered or cencrete surface old or new surface to receive decorative textured (matt finish) or smooth finish acrylic exterior emulsion paint including scraping and preparing the surface throughly, complete as per manufacturer's specification and as per direction of the EIC.
One Coat
In Ground Floor</t>
  </si>
  <si>
    <t>Applying Exterior grade Acrylic primer of approved quality and brand on plastered or cencrete surface old or new surface to receive decorative textured (matt finish) or smooth finish acrylic exterior emulsion paint including scraping and preparing the surface throughly, complete as per manufacturer's specification and as per direction of the EIC.
One Coat
In first floor</t>
  </si>
  <si>
    <t>Applying Exterior grade Acrylic primer of approved quality and brand on plastered or cencrete surface old or new surface to receive decorative textured (matt finish) or smooth finish acrylic exterior emulsion paint including scraping and preparing the surface throughly, complete as per manufacturer's specification and as per direction of the EIC.
One Coat
In second floor</t>
  </si>
  <si>
    <t>Applying Exterior grade Acrylic primer of approved quality and brand on plastered or cencrete surface old or new surface to receive decorative textured (matt finish) or smooth finish acrylic exterior emulsion paint including scraping and preparing the surface throughly, complete as per manufacturer's specification and as per direction of the EIC.
One Coat
In third floor</t>
  </si>
  <si>
    <t>Applying Exterior grade Acrylic primer of approved quality and brand on plastered or cencrete surface old or new surface to receive decorative textured (matt finish) or smooth finish acrylic exterior emulsion paint including scraping and preparing the surface throughly, complete as per manufacturer's specification and as per direction of the EIC.
One Coat
In Forth floor</t>
  </si>
  <si>
    <t>Protective and Decorative Acrylic exterior emulsion paint of approved quality, as per manufacturer's specification and as per direction of Engineer-in-Charge to be applied over acrylic primer as required. The rate includes cost of material, labour, scaffolding and all incidental charges but excluding the cost of primer
Premium 100% Acrylic Emulsion,two coats
In ground floor</t>
  </si>
  <si>
    <t>Protective and Decorative Acrylic exterior emulsion paint of approved quality, as per manufacturer's specification and as per direction of Engineer-in-Charge to be applied over acrylic primer as required. The rate includes cost of material, labour, scaffolding and all incidental charges but excluding the cost of primer
Premium 100% Acrylic Emulsion,two coats
In first floor</t>
  </si>
  <si>
    <t>Protective and Decorative Acrylic exterior emulsion paint of approved quality, as per manufacturer's specification and as per direction of Engineer-in-Charge to be applied over acrylic primer as required. The rate includes cost of material, labour, scaffolding and all incidental charges but excluding the cost of primer
Premium 100% Acrylic Emulsion,two coats
In second floor</t>
  </si>
  <si>
    <t>Protective and Decorative Acrylic exterior emulsion paint of approved quality, as per manufacturer's specification and as per direction of Engineer-in-Charge to be applied over acrylic primer as required. The rate includes cost of material, labour, scaffolding and all incidental charges but excluding the cost of primer
Premium 100% Acrylic Emulsion,two coats
In third floor</t>
  </si>
  <si>
    <t>Protective and Decorative Acrylic exterior emulsion paint of approved quality, as per manufacturer's specification and as per direction of Engineer-in-Charge to be applied over acrylic primer as required. The rate includes cost of material, labour, scaffolding and all incidental charges but excluding the cost of primer
Premium 100% Acrylic Emulsion,two coats
In Forth floor</t>
  </si>
  <si>
    <t>Labour for taking out door and window frame including shutter for repair or replacement of different parts of the frame &amp; refixing the same including mending good all damages complete. (Concrete and brick work for mending damage will be paid separately) upto 2.5 sqm.</t>
  </si>
  <si>
    <t>Openable steel windows as per IS sizes with side hung shutters and horizotal glazing bars with/without fixed type ventilators.[The extra rate admissible for the openable portion only] GROUND FLOOR</t>
  </si>
  <si>
    <t>Openable steel windows as per IS sizes with side hung shutters and horizotal glazing bars with/without fixed type ventilators.[The extra rate admissible for the openable portion only] In first floor</t>
  </si>
  <si>
    <t>Openable steel windows as per IS sizes with side hung shutters and horizotal glazing bars with/without fixed type ventilators.[The extra rate admissible for the openable portion only] In second floor</t>
  </si>
  <si>
    <t>Openable steel windows as per IS sizes with side hung shutters and horizotal glazing bars with/without fixed type ventilators.[The extra rate admissible for the openable portion only] In third floor</t>
  </si>
  <si>
    <t>a) M.S.or W.I. Ornamental grill of approved design joints continuously welded with M.S,W.I. Flats and bars of windows, railing etc. fitted and fixed with necessary screws and lugs in ground floor.(i) Grill weighing above 10 Kg./sq. Mtr upto 16kg/sq.mtr.GROUND FLOOR</t>
  </si>
  <si>
    <t>a) M.S.or W.I. Ornamental grill of approved design joints continuously welded with M.S,W.I. Flats and bars of windows, railing etc. fitted and fixed with necessary screws and lugs in ground floor.(i) Grill weighing above 10 Kg./sq. Mtr upto 16kg/sq.mtr.In first floor</t>
  </si>
  <si>
    <t>a) M.S.or W.I. Ornamental grill of approved design joints continuously welded with M.S,W.I. Flats and bars of windows, railing etc. fitted and fixed with necessary screws and lugs in ground floor.(i) Grill weighing above 10 Kg./sq. Mtr upto 16kg/sq.mtr.In second floor</t>
  </si>
  <si>
    <t>a) M.S.or W.I. Ornamental grill of approved design joints continuously welded with M.S,W.I. Flats and bars of windows, railing etc. fitted and fixed with necessary screws and lugs in ground floor.(i) Grill weighing above 10 Kg./sq. Mtr upto 16kg/sq.mtr.In third floor</t>
  </si>
  <si>
    <t>Supplying best Indian sheet glass panes set in putty (as per I.S specification) and fitted and fixed with teak wood beads and nails complete. (In all floors for internal wall &amp; upto 6 m height for external wall)   (ii) 4 mm thick</t>
  </si>
  <si>
    <t xml:space="preserve">Supplying best Indian sheet glass panes set in putty and fitted and fixed with nails and putty complete. (In all floors for internal wall &amp; upto 6 m height for external wall) (ii) 4 mm thick </t>
  </si>
  <si>
    <t>Wood work in door and window frame fitted and fixed in position complete including a protective coat of painting at the contact surface of the frame exluding cost of concrete, Iron Butt Hinges and M.S clamps. (The quantum should be correted upto three decimals). (e) Sal : Malayasian</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</si>
  <si>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ground floor.
(a) 35 mm thick shutters (single leaf)</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</si>
  <si>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first floor
(a) 35 mm thick shutters (single leaf)</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</si>
  <si>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second floor
(a) 35 mm thick shutters (single leaf)</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</si>
  <si>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third floor
(a) 35 mm thick shutters (single leaf)</t>
  </si>
  <si>
    <t>Supplying fitting and fixing fibre reinforced polymer (FRP) Composite door frame as per approved section with glass fibre reinforced plastic moulded skins and a special sandwich core so as to import monolitaheic composite structure as per approved technology of Departmant of Science (DST) to satisfy IS : 4020 door testing performance . ii) 66mm X 90 mm</t>
  </si>
  <si>
    <t>Rm</t>
  </si>
  <si>
    <t xml:space="preserve"> 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 32 mm thick</t>
  </si>
  <si>
    <t>Anodised aliminium D-type handle of approved quality manufactured from extruded section conforming to I.S. specification (I.S. 230/72) fitted and fixed complete:(a) With continuous plate base (Hexagonal / Round rod) (v) 125 mm grip x 12 mm dia rod.</t>
  </si>
  <si>
    <t>Two point nose aluminium handle including fitting and fixing.</t>
  </si>
  <si>
    <t>steel peg stay 300 mm long including fitting and fixing.</t>
  </si>
  <si>
    <t>Supplying, fitting and fixing M.S. clamps for door and window frame made of flat bent bar, end bifurcated with necessary screws etc. by cement concrete(1:2:4) as per direction. (Cost of concrete will be paid separately). (a) 40mm X 6mm, 250mm Length</t>
  </si>
  <si>
    <t>Iron butt hinges of approved quality fitted and fixed with steel screws, with ISI mark 100mm X 50mm X 1.25mm</t>
  </si>
  <si>
    <t xml:space="preserve">Door stopper (Anodised aluminium)
</t>
  </si>
  <si>
    <t>Iron hasp bolt of approved quality fitted and fixed complete (oxidised) with 16mm dia rod with centre bolt and round fitting.250mm long</t>
  </si>
  <si>
    <t>Anodised aluminium barrel / tower /socket bolt (full covered) of approved manufractured from extructed section conforming to I.S. 204/74 fitted with cadmium plated screws. 300 mm long X 10mm dia bolt.</t>
  </si>
  <si>
    <t>Collapsible gate with 40mm x 40mm x 6mm Tee as top and bottom guide rail, 20mm x 10mm x 2mm vertical channels 100mm apart in fully stretched position 20mm x 5mm M.S. flats as collapsible bracings properly rivetted and washered including 38mm steel rollers including locking arrangements, fitted and fixed in position with lugs set in cement concrete and including cutting necessary holes, chasing etc. in walls, floors etc. and making good damages complete. In ground floor</t>
  </si>
  <si>
    <r>
      <t xml:space="preserve">SANITARY &amp; PLUMBING WORKS:
</t>
    </r>
    <r>
      <rPr>
        <sz val="11"/>
        <rFont val="Arial"/>
        <family val="2"/>
      </rPr>
      <t xml:space="preserve">Supply of UPVC pipes (B Type) and fittings conforming to IS-13592-1992
(A) (i) Single Socketed 3 Mtr. Length
c) 110 mm </t>
    </r>
  </si>
  <si>
    <t>Supply of UPVC pipes (B Type) and fittings conforming to IS-13592-1992
(B) Fittings
b) 110 mm 
(i) Coupler</t>
  </si>
  <si>
    <t xml:space="preserve">Supply of UPVC pipes (B Type) and fittings conforming to IS-13592-1992
(B) Fittings
b) 110 mm
(ii) Plain Tee </t>
  </si>
  <si>
    <t>Supply of UPVC pipes (B Type) and fittings conforming to IS-13592-1992
(B) Fittings
b) 110 mm 
(iii) Door Tee</t>
  </si>
  <si>
    <t>Supply of UPVC pipes (B Type) and fittings conforming to IS-13592-1992
(B) Fittings
b) 110 mm 
iv) Door Tee(LH) &amp; (RH)</t>
  </si>
  <si>
    <t>Supply of UPVC pipes (B Type) and fittings conforming to IS-13592-1992
(B) Fittings
b) 110 mm 
v) Plain Y</t>
  </si>
  <si>
    <t>Supply of UPVC pipes (B Type) and fittings conforming to IS-13592-1992
(B) Fittings
b) 110 mm 
(ii)Bend 87.5 dig.</t>
  </si>
  <si>
    <t>Supply of UPVC pipes (B Type) and fittings conforming to IS-13592-1992
(B) Fittings
b) 110 mm 
xi) Door Bend (T.S.)</t>
  </si>
  <si>
    <t>Supply of UPVC pipes (B Type) and fittings conforming to IS-13592-1992
(B) Fittings
b) 110 mm 
xiv) Cross Tee with Door</t>
  </si>
  <si>
    <t>Supply of UPVC pipes (B Type) and fittings conforming to IS-13592-1992
(B) Fittings
b) 110 mm 
xv) Vent Cowl</t>
  </si>
  <si>
    <t xml:space="preserve">Supply of UPVC pipes (B Type) and fittings conforming to IS-13592-1992
(B) Fittings
b) 110 mm 
Pipe Clip </t>
  </si>
  <si>
    <t>Supply of UPVC pipes (B Type) and fittings conforming to IS-13592-1992
(B) Fittings
xxxi) Plain Floor Trap with Top tile &amp; Strainer
75 mm</t>
  </si>
  <si>
    <t>Supply of UPVC pipes (B Type) and fittings conforming to IS-13592-1992
(B) Fittings
xxvi) Reducer 110 X 75 mm
75 mm</t>
  </si>
  <si>
    <t>Supply of UPVC pipes (B Type) and fittings conforming to IS-13592-1992
(B) Fittings
xxiii) 110/110 S Trap
75 mm</t>
  </si>
  <si>
    <t>Supply of UPVC pipes (B Type) and fittings conforming to IS-13592-1992
(B) Fittings
xxvii) Reducing Tee (110 X 75 mm)
75 mm</t>
  </si>
  <si>
    <t>Supply of UPVC pipes (B Type) and fittings conforming to IS-13592-1992
(B) Fittings
xIv) Round Jali  75 mm</t>
  </si>
  <si>
    <t>Supply of UPVC pipes (B Type) and fittings conforming to IS-13592-1992
(B) Fittings
xxi) 110 X 110 P Trap
75 mm</t>
  </si>
  <si>
    <t>Supply of UPVC pipes (B Type) and fittings conforming to IS-13592-1992
(B) Fittings
xIvi) Door Cap
b) 110 mm</t>
  </si>
  <si>
    <t xml:space="preserve">Labour for fitting and fixing U.P.V.C. pipes for above ground work including cost of jointing materials etc. fitting and fixing all necessary
specials, cutting pipes, cutting holes in walls or R.C. floor where necessary and mending good all damages excluding the cost of masonry or concrete work, if necessary, but including the cost and fitting and fixing holder bat clamps (any floor) or for underground work including cutting trenches upto 1.5 metre and refilling the same complete as per direction of the Engineerin- charge. (Payment will be made on centre line measurement of the total pipeline including specials.
(A) Above ground
ii) 110 mm </t>
  </si>
  <si>
    <t xml:space="preserve">Labour for fitting and fixing U.P.V.C. pipes for above ground work including cost of jointing materials etc. fitting and fixing all necessary
specials, cutting pipes, cutting holes in walls or R.C. floor where necessary and mending good all damages excluding the cost of masonry or concrete work, if necessary, but including the cost and fitting and fixing holder bat clamps (any floor) or for underground work including cutting trenches upto 1.5 metre and refilling the same complete as per direction of the Engineerin- charge. (Payment will be made on centre line measurement of the total pipeline including specials.
(B) Under ground
ii) 110 mm </t>
  </si>
  <si>
    <t>Dismantling H.C.I. pipe with fittings including melting lead caulked joints.
i) 50 mm</t>
  </si>
  <si>
    <t>Dismantling H.C.I. pipe with fittings including melting lead caulked joints.
(iii) 100 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</si>
  <si>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40mm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</si>
  <si>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32mm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</si>
  <si>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25mm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</si>
  <si>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20mm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</si>
  <si>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15mm</t>
  </si>
  <si>
    <t>Removing chokage of H.C.I. or S.W. pipe with split bamboo.
(a) Underground</t>
  </si>
  <si>
    <t>Removing chokage of H.C.I. or S.W. pipe with split bamboo.
(b) Over ground</t>
  </si>
  <si>
    <t>Supplying, fitting and fixing Peet's valve fullway gunmetal standard pattern best quality of approved brand bearing I.S.I. marking with fittings (tested to 21 kg per sq. cm.).
40mm</t>
  </si>
  <si>
    <t>Supplying, fitting and fixing Peet's valve fullway gunmetal standard pattern best quality of approved brand bearing I.S.I. marking with fittings (tested to 21 kg per sq. cm.).
32mm</t>
  </si>
  <si>
    <t>Supplying, fitting and fixing Peet's valve fullway gunmetal standard pattern best quality of approved brand bearing I.S.I. marking with fittings (tested to 21 kg per sq. cm.).
25mm</t>
  </si>
  <si>
    <t>Supplying, fitting and fixing Peet's valve fullway gunmetal standard pattern best quality of approved brand bearing I.S.I. marking with fittings (tested to 21 kg per sq. cm.).
20mm</t>
  </si>
  <si>
    <t>Supplying, fitting and fixing stainless steel sink complete with waste fittings and two coats of painting of C.I. brackets.
(a) Sink only
(i) 530 mm X 430 mm x 180 mm</t>
  </si>
  <si>
    <t>Cleaning wash basin/ sink with acid.</t>
  </si>
  <si>
    <t>Supplying, fitting and fixing Anglo-Indian W.C. in white glazed vitreous china ware of approved make complete in position with necessary bolts, nuts etc.
With 'P' trap (without vent)</t>
  </si>
  <si>
    <t>Cleaning E.P. or Anglo-Indian W.C. with acid.</t>
  </si>
  <si>
    <t>Removing chokage of water closet.</t>
  </si>
  <si>
    <t>Removing chokage of urinal and waste trap.</t>
  </si>
  <si>
    <t>Supplying,fitting and fixing 32 mm dia. Flush Pipe of approved make with necessary fixing materials and clamps complete.
Polythene Flush Pipe</t>
  </si>
  <si>
    <t>Supplying,fitting and fixing approved brand P.V.C. CONNECTOR white flexible, with both ends coupling with heavy brass C.P. nut, 15 mm dia.
900 mm long</t>
  </si>
  <si>
    <t>Supplying,fitting and fixing approved brand 32 mm dia.P.V.C. waste pipe, with PVC coupling at one end fitted with necessary clamps.
1050mm long</t>
  </si>
  <si>
    <t>Supplying, fitting and fixing 10 litre P.V.C. low-down cistern conforming to I.S. specification with P.V.C. fittings complete,C.I. brackets including two coats of painting to bracket etc.</t>
  </si>
  <si>
    <t>Supplying, fitting and fixing bib cock or stop cock.
Chromium plated Bib Cock short body (Equivalent to Code No. 511 &amp; Model - Tropical / Sumthing Special of ESSCO or similar brand).</t>
  </si>
  <si>
    <t>Supplying, fitting and fixing bib cock or stop cock.
PTMT (Polytetra Bib Cock / Stop Cock ( Prayag or equivalent)
15 mm</t>
  </si>
  <si>
    <t>Supplying, fitting and fixing soap holder.
PTMT (Prayag or equivalent)</t>
  </si>
  <si>
    <t>Supplying, fitting and fixing PTMT Smart Shelf of approved make of size
300 mm.</t>
  </si>
  <si>
    <t>Supplying, fitting and fixing towel rail with two brackets.
C.P. over brass
25 mm dia. and 600 mm long</t>
  </si>
  <si>
    <t>Supplying, fitting and fixing best quality Indian make mirror 5.5 mm thick with silvering as per I.S.I. specifications supported on fibre glass frame of any colour, frame size 550 mm X 400 mm</t>
  </si>
  <si>
    <t>Chromium plated round shower with revolving joint 100 mm dia with rubid cleaning system (Equivalent to Code No. 542(N) &amp; Model - Tropical / Sumthing Special of ESSCO or similar brand).</t>
  </si>
  <si>
    <t>Chromium plated shower arm 240 mm long (Equivalent to Code No. 536(A) &amp; Model - Tropical / Sumthing Special of ESSCO or similar brand).</t>
  </si>
  <si>
    <t>Labour for punching hole in plastic water storage tank upto 50 mm dia.</t>
  </si>
  <si>
    <t>Cleaning silt of inspection pit.</t>
  </si>
  <si>
    <t>Cleaning soak pit by removing the top slab and replacing inner filling with jhama bats and repairing the pit as necessary including fitting the slab.</t>
  </si>
  <si>
    <t>Cleaning silt of master trap pit.</t>
  </si>
  <si>
    <t>Applying 2 coats of Non-Toxic Acrylic Polymer modified Paint having adhesive &amp; waterproofing properties by mixing in proportion (1 liquid: 4 cementitious material) or as per manufacturer's specification for water proofing layer in water tank etc. (No Departmental Cement is required)</t>
  </si>
  <si>
    <t>Ordinary Cement concrete (mix 1:2:4) with graded stone chips (6mm nominal size) excluding shuttering and reinforcement,if any, in gound floor as per relevant IS codes.
Pakur variety</t>
  </si>
  <si>
    <t>cum.</t>
  </si>
  <si>
    <r>
      <rPr>
        <b/>
        <sz val="11"/>
        <rFont val="Arial"/>
        <family val="2"/>
      </rPr>
      <t>WATERPROOF TREATMENT :</t>
    </r>
    <r>
      <rPr>
        <sz val="11"/>
        <rFont val="Arial"/>
        <family val="2"/>
      </rPr>
      <t xml:space="preserve">
Taking out old damaged tarfelt from the roof, parapet etc. preparing the roof surfaces by removing all spoils, blisters, moss etc. from the working site and disposal of the same beyond the compound and cleaning the site in all respect as per direction of Engineer-in-Charge. All Floors</t>
    </r>
  </si>
  <si>
    <t>BI01010001010000000000000515BI0100001203</t>
  </si>
  <si>
    <t>BI01010001010000000000000515BI0100001204</t>
  </si>
  <si>
    <t>BI01010001010000000000000515BI0100001205</t>
  </si>
  <si>
    <t>BI01010001010000000000000515BI0100001206</t>
  </si>
  <si>
    <t>BI01010001010000000000000515BI0100001207</t>
  </si>
  <si>
    <t>BI01010001010000000000000515BI0100001208</t>
  </si>
  <si>
    <t>BI01010001010000000000000515BI0100001209</t>
  </si>
  <si>
    <t>BI01010001010000000000000515BI0100001210</t>
  </si>
  <si>
    <t>BI01010001010000000000000515BI0100001211</t>
  </si>
  <si>
    <t>BI01010001010000000000000515BI0100001212</t>
  </si>
  <si>
    <t>BI01010001010000000000000515BI0100001213</t>
  </si>
  <si>
    <t>BI01010001010000000000000515BI0100001214</t>
  </si>
  <si>
    <t>BI01010001010000000000000515BI0100001215</t>
  </si>
  <si>
    <t>BI01010001010000000000000515BI0100001216</t>
  </si>
  <si>
    <t>BI01010001010000000000000515BI0100001217</t>
  </si>
  <si>
    <t>BI01010001010000000000000515BI0100001218</t>
  </si>
  <si>
    <t>BI01010001010000000000000515BI0100001219</t>
  </si>
  <si>
    <t>BI01010001010000000000000515BI0100001220</t>
  </si>
  <si>
    <t>BI01010001010000000000000515BI0100001221</t>
  </si>
  <si>
    <t>BI01010001010000000000000515BI0100001222</t>
  </si>
  <si>
    <t>BI01010001010000000000000515BI0100001223</t>
  </si>
  <si>
    <t>BI01010001010000000000000515BI0100001224</t>
  </si>
  <si>
    <t>BI01010001010000000000000515BI0100001225</t>
  </si>
  <si>
    <t>BI01010001010000000000000515BI0100001226</t>
  </si>
  <si>
    <t>BI01010001010000000000000515BI0100001227</t>
  </si>
  <si>
    <t>BI01010001010000000000000515BI0100001228</t>
  </si>
  <si>
    <t>BI01010001010000000000000515BI0100001229</t>
  </si>
  <si>
    <t>BI01010001010000000000000515BI0100001230</t>
  </si>
  <si>
    <t>BI01010001010000000000000515BI0100001231</t>
  </si>
  <si>
    <t>BI01010001010000000000000515BI0100001232</t>
  </si>
  <si>
    <t>BI01010001010000000000000515BI0100001233</t>
  </si>
  <si>
    <t>BI01010001010000000000000515BI0100001234</t>
  </si>
  <si>
    <t>BI01010001010000000000000515BI0100001235</t>
  </si>
  <si>
    <t>BI01010001010000000000000515BI0100001236</t>
  </si>
  <si>
    <t>BI01010001010000000000000515BI0100001237</t>
  </si>
  <si>
    <t>BI01010001010000000000000515BI0100001238</t>
  </si>
  <si>
    <t>BI01010001010000000000000515BI0100001239</t>
  </si>
  <si>
    <t>BI01010001010000000000000515BI0100001240</t>
  </si>
  <si>
    <t>BI01010001010000000000000515BI0100001241</t>
  </si>
  <si>
    <t>BI01010001010000000000000515BI0100001242</t>
  </si>
  <si>
    <t>BI01010001010000000000000515BI0100001243</t>
  </si>
  <si>
    <t>BI01010001010000000000000515BI0100001244</t>
  </si>
  <si>
    <t>BI01010001010000000000000515BI0100001245</t>
  </si>
  <si>
    <t>BI01010001010000000000000515BI0100001246</t>
  </si>
  <si>
    <t>BI01010001010000000000000515BI0100001247</t>
  </si>
  <si>
    <t>BI01010001010000000000000515BI0100001248</t>
  </si>
  <si>
    <t>BI01010001010000000000000515BI0100001249</t>
  </si>
  <si>
    <t>BI01010001010000000000000515BI0100001250</t>
  </si>
  <si>
    <t>BI01010001010000000000000515BI0100001251</t>
  </si>
  <si>
    <t>BI01010001010000000000000515BI0100001252</t>
  </si>
  <si>
    <t>BI01010001010000000000000515BI0100001253</t>
  </si>
  <si>
    <t>BI01010001010000000000000515BI0100001254</t>
  </si>
  <si>
    <t>BI01010001010000000000000515BI0100001255</t>
  </si>
  <si>
    <t>BI01010001010000000000000515BI0100001256</t>
  </si>
  <si>
    <t>BI01010001010000000000000515BI0100001257</t>
  </si>
  <si>
    <t>BI01010001010000000000000515BI0100001258</t>
  </si>
  <si>
    <t>BI01010001010000000000000515BI0100001259</t>
  </si>
  <si>
    <t>BI01010001010000000000000515BI0100001260</t>
  </si>
  <si>
    <t>BI01010001010000000000000515BI0100001261</t>
  </si>
  <si>
    <t>BI01010001010000000000000515BI0100001262</t>
  </si>
  <si>
    <t>BI01010001010000000000000515BI0100001263</t>
  </si>
  <si>
    <t>BI01010001010000000000000515BI0100001264</t>
  </si>
  <si>
    <t>BI01010001010000000000000515BI0100001265</t>
  </si>
  <si>
    <t>BI01010001010000000000000515BI0100001266</t>
  </si>
  <si>
    <t>BI01010001010000000000000515BI0100001267</t>
  </si>
  <si>
    <t>BI01010001010000000000000515BI0100001268</t>
  </si>
  <si>
    <t>BI01010001010000000000000515BI0100001269</t>
  </si>
  <si>
    <t>BI01010001010000000000000515BI0100001270</t>
  </si>
  <si>
    <t>BI01010001010000000000000515BI0100001271</t>
  </si>
  <si>
    <t>BI01010001010000000000000515BI0100001272</t>
  </si>
  <si>
    <t>BI01010001010000000000000515BI0100001273</t>
  </si>
  <si>
    <t>BI01010001010000000000000515BI0100001274</t>
  </si>
  <si>
    <t>BI01010001010000000000000515BI0100001275</t>
  </si>
  <si>
    <t>BI01010001010000000000000515BI0100001276</t>
  </si>
  <si>
    <t>BI01010001010000000000000515BI0100001277</t>
  </si>
  <si>
    <t>BI01010001010000000000000515BI0100001278</t>
  </si>
  <si>
    <t>BI01010001010000000000000515BI0100001279</t>
  </si>
  <si>
    <t>BI01010001010000000000000515BI0100001280</t>
  </si>
  <si>
    <t>BI01010001010000000000000515BI0100001281</t>
  </si>
  <si>
    <t>BI01010001010000000000000515BI0100001282</t>
  </si>
  <si>
    <t>BI01010001010000000000000515BI0100001283</t>
  </si>
  <si>
    <t>BI01010001010000000000000515BI0100001284</t>
  </si>
  <si>
    <t>BI01010001010000000000000515BI0100001285</t>
  </si>
  <si>
    <t>BI01010001010000000000000515BI0100001286</t>
  </si>
  <si>
    <t>BI01010001010000000000000515BI0100001287</t>
  </si>
  <si>
    <t>BI01010001010000000000000515BI0100001288</t>
  </si>
  <si>
    <t>BI01010001010000000000000515BI0100001289</t>
  </si>
  <si>
    <t>BI01010001010000000000000515BI0100001290</t>
  </si>
  <si>
    <t>BI01010001010000000000000515BI0100001291</t>
  </si>
  <si>
    <t>BI01010001010000000000000515BI0100001292</t>
  </si>
  <si>
    <t>BI01010001010000000000000515BI0100001293</t>
  </si>
  <si>
    <t>BI01010001010000000000000515BI0100001294</t>
  </si>
  <si>
    <t>BI01010001010000000000000515BI0100001295</t>
  </si>
  <si>
    <t>BI01010001010000000000000515BI0100001296</t>
  </si>
  <si>
    <r>
      <t xml:space="preserve">Electrical Schedule Work :
</t>
    </r>
    <r>
      <rPr>
        <sz val="11"/>
        <rFont val="Arial"/>
        <family val="2"/>
      </rPr>
      <t>Supply &amp; Fixing FP enclosure (Legrand/Cabtree) concealed in wall &amp; mending good the damages to original finish incl. earthing attachment comprising with the following:
a) 32 DP MCB Isolator (Legrand) - 1 nos                             b) 6-16 A SP MCB - 2 nos  (Roof light &amp; Stair light)</t>
    </r>
  </si>
  <si>
    <t>Supply &amp; fixing SPN MCB DB (2+8) WAY (Make-Legrand/Seimens/ABB) with S.S. Enclosure(Legrand cat no - 607711) concealed in wall after cutting wall &amp; mending good the damages &amp; earthing attachment comprising with the following: 
a) 40A DP MCB isolator                                      --- 1 no
b) 6 to 32A SP MCB                                            ---- 8nos</t>
  </si>
  <si>
    <t>Supply &amp; drawing of 1.1 Kv grade single core stranded 'FR' Pvc insulated &amp; unsheathed copper wire () of the following sizes through 19 mm alkathene pipe  recessed in wall. 
a) 2 x 4 + 1 x 2.5 sq mm (SPNDB)</t>
  </si>
  <si>
    <t>Supply &amp; drawing of 1.1 Kv grade single core stranded 'FR' Pvc insulated &amp; unsheathed copper wire () of the following sizes through 19 mm alkathene pipe  recessed in wall. 
b) 2 x 2.5 + 1x1.5 sq mm (P/P plug/Com Plug/ Out door light)</t>
  </si>
  <si>
    <t>Supply &amp; drawing of 1.1 Kv grade single core stranded 'FR' Pvc insulated &amp; unsheathed copper wire () of the following sizes through 19 mm alkathene pipe  recessed in wall. 
a) 3x1.5 sqmm (roof light)</t>
  </si>
  <si>
    <t>Supply &amp; Fixing 240 V, 16 A, 3 pin Modular type Power plug socket (Legrand/Cabtree) with 16A Modular type socket (Legrand/Cabtree) with 16A Modular type switch, without plug top on 4 Module GI Modular type switch board with top cover plate flushed in wall incl. S&amp;F switch board and cover plate and making necy. connections</t>
  </si>
  <si>
    <t xml:space="preserve">Distn. wiring in 3 x 1.5 sqmm single core stranded 'FR' PVC insulated &amp; unsheathed single core stranded copper wire (Glostr/Finolex/Havells) in 19 mm bore, 3 mm thick polythene pipe (for horizontal &amp; vertical run in wall and celing portion through polythen pipe) complete with all accessories embedded in wall to light/fan/call bell points with Modular type switch (Legrand/Crabtree) fixed on Modular GI switch board with top cover plate flushed in wall incl. mending good damages to original finish   -----                                         a) Ave run 6 mtr 
</t>
  </si>
  <si>
    <t>Distn. wiring in 3 x 1.5 sqmm single core stranded 'FR' PVC insulated &amp; unsheathed single core stranded copper wire (Glostr/Finolex/Havells) in 19 mm bore, 3 mm thick polythene pipe complete with all     accessories embedded in wall to 240 V 6A   5 pin plug point  incl. S&amp;F 240 V 6A 3 pin Modular type plug socket &amp; Modular type switch (Legrand/Cabtree) incl. S&amp;F earth continuity wire, fixed on 4 Module GI switch board with 3/4 Module top cover plate flushed in wall incl.mending good damages  (on board)</t>
  </si>
  <si>
    <t>Distn. wiring in 3 x 1.5 sqmm single core stranded 'FR' PVC insulated &amp; unsheathed single core stranded copper wire (Glostr/Finolex/Havells) in 19 mm bore, 3 mm thick polythene pipe complete with all     accessories embedded in wall to 240 V 6A   5 pin plug point  incl. S&amp;F 240 V 6A 3 pin Modular type plug socket &amp; Modular type switch (Legrand/Cabtree) incl. S&amp;F earth continuity wire, fixed on 4 Module GI switch board with 3/4 Module top cover plate flushed in wall incl.mending good damages  average 4.5 mtr</t>
  </si>
  <si>
    <t>Supplying &amp; Fixing 240 V AC/DC superior type Multitune (min 10 nos. tune) Call Bell (Anchor) with selector switch for single/Multi Tunes mode, Battery operated on HW board incl. S&amp;F HW board</t>
  </si>
  <si>
    <t>Fixing only single /twin fluorescent light fitting complete with all accessories directly on wall / ceiling / HW round block and suitable size of MS fastener</t>
  </si>
  <si>
    <t>Supply &amp; fixing socket type electronics Modular socket type fan regulator (Legrand/Crabtree) including connection.</t>
  </si>
  <si>
    <t>Earthing the installation by 50mm dia GI pipe (ISI-M) 3.64 mtr long &amp; 1x4 SWG GI (Hot dip) wire (4mtr long) with suitable nuts, bolts &amp; washers etc. Driven into a depth of 3.65 mtr below the ground level.</t>
  </si>
  <si>
    <t>S &amp; F earth busbar of galvanized (Hot Dip) MS flat 25mm x 6 mm on wall having clearance of 6 mm from wall including providing drilled holes on the busbar complete with GI bolts, nuts, washers, spacing insulators etc. as required</t>
  </si>
  <si>
    <r>
      <rPr>
        <b/>
        <u val="single"/>
        <sz val="11"/>
        <color indexed="8"/>
        <rFont val="Arial"/>
        <family val="2"/>
      </rPr>
      <t>Electrical Non Schedule Work :</t>
    </r>
    <r>
      <rPr>
        <sz val="11"/>
        <color indexed="8"/>
        <rFont val="Arial"/>
        <family val="2"/>
      </rPr>
      <t xml:space="preserve">
Supply 4' single LED tube light   fitting complete with all acessaries directly on ceiling  with HW round block &amp; suitable size of MS fastener (Crompton, cat no - DIJB12LT8 - 20 , LLT8-20)
(For stair case only)      </t>
    </r>
  </si>
  <si>
    <t>BI01010001010000000000000515BI0100001297</t>
  </si>
  <si>
    <t>BI01010001010000000000000515BI0100001298</t>
  </si>
  <si>
    <t>BI01010001010000000000000515BI0100001299</t>
  </si>
  <si>
    <t>BI01010001010000000000000515BI0100001300</t>
  </si>
  <si>
    <t>BI01010001010000000000000515BI0100001301</t>
  </si>
  <si>
    <t>BI01010001010000000000000515BI0100001302</t>
  </si>
  <si>
    <t>BI01010001010000000000000515BI0100001303</t>
  </si>
  <si>
    <t>BI01010001010000000000000515BI0100001304</t>
  </si>
  <si>
    <t>BI01010001010000000000000515BI0100001305</t>
  </si>
  <si>
    <t>Contract No:   WBPHIDCL/Addl.CE/NIT- 137(e)/2018-2019  For Sl. No. 8 (1st Call)</t>
  </si>
  <si>
    <t xml:space="preserve">Tender Inviting Authority: The Additional Chief Engineer, W.B.P.H&amp;.I.D.Corpn. Ltd. </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</si>
</sst>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000"/>
    <numFmt numFmtId="181" formatCode="0.0"/>
    <numFmt numFmtId="182" formatCode="0.000"/>
    <numFmt numFmtId="183" formatCode="0.0000%"/>
    <numFmt numFmtId="184" formatCode="0.00000"/>
    <numFmt numFmtId="185" formatCode="0.0000000"/>
    <numFmt numFmtId="186" formatCode="0.000000"/>
    <numFmt numFmtId="187" formatCode="_ * #,##0.000_ ;_ * \-#,##0.000_ ;_ * &quot;-&quot;??_ ;_ @_ "/>
  </numFmts>
  <fonts count="75">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name val="Book Antiqua"/>
      <family val="1"/>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b/>
      <sz val="12"/>
      <color indexed="16"/>
      <name val="Arial"/>
      <family val="2"/>
    </font>
    <font>
      <b/>
      <sz val="11"/>
      <color indexed="16"/>
      <name val="Arial"/>
      <family val="2"/>
    </font>
    <font>
      <b/>
      <sz val="14"/>
      <color indexed="17"/>
      <name val="Arial"/>
      <family val="2"/>
    </font>
    <font>
      <sz val="10"/>
      <color indexed="8"/>
      <name val="Courier New"/>
      <family val="3"/>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b/>
      <sz val="12"/>
      <color rgb="FF800000"/>
      <name val="Arial"/>
      <family val="2"/>
    </font>
    <font>
      <b/>
      <sz val="11"/>
      <color rgb="FF800000"/>
      <name val="Arial"/>
      <family val="2"/>
    </font>
    <font>
      <b/>
      <sz val="14"/>
      <color theme="6" tint="-0.4999699890613556"/>
      <name val="Arial"/>
      <family val="2"/>
    </font>
    <font>
      <sz val="10"/>
      <color rgb="FF000000"/>
      <name val="Courier New"/>
      <family val="3"/>
    </font>
    <font>
      <sz val="11"/>
      <color theme="1"/>
      <name val="Arial"/>
      <family val="2"/>
    </font>
    <font>
      <b/>
      <u val="single"/>
      <sz val="16"/>
      <color rgb="FFFF0000"/>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right/>
      <top style="thin"/>
      <bottom style="thin"/>
    </border>
    <border>
      <left>
        <color indexed="63"/>
      </left>
      <right style="thin"/>
      <top style="thin"/>
      <bottom>
        <color indexed="63"/>
      </bottom>
    </border>
    <border>
      <left style="thin"/>
      <right/>
      <top>
        <color indexed="63"/>
      </top>
      <bottom style="thin"/>
    </border>
    <border>
      <left style="thin"/>
      <right/>
      <top>
        <color indexed="63"/>
      </top>
      <bottom/>
    </border>
    <border>
      <left>
        <color indexed="63"/>
      </left>
      <right>
        <color indexed="63"/>
      </right>
      <top>
        <color indexed="63"/>
      </top>
      <bottom style="thin"/>
    </border>
    <border>
      <left/>
      <right style="thin"/>
      <top>
        <color indexed="63"/>
      </top>
      <bottom style="thin"/>
    </border>
    <border>
      <left style="medium"/>
      <right/>
      <top style="thin"/>
      <bottom style="thin"/>
    </border>
    <border>
      <left/>
      <right style="thin"/>
      <top style="thin"/>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14">
    <xf numFmtId="0" fontId="0" fillId="0" borderId="0" xfId="0" applyFont="1" applyAlignment="1">
      <alignment/>
    </xf>
    <xf numFmtId="0" fontId="3" fillId="0" borderId="0" xfId="57" applyNumberFormat="1" applyFont="1" applyFill="1" applyBorder="1" applyAlignment="1">
      <alignment vertical="center"/>
      <protection/>
    </xf>
    <xf numFmtId="0" fontId="62" fillId="0" borderId="0" xfId="57" applyNumberFormat="1" applyFont="1" applyFill="1" applyBorder="1" applyAlignment="1" applyProtection="1">
      <alignment vertical="center"/>
      <protection locked="0"/>
    </xf>
    <xf numFmtId="0" fontId="62"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2"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2" fillId="0" borderId="0" xfId="57" applyNumberFormat="1" applyFont="1" applyFill="1" applyAlignment="1">
      <alignment vertical="top"/>
      <protection/>
    </xf>
    <xf numFmtId="0" fontId="64"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0" fillId="0" borderId="0" xfId="57" applyNumberFormat="1" applyFill="1">
      <alignment/>
      <protection/>
    </xf>
    <xf numFmtId="0" fontId="65" fillId="0" borderId="0" xfId="57" applyNumberFormat="1" applyFont="1" applyFill="1">
      <alignment/>
      <protection/>
    </xf>
    <xf numFmtId="0" fontId="66" fillId="0" borderId="0" xfId="61" applyNumberFormat="1" applyFont="1" applyFill="1" applyBorder="1" applyAlignment="1" applyProtection="1">
      <alignment horizontal="center" vertical="center"/>
      <protection/>
    </xf>
    <xf numFmtId="0" fontId="2" fillId="0" borderId="14" xfId="61" applyNumberFormat="1" applyFont="1" applyFill="1" applyBorder="1" applyAlignment="1" applyProtection="1">
      <alignment horizontal="left" vertical="top" wrapText="1"/>
      <protection/>
    </xf>
    <xf numFmtId="0" fontId="2" fillId="0" borderId="13" xfId="61" applyNumberFormat="1" applyFont="1" applyFill="1" applyBorder="1" applyAlignment="1">
      <alignment horizontal="center" vertical="top" wrapText="1"/>
      <protection/>
    </xf>
    <xf numFmtId="0" fontId="67" fillId="0" borderId="10" xfId="61" applyNumberFormat="1" applyFont="1" applyFill="1" applyBorder="1" applyAlignment="1">
      <alignment vertical="top" wrapText="1"/>
      <protection/>
    </xf>
    <xf numFmtId="0" fontId="3" fillId="0" borderId="11" xfId="61" applyNumberFormat="1" applyFont="1" applyFill="1" applyBorder="1" applyAlignment="1">
      <alignment horizontal="center" vertical="top"/>
      <protection/>
    </xf>
    <xf numFmtId="0" fontId="2" fillId="0" borderId="11" xfId="61" applyNumberFormat="1" applyFont="1" applyFill="1" applyBorder="1" applyAlignment="1">
      <alignment vertical="top" wrapText="1"/>
      <protection/>
    </xf>
    <xf numFmtId="180" fontId="3" fillId="0" borderId="11" xfId="61" applyNumberFormat="1" applyFont="1" applyFill="1" applyBorder="1" applyAlignment="1">
      <alignment vertical="top"/>
      <protection/>
    </xf>
    <xf numFmtId="0" fontId="3" fillId="0" borderId="11" xfId="61"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180" fontId="2" fillId="0" borderId="16" xfId="61" applyNumberFormat="1" applyFont="1" applyFill="1" applyBorder="1" applyAlignment="1">
      <alignment horizontal="right" vertical="top"/>
      <protection/>
    </xf>
    <xf numFmtId="0" fontId="3" fillId="0" borderId="11" xfId="61" applyNumberFormat="1" applyFont="1" applyFill="1" applyBorder="1" applyAlignment="1">
      <alignment vertical="top" wrapText="1"/>
      <protection/>
    </xf>
    <xf numFmtId="0" fontId="2" fillId="0" borderId="11" xfId="61" applyNumberFormat="1" applyFont="1" applyFill="1" applyBorder="1" applyAlignment="1">
      <alignment horizontal="left" vertical="top"/>
      <protection/>
    </xf>
    <xf numFmtId="0" fontId="2" fillId="0" borderId="14" xfId="61" applyNumberFormat="1" applyFont="1" applyFill="1" applyBorder="1" applyAlignment="1">
      <alignment horizontal="left" vertical="top"/>
      <protection/>
    </xf>
    <xf numFmtId="0" fontId="2" fillId="0" borderId="17" xfId="61" applyNumberFormat="1" applyFont="1" applyFill="1" applyBorder="1" applyAlignment="1">
      <alignment horizontal="left" vertical="top"/>
      <protection/>
    </xf>
    <xf numFmtId="0" fontId="14" fillId="0" borderId="10" xfId="61" applyNumberFormat="1" applyFont="1" applyFill="1" applyBorder="1" applyAlignment="1" applyProtection="1">
      <alignment vertical="center" wrapText="1"/>
      <protection locked="0"/>
    </xf>
    <xf numFmtId="0" fontId="68" fillId="33" borderId="10" xfId="61" applyNumberFormat="1" applyFont="1" applyFill="1" applyBorder="1" applyAlignment="1" applyProtection="1">
      <alignment vertical="center" wrapText="1"/>
      <protection locked="0"/>
    </xf>
    <xf numFmtId="183" fontId="69" fillId="33" borderId="10" xfId="66" applyNumberFormat="1" applyFont="1" applyFill="1" applyBorder="1" applyAlignment="1" applyProtection="1">
      <alignment horizontal="center" vertical="center"/>
      <protection locked="0"/>
    </xf>
    <xf numFmtId="0" fontId="64" fillId="0" borderId="10" xfId="61" applyNumberFormat="1" applyFont="1" applyFill="1" applyBorder="1" applyAlignment="1">
      <alignment vertical="top"/>
      <protection/>
    </xf>
    <xf numFmtId="0" fontId="13" fillId="0" borderId="10" xfId="61" applyNumberFormat="1" applyFont="1" applyFill="1" applyBorder="1" applyAlignment="1" applyProtection="1">
      <alignment vertical="center" wrapText="1"/>
      <protection locked="0"/>
    </xf>
    <xf numFmtId="0" fontId="13" fillId="0" borderId="10" xfId="66" applyNumberFormat="1" applyFont="1" applyFill="1" applyBorder="1" applyAlignment="1" applyProtection="1">
      <alignment vertical="center" wrapText="1"/>
      <protection locked="0"/>
    </xf>
    <xf numFmtId="0" fontId="14" fillId="0" borderId="10" xfId="61" applyNumberFormat="1" applyFont="1" applyFill="1" applyBorder="1" applyAlignment="1" applyProtection="1">
      <alignment vertical="center" wrapText="1"/>
      <protection/>
    </xf>
    <xf numFmtId="180" fontId="70" fillId="0" borderId="11" xfId="61" applyNumberFormat="1" applyFont="1" applyFill="1" applyBorder="1" applyAlignment="1">
      <alignment vertical="top"/>
      <protection/>
    </xf>
    <xf numFmtId="0" fontId="11" fillId="0" borderId="0" xfId="61" applyNumberFormat="1" applyFill="1">
      <alignment/>
      <protection/>
    </xf>
    <xf numFmtId="180" fontId="6" fillId="0" borderId="18" xfId="61" applyNumberFormat="1" applyFont="1" applyFill="1" applyBorder="1" applyAlignment="1">
      <alignment horizontal="right" vertical="top"/>
      <protection/>
    </xf>
    <xf numFmtId="0" fontId="2" fillId="34" borderId="16" xfId="61" applyNumberFormat="1" applyFont="1" applyFill="1" applyBorder="1" applyAlignment="1">
      <alignment horizontal="right" vertical="top"/>
      <protection/>
    </xf>
    <xf numFmtId="2" fontId="3" fillId="0" borderId="11" xfId="44" applyNumberFormat="1" applyFont="1" applyFill="1" applyBorder="1" applyAlignment="1">
      <alignment horizontal="center" vertical="center"/>
    </xf>
    <xf numFmtId="0" fontId="2" fillId="0" borderId="11" xfId="57" applyNumberFormat="1" applyFont="1" applyFill="1" applyBorder="1" applyAlignment="1" applyProtection="1">
      <alignment horizontal="right" vertical="center"/>
      <protection locked="0"/>
    </xf>
    <xf numFmtId="0" fontId="3" fillId="0" borderId="11" xfId="61"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0" fontId="2" fillId="33"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center" vertical="center" wrapText="1"/>
      <protection locked="0"/>
    </xf>
    <xf numFmtId="0" fontId="3" fillId="0" borderId="11" xfId="61" applyNumberFormat="1" applyFont="1" applyFill="1" applyBorder="1" applyAlignment="1">
      <alignment horizontal="center" vertical="center" wrapText="1"/>
      <protection/>
    </xf>
    <xf numFmtId="2" fontId="3" fillId="0" borderId="11" xfId="0" applyNumberFormat="1" applyFont="1" applyFill="1" applyBorder="1" applyAlignment="1">
      <alignment horizontal="center" vertical="center"/>
    </xf>
    <xf numFmtId="0" fontId="71" fillId="0" borderId="11" xfId="61" applyNumberFormat="1" applyFont="1" applyFill="1" applyBorder="1" applyAlignment="1">
      <alignment horizontal="left" vertical="center" wrapText="1" readingOrder="1"/>
      <protection/>
    </xf>
    <xf numFmtId="179" fontId="3" fillId="0" borderId="11" xfId="42" applyNumberFormat="1" applyFont="1" applyFill="1" applyBorder="1" applyAlignment="1">
      <alignment horizontal="center" vertical="center" wrapText="1"/>
    </xf>
    <xf numFmtId="2" fontId="3" fillId="0" borderId="11" xfId="0" applyNumberFormat="1" applyFont="1" applyFill="1" applyBorder="1" applyAlignment="1">
      <alignment horizontal="center" vertical="center" wrapText="1"/>
    </xf>
    <xf numFmtId="0" fontId="3" fillId="0" borderId="11" xfId="57" applyNumberFormat="1" applyFont="1" applyFill="1" applyBorder="1" applyAlignment="1">
      <alignment horizontal="center" vertical="center"/>
      <protection/>
    </xf>
    <xf numFmtId="2" fontId="3" fillId="0" borderId="11" xfId="57" applyNumberFormat="1" applyFont="1" applyFill="1" applyBorder="1" applyAlignment="1">
      <alignment horizontal="center" vertical="center"/>
      <protection/>
    </xf>
    <xf numFmtId="0" fontId="3" fillId="0" borderId="11" xfId="0" applyFont="1" applyFill="1" applyBorder="1" applyAlignment="1">
      <alignment horizontal="center" vertical="center"/>
    </xf>
    <xf numFmtId="2" fontId="3" fillId="0" borderId="0" xfId="0" applyNumberFormat="1" applyFont="1" applyFill="1" applyAlignment="1">
      <alignment horizontal="center" vertical="center"/>
    </xf>
    <xf numFmtId="2" fontId="3" fillId="0" borderId="12" xfId="0" applyNumberFormat="1" applyFont="1" applyFill="1" applyBorder="1" applyAlignment="1">
      <alignment horizontal="center" vertical="center"/>
    </xf>
    <xf numFmtId="0" fontId="2" fillId="0" borderId="12" xfId="61" applyNumberFormat="1" applyFont="1" applyFill="1" applyBorder="1" applyAlignment="1">
      <alignment horizontal="left" vertical="top"/>
      <protection/>
    </xf>
    <xf numFmtId="0" fontId="2" fillId="0" borderId="19" xfId="61" applyNumberFormat="1" applyFont="1" applyFill="1" applyBorder="1" applyAlignment="1">
      <alignment horizontal="left" vertical="top"/>
      <protection/>
    </xf>
    <xf numFmtId="0" fontId="3" fillId="0" borderId="20" xfId="61" applyNumberFormat="1" applyFont="1" applyFill="1" applyBorder="1" applyAlignment="1">
      <alignment vertical="top"/>
      <protection/>
    </xf>
    <xf numFmtId="0" fontId="3" fillId="0" borderId="0" xfId="61" applyNumberFormat="1" applyFont="1" applyFill="1" applyBorder="1" applyAlignment="1">
      <alignment vertical="top"/>
      <protection/>
    </xf>
    <xf numFmtId="0" fontId="6" fillId="0" borderId="21" xfId="61" applyNumberFormat="1" applyFont="1" applyFill="1" applyBorder="1" applyAlignment="1">
      <alignment vertical="top"/>
      <protection/>
    </xf>
    <xf numFmtId="0" fontId="3" fillId="0" borderId="21" xfId="61" applyNumberFormat="1" applyFont="1" applyFill="1" applyBorder="1" applyAlignment="1">
      <alignment vertical="top"/>
      <protection/>
    </xf>
    <xf numFmtId="180" fontId="6" fillId="0" borderId="22" xfId="61" applyNumberFormat="1" applyFont="1" applyFill="1" applyBorder="1" applyAlignment="1">
      <alignment vertical="top"/>
      <protection/>
    </xf>
    <xf numFmtId="0" fontId="3" fillId="0" borderId="12" xfId="61" applyNumberFormat="1" applyFont="1" applyFill="1" applyBorder="1" applyAlignment="1">
      <alignment vertical="top" wrapText="1"/>
      <protection/>
    </xf>
    <xf numFmtId="180" fontId="2" fillId="34" borderId="11" xfId="61" applyNumberFormat="1" applyFont="1" applyFill="1" applyBorder="1" applyAlignment="1">
      <alignment horizontal="center" vertical="center"/>
      <protection/>
    </xf>
    <xf numFmtId="180" fontId="2" fillId="0" borderId="11" xfId="60" applyNumberFormat="1" applyFont="1" applyFill="1" applyBorder="1" applyAlignment="1">
      <alignment horizontal="center" vertical="center"/>
      <protection/>
    </xf>
    <xf numFmtId="2" fontId="6" fillId="0" borderId="12" xfId="61" applyNumberFormat="1" applyFont="1" applyFill="1" applyBorder="1" applyAlignment="1">
      <alignment vertical="top"/>
      <protection/>
    </xf>
    <xf numFmtId="2" fontId="17" fillId="0" borderId="11" xfId="61" applyNumberFormat="1" applyFont="1" applyFill="1" applyBorder="1" applyAlignment="1">
      <alignment horizontal="center" vertical="center"/>
      <protection/>
    </xf>
    <xf numFmtId="2" fontId="17" fillId="0" borderId="14" xfId="61" applyNumberFormat="1" applyFont="1" applyFill="1" applyBorder="1" applyAlignment="1">
      <alignment horizontal="center" vertical="center"/>
      <protection/>
    </xf>
    <xf numFmtId="182" fontId="72" fillId="0" borderId="11" xfId="0" applyNumberFormat="1" applyFont="1" applyFill="1" applyBorder="1" applyAlignment="1">
      <alignment horizontal="center" vertical="center"/>
    </xf>
    <xf numFmtId="0" fontId="72" fillId="0" borderId="11" xfId="0" applyFont="1" applyFill="1" applyBorder="1" applyAlignment="1">
      <alignment horizontal="center" vertical="center"/>
    </xf>
    <xf numFmtId="2" fontId="72" fillId="0" borderId="11" xfId="0" applyNumberFormat="1" applyFont="1" applyFill="1" applyBorder="1" applyAlignment="1">
      <alignment horizontal="center" vertical="center"/>
    </xf>
    <xf numFmtId="0" fontId="72" fillId="0" borderId="11" xfId="0" applyFont="1" applyFill="1" applyBorder="1" applyAlignment="1">
      <alignment vertical="top" wrapText="1"/>
    </xf>
    <xf numFmtId="0" fontId="72" fillId="0" borderId="11" xfId="0" applyNumberFormat="1" applyFont="1" applyFill="1" applyBorder="1" applyAlignment="1">
      <alignment vertical="top" wrapText="1"/>
    </xf>
    <xf numFmtId="0" fontId="72" fillId="0" borderId="11" xfId="0" applyFont="1" applyFill="1" applyBorder="1" applyAlignment="1">
      <alignment horizontal="center" vertical="center" wrapText="1"/>
    </xf>
    <xf numFmtId="0" fontId="3" fillId="0" borderId="11" xfId="0" applyFont="1" applyFill="1" applyBorder="1" applyAlignment="1">
      <alignment horizontal="justify" vertical="top" wrapText="1"/>
    </xf>
    <xf numFmtId="182" fontId="3" fillId="0" borderId="11" xfId="0" applyNumberFormat="1" applyFont="1" applyFill="1" applyBorder="1" applyAlignment="1">
      <alignment horizontal="center" vertical="center" wrapText="1"/>
    </xf>
    <xf numFmtId="182" fontId="3" fillId="0" borderId="11"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2" fillId="0" borderId="23" xfId="0" applyFont="1" applyFill="1" applyBorder="1" applyAlignment="1">
      <alignment horizontal="left" vertical="top" wrapText="1"/>
    </xf>
    <xf numFmtId="1" fontId="3" fillId="0" borderId="11" xfId="0" applyNumberFormat="1" applyFont="1" applyFill="1" applyBorder="1" applyAlignment="1">
      <alignment horizontal="center" vertical="center"/>
    </xf>
    <xf numFmtId="0" fontId="3" fillId="0" borderId="11" xfId="0" applyFont="1" applyFill="1" applyBorder="1" applyAlignment="1">
      <alignment horizontal="center" vertical="center" wrapText="1"/>
    </xf>
    <xf numFmtId="0" fontId="12" fillId="0" borderId="11" xfId="0" applyFont="1" applyFill="1" applyBorder="1" applyAlignment="1">
      <alignment horizontal="justify" vertical="top" wrapText="1"/>
    </xf>
    <xf numFmtId="2" fontId="72" fillId="0" borderId="11" xfId="42" applyNumberFormat="1" applyFont="1" applyFill="1" applyBorder="1" applyAlignment="1">
      <alignment horizontal="center" vertical="center"/>
    </xf>
    <xf numFmtId="2" fontId="72" fillId="0" borderId="11" xfId="57" applyNumberFormat="1" applyFont="1" applyFill="1" applyBorder="1" applyAlignment="1">
      <alignment horizontal="center" vertical="center"/>
      <protection/>
    </xf>
    <xf numFmtId="0" fontId="0" fillId="0" borderId="11" xfId="57" applyNumberFormat="1" applyFill="1" applyBorder="1" applyAlignment="1">
      <alignment horizontal="center" vertical="center"/>
      <protection/>
    </xf>
    <xf numFmtId="0" fontId="6" fillId="0" borderId="14" xfId="61" applyNumberFormat="1" applyFont="1" applyFill="1" applyBorder="1" applyAlignment="1">
      <alignment horizontal="center" vertical="top" wrapText="1"/>
      <protection/>
    </xf>
    <xf numFmtId="0" fontId="6" fillId="0" borderId="17" xfId="61" applyNumberFormat="1" applyFont="1" applyFill="1" applyBorder="1" applyAlignment="1">
      <alignment horizontal="center" vertical="top" wrapText="1"/>
      <protection/>
    </xf>
    <xf numFmtId="0" fontId="6" fillId="0" borderId="24" xfId="61" applyNumberFormat="1" applyFont="1" applyFill="1" applyBorder="1" applyAlignment="1">
      <alignment horizontal="center" vertical="top" wrapText="1"/>
      <protection/>
    </xf>
    <xf numFmtId="0" fontId="2" fillId="0" borderId="14" xfId="57" applyNumberFormat="1" applyFont="1" applyFill="1" applyBorder="1" applyAlignment="1">
      <alignment horizontal="center" vertical="center" wrapText="1"/>
      <protection/>
    </xf>
    <xf numFmtId="0" fontId="2" fillId="0" borderId="17" xfId="57" applyNumberFormat="1" applyFont="1" applyFill="1" applyBorder="1" applyAlignment="1">
      <alignment horizontal="center" vertical="center" wrapText="1"/>
      <protection/>
    </xf>
    <xf numFmtId="0" fontId="2" fillId="0" borderId="24" xfId="57" applyNumberFormat="1" applyFont="1" applyFill="1" applyBorder="1" applyAlignment="1">
      <alignment horizontal="center" vertical="center" wrapText="1"/>
      <protection/>
    </xf>
    <xf numFmtId="0" fontId="73"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3" fillId="0" borderId="21" xfId="57" applyNumberFormat="1" applyFont="1" applyFill="1" applyBorder="1" applyAlignment="1" applyProtection="1">
      <alignment horizontal="center" wrapText="1"/>
      <protection locked="0"/>
    </xf>
    <xf numFmtId="0" fontId="2" fillId="33" borderId="14" xfId="61" applyNumberFormat="1" applyFont="1" applyFill="1" applyBorder="1" applyAlignment="1" applyProtection="1">
      <alignment horizontal="left" vertical="top"/>
      <protection locked="0"/>
    </xf>
    <xf numFmtId="0" fontId="2" fillId="0" borderId="17" xfId="61" applyNumberFormat="1" applyFont="1" applyFill="1" applyBorder="1" applyAlignment="1" applyProtection="1">
      <alignment horizontal="left" vertical="top"/>
      <protection locked="0"/>
    </xf>
    <xf numFmtId="0" fontId="2" fillId="0" borderId="24" xfId="61"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3" xfId="60"/>
    <cellStyle name="Normal 4" xfId="61"/>
    <cellStyle name="Note" xfId="62"/>
    <cellStyle name="Output" xfId="63"/>
    <cellStyle name="Percent" xfId="64"/>
    <cellStyle name="Percent 2" xfId="65"/>
    <cellStyle name="Percent 3"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2247900</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210"/>
  <sheetViews>
    <sheetView showGridLines="0" zoomScale="80" zoomScaleNormal="80" zoomScalePageLayoutView="0" workbookViewId="0" topLeftCell="A206">
      <selection activeCell="B11" sqref="B11"/>
    </sheetView>
  </sheetViews>
  <sheetFormatPr defaultColWidth="9.140625" defaultRowHeight="15"/>
  <cols>
    <col min="1" max="1" width="13.57421875" style="26" customWidth="1"/>
    <col min="2" max="2" width="60.00390625" style="26" customWidth="1"/>
    <col min="3" max="3" width="13.421875" style="26" hidden="1" customWidth="1"/>
    <col min="4" max="4" width="15.140625" style="26" customWidth="1"/>
    <col min="5" max="5" width="14.140625" style="26" customWidth="1"/>
    <col min="6" max="6" width="15.57421875" style="26" customWidth="1"/>
    <col min="7" max="7" width="14.140625" style="26" hidden="1" customWidth="1"/>
    <col min="8" max="10" width="12.140625" style="26" hidden="1" customWidth="1"/>
    <col min="11" max="11" width="19.57421875" style="26" hidden="1" customWidth="1"/>
    <col min="12" max="12" width="14.28125" style="26" hidden="1" customWidth="1"/>
    <col min="13" max="13" width="17.421875" style="26" hidden="1" customWidth="1"/>
    <col min="14" max="14" width="15.28125" style="51" hidden="1" customWidth="1"/>
    <col min="15" max="15" width="14.28125" style="26" hidden="1" customWidth="1"/>
    <col min="16" max="16" width="17.28125" style="26" hidden="1" customWidth="1"/>
    <col min="17" max="17" width="18.421875" style="26" hidden="1" customWidth="1"/>
    <col min="18" max="18" width="17.421875" style="26" hidden="1" customWidth="1"/>
    <col min="19" max="19" width="14.7109375" style="26" hidden="1" customWidth="1"/>
    <col min="20" max="20" width="14.8515625" style="26" hidden="1" customWidth="1"/>
    <col min="21" max="21" width="16.421875" style="26" hidden="1" customWidth="1"/>
    <col min="22" max="22" width="13.00390625" style="26" hidden="1" customWidth="1"/>
    <col min="23" max="51" width="9.140625" style="26" hidden="1" customWidth="1"/>
    <col min="52" max="52" width="10.28125" style="26" hidden="1" customWidth="1"/>
    <col min="53" max="53" width="21.7109375" style="26" customWidth="1"/>
    <col min="54" max="54" width="18.8515625" style="26" hidden="1" customWidth="1"/>
    <col min="55" max="55" width="50.140625" style="26" customWidth="1"/>
    <col min="56" max="56" width="9.140625" style="26" customWidth="1"/>
    <col min="57" max="57" width="16.421875" style="26" hidden="1" customWidth="1"/>
    <col min="58" max="58" width="19.421875" style="26" hidden="1" customWidth="1"/>
    <col min="59" max="59" width="22.28125" style="26" hidden="1" customWidth="1"/>
    <col min="60" max="60" width="15.8515625" style="26" hidden="1" customWidth="1"/>
    <col min="61" max="61" width="14.7109375" style="26" hidden="1" customWidth="1"/>
    <col min="62" max="62" width="13.140625" style="26" hidden="1" customWidth="1"/>
    <col min="63" max="63" width="14.8515625" style="26" hidden="1" customWidth="1"/>
    <col min="64" max="64" width="13.28125" style="26" hidden="1" customWidth="1"/>
    <col min="65" max="65" width="13.28125" style="26" customWidth="1"/>
    <col min="66" max="66" width="12.8515625" style="26" customWidth="1"/>
    <col min="67" max="67" width="13.57421875" style="26" customWidth="1"/>
    <col min="68" max="238" width="9.140625" style="26" customWidth="1"/>
    <col min="239" max="243" width="9.140625" style="27" customWidth="1"/>
    <col min="244" max="16384" width="9.140625" style="26" customWidth="1"/>
  </cols>
  <sheetData>
    <row r="1" spans="1:243" s="1" customFormat="1" ht="27" customHeight="1">
      <c r="A1" s="107" t="str">
        <f>B2&amp;" BoQ"</f>
        <v>Percentage BoQ</v>
      </c>
      <c r="B1" s="107"/>
      <c r="C1" s="107"/>
      <c r="D1" s="107"/>
      <c r="E1" s="107"/>
      <c r="F1" s="107"/>
      <c r="G1" s="107"/>
      <c r="H1" s="107"/>
      <c r="I1" s="107"/>
      <c r="J1" s="107"/>
      <c r="K1" s="107"/>
      <c r="L1" s="107"/>
      <c r="O1" s="2"/>
      <c r="P1" s="2"/>
      <c r="Q1" s="3"/>
      <c r="IE1" s="3"/>
      <c r="IF1" s="3"/>
      <c r="IG1" s="3"/>
      <c r="IH1" s="3"/>
      <c r="II1" s="3"/>
    </row>
    <row r="2" spans="1:17" s="1" customFormat="1" ht="25.5" customHeight="1" hidden="1">
      <c r="A2" s="28" t="s">
        <v>4</v>
      </c>
      <c r="B2" s="28" t="s">
        <v>63</v>
      </c>
      <c r="C2" s="28" t="s">
        <v>5</v>
      </c>
      <c r="D2" s="28" t="s">
        <v>6</v>
      </c>
      <c r="E2" s="28" t="s">
        <v>7</v>
      </c>
      <c r="J2" s="4"/>
      <c r="K2" s="4"/>
      <c r="L2" s="4"/>
      <c r="O2" s="2"/>
      <c r="P2" s="2"/>
      <c r="Q2" s="3"/>
    </row>
    <row r="3" spans="1:243" s="1" customFormat="1" ht="30" customHeight="1" hidden="1">
      <c r="A3" s="1" t="s">
        <v>68</v>
      </c>
      <c r="C3" s="1" t="s">
        <v>67</v>
      </c>
      <c r="IE3" s="3"/>
      <c r="IF3" s="3"/>
      <c r="IG3" s="3"/>
      <c r="IH3" s="3"/>
      <c r="II3" s="3"/>
    </row>
    <row r="4" spans="1:243" s="5" customFormat="1" ht="30.75" customHeight="1">
      <c r="A4" s="108" t="s">
        <v>458</v>
      </c>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c r="BA4" s="108"/>
      <c r="BB4" s="108"/>
      <c r="BC4" s="108"/>
      <c r="IE4" s="6"/>
      <c r="IF4" s="6"/>
      <c r="IG4" s="6"/>
      <c r="IH4" s="6"/>
      <c r="II4" s="6"/>
    </row>
    <row r="5" spans="1:243" s="5" customFormat="1" ht="30.75" customHeight="1">
      <c r="A5" s="108" t="s">
        <v>155</v>
      </c>
      <c r="B5" s="108"/>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8"/>
      <c r="AX5" s="108"/>
      <c r="AY5" s="108"/>
      <c r="AZ5" s="108"/>
      <c r="BA5" s="108"/>
      <c r="BB5" s="108"/>
      <c r="BC5" s="108"/>
      <c r="IE5" s="6"/>
      <c r="IF5" s="6"/>
      <c r="IG5" s="6"/>
      <c r="IH5" s="6"/>
      <c r="II5" s="6"/>
    </row>
    <row r="6" spans="1:243" s="5" customFormat="1" ht="30.75" customHeight="1">
      <c r="A6" s="108" t="s">
        <v>457</v>
      </c>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c r="AO6" s="108"/>
      <c r="AP6" s="108"/>
      <c r="AQ6" s="108"/>
      <c r="AR6" s="108"/>
      <c r="AS6" s="108"/>
      <c r="AT6" s="108"/>
      <c r="AU6" s="108"/>
      <c r="AV6" s="108"/>
      <c r="AW6" s="108"/>
      <c r="AX6" s="108"/>
      <c r="AY6" s="108"/>
      <c r="AZ6" s="108"/>
      <c r="BA6" s="108"/>
      <c r="BB6" s="108"/>
      <c r="BC6" s="108"/>
      <c r="IE6" s="6"/>
      <c r="IF6" s="6"/>
      <c r="IG6" s="6"/>
      <c r="IH6" s="6"/>
      <c r="II6" s="6"/>
    </row>
    <row r="7" spans="1:243" s="5" customFormat="1" ht="29.25" customHeight="1" hidden="1">
      <c r="A7" s="109" t="s">
        <v>8</v>
      </c>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09"/>
      <c r="AZ7" s="109"/>
      <c r="BA7" s="109"/>
      <c r="BB7" s="109"/>
      <c r="BC7" s="109"/>
      <c r="IE7" s="6"/>
      <c r="IF7" s="6"/>
      <c r="IG7" s="6"/>
      <c r="IH7" s="6"/>
      <c r="II7" s="6"/>
    </row>
    <row r="8" spans="1:243" s="7" customFormat="1" ht="37.5" customHeight="1">
      <c r="A8" s="29" t="s">
        <v>9</v>
      </c>
      <c r="B8" s="110"/>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2"/>
      <c r="IE8" s="8"/>
      <c r="IF8" s="8"/>
      <c r="IG8" s="8"/>
      <c r="IH8" s="8"/>
      <c r="II8" s="8"/>
    </row>
    <row r="9" spans="1:243" s="9" customFormat="1" ht="61.5" customHeight="1">
      <c r="A9" s="104" t="s">
        <v>10</v>
      </c>
      <c r="B9" s="105"/>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6"/>
      <c r="IE9" s="10"/>
      <c r="IF9" s="10"/>
      <c r="IG9" s="10"/>
      <c r="IH9" s="10"/>
      <c r="II9" s="10"/>
    </row>
    <row r="10" spans="1:243" s="12" customFormat="1" ht="18.75" customHeight="1">
      <c r="A10" s="11" t="s">
        <v>11</v>
      </c>
      <c r="B10" s="11" t="s">
        <v>12</v>
      </c>
      <c r="C10" s="11"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IE10" s="13"/>
      <c r="IF10" s="13"/>
      <c r="IG10" s="13"/>
      <c r="IH10" s="13"/>
      <c r="II10" s="13"/>
    </row>
    <row r="11" spans="1:243" s="12" customFormat="1" ht="94.5" customHeight="1">
      <c r="A11" s="11" t="s">
        <v>0</v>
      </c>
      <c r="B11" s="11" t="s">
        <v>17</v>
      </c>
      <c r="C11" s="11" t="s">
        <v>1</v>
      </c>
      <c r="D11" s="11" t="s">
        <v>18</v>
      </c>
      <c r="E11" s="11" t="s">
        <v>19</v>
      </c>
      <c r="F11" s="11" t="s">
        <v>2</v>
      </c>
      <c r="G11" s="11"/>
      <c r="H11" s="11"/>
      <c r="I11" s="11" t="s">
        <v>20</v>
      </c>
      <c r="J11" s="11" t="s">
        <v>21</v>
      </c>
      <c r="K11" s="11" t="s">
        <v>22</v>
      </c>
      <c r="L11" s="11" t="s">
        <v>23</v>
      </c>
      <c r="M11" s="30" t="s">
        <v>24</v>
      </c>
      <c r="N11" s="11" t="s">
        <v>25</v>
      </c>
      <c r="O11" s="11" t="s">
        <v>26</v>
      </c>
      <c r="P11" s="11" t="s">
        <v>27</v>
      </c>
      <c r="Q11" s="11" t="s">
        <v>28</v>
      </c>
      <c r="R11" s="11"/>
      <c r="S11" s="11"/>
      <c r="T11" s="11" t="s">
        <v>29</v>
      </c>
      <c r="U11" s="11" t="s">
        <v>30</v>
      </c>
      <c r="V11" s="11" t="s">
        <v>31</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31" t="s">
        <v>32</v>
      </c>
      <c r="BB11" s="31" t="s">
        <v>32</v>
      </c>
      <c r="BC11" s="31" t="s">
        <v>33</v>
      </c>
      <c r="IE11" s="13"/>
      <c r="IF11" s="13"/>
      <c r="IG11" s="13"/>
      <c r="IH11" s="13"/>
      <c r="II11" s="13"/>
    </row>
    <row r="12" spans="1:243" s="12" customFormat="1" ht="15">
      <c r="A12" s="14">
        <v>1</v>
      </c>
      <c r="B12" s="14">
        <v>2</v>
      </c>
      <c r="C12" s="14">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IE12" s="13"/>
      <c r="IF12" s="13"/>
      <c r="IG12" s="13"/>
      <c r="IH12" s="13"/>
      <c r="II12" s="13"/>
    </row>
    <row r="13" spans="1:243" s="21" customFormat="1" ht="22.5" customHeight="1">
      <c r="A13" s="32">
        <v>1</v>
      </c>
      <c r="B13" s="33" t="s">
        <v>144</v>
      </c>
      <c r="C13" s="63" t="s">
        <v>34</v>
      </c>
      <c r="D13" s="34"/>
      <c r="E13" s="15"/>
      <c r="F13" s="35"/>
      <c r="G13" s="16"/>
      <c r="H13" s="16"/>
      <c r="I13" s="35"/>
      <c r="J13" s="17"/>
      <c r="K13" s="18"/>
      <c r="L13" s="18"/>
      <c r="M13" s="19"/>
      <c r="N13" s="20"/>
      <c r="O13" s="20"/>
      <c r="P13" s="36"/>
      <c r="Q13" s="20"/>
      <c r="R13" s="20"/>
      <c r="S13" s="36"/>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53"/>
      <c r="BB13" s="38"/>
      <c r="BC13" s="39"/>
      <c r="IE13" s="22">
        <v>1</v>
      </c>
      <c r="IF13" s="22" t="s">
        <v>35</v>
      </c>
      <c r="IG13" s="22" t="s">
        <v>36</v>
      </c>
      <c r="IH13" s="22">
        <v>10</v>
      </c>
      <c r="II13" s="22" t="s">
        <v>37</v>
      </c>
    </row>
    <row r="14" spans="1:243" s="21" customFormat="1" ht="73.5" customHeight="1">
      <c r="A14" s="32">
        <v>2</v>
      </c>
      <c r="B14" s="90" t="s">
        <v>156</v>
      </c>
      <c r="C14" s="63" t="s">
        <v>38</v>
      </c>
      <c r="D14" s="91">
        <v>3375</v>
      </c>
      <c r="E14" s="68" t="s">
        <v>157</v>
      </c>
      <c r="F14" s="62">
        <v>21.492800000000003</v>
      </c>
      <c r="G14" s="65">
        <f>F14*D14</f>
        <v>72538.20000000001</v>
      </c>
      <c r="H14" s="55"/>
      <c r="I14" s="56" t="s">
        <v>40</v>
      </c>
      <c r="J14" s="57">
        <f>IF(I14="Less(-)",-1,1)</f>
        <v>1</v>
      </c>
      <c r="K14" s="58" t="s">
        <v>64</v>
      </c>
      <c r="L14" s="58" t="s">
        <v>7</v>
      </c>
      <c r="M14" s="59"/>
      <c r="N14" s="55"/>
      <c r="O14" s="55"/>
      <c r="P14" s="60"/>
      <c r="Q14" s="55"/>
      <c r="R14" s="55"/>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79">
        <f>total_amount_ba($B$2,$D$2,D14,F14,J14,K14,M14)</f>
        <v>72538.20000000001</v>
      </c>
      <c r="BB14" s="80">
        <f>BA14+SUM(N14:AZ14)</f>
        <v>72538.20000000001</v>
      </c>
      <c r="BC14" s="61" t="str">
        <f>SpellNumber(L14,BB14)</f>
        <v>INR  Seventy Two Thousand Five Hundred &amp; Thirty Eight  and Paise Twenty Only</v>
      </c>
      <c r="BE14" s="65">
        <v>1956</v>
      </c>
      <c r="BF14" s="54">
        <v>119.27</v>
      </c>
      <c r="BG14" s="67">
        <f>BF14*1.12*1.01</f>
        <v>134.918224</v>
      </c>
      <c r="BH14" s="67">
        <f>BE14*1.12*1.01</f>
        <v>2212.6272000000004</v>
      </c>
      <c r="BJ14" s="83">
        <v>56.62</v>
      </c>
      <c r="BK14" s="66">
        <f>BJ14*1.2</f>
        <v>67.94399999999999</v>
      </c>
      <c r="BL14" s="67">
        <f>BK14*1.12*1.01</f>
        <v>76.8582528</v>
      </c>
      <c r="BM14" s="62">
        <v>19</v>
      </c>
      <c r="BN14" s="67">
        <f>BM14*1.12*1.01</f>
        <v>21.492800000000003</v>
      </c>
      <c r="IE14" s="22">
        <v>1.02</v>
      </c>
      <c r="IF14" s="22" t="s">
        <v>43</v>
      </c>
      <c r="IG14" s="22" t="s">
        <v>44</v>
      </c>
      <c r="IH14" s="22">
        <v>213</v>
      </c>
      <c r="II14" s="22" t="s">
        <v>39</v>
      </c>
    </row>
    <row r="15" spans="1:243" s="21" customFormat="1" ht="86.25" customHeight="1">
      <c r="A15" s="32">
        <v>3</v>
      </c>
      <c r="B15" s="90" t="s">
        <v>158</v>
      </c>
      <c r="C15" s="63" t="s">
        <v>42</v>
      </c>
      <c r="D15" s="91">
        <v>0.3960000000000001</v>
      </c>
      <c r="E15" s="68" t="s">
        <v>163</v>
      </c>
      <c r="F15" s="62">
        <v>2212.6272000000004</v>
      </c>
      <c r="G15" s="65">
        <f>F15*D15</f>
        <v>876.2003712000003</v>
      </c>
      <c r="H15" s="55"/>
      <c r="I15" s="56" t="s">
        <v>40</v>
      </c>
      <c r="J15" s="57">
        <f>IF(I15="Less(-)",-1,1)</f>
        <v>1</v>
      </c>
      <c r="K15" s="58" t="s">
        <v>64</v>
      </c>
      <c r="L15" s="58" t="s">
        <v>7</v>
      </c>
      <c r="M15" s="59"/>
      <c r="N15" s="55"/>
      <c r="O15" s="55"/>
      <c r="P15" s="60"/>
      <c r="Q15" s="55"/>
      <c r="R15" s="55"/>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79">
        <f>total_amount_ba($B$2,$D$2,D15,F15,J15,K15,M15)</f>
        <v>876.2003712000003</v>
      </c>
      <c r="BB15" s="80">
        <f>BA15+SUM(N15:AZ15)</f>
        <v>876.2003712000003</v>
      </c>
      <c r="BC15" s="61" t="str">
        <f>SpellNumber(L15,BB15)</f>
        <v>INR  Eight Hundred &amp; Seventy Six  and Paise Twenty Only</v>
      </c>
      <c r="BE15" s="65">
        <f>BE14+50</f>
        <v>2006</v>
      </c>
      <c r="BF15" s="54">
        <v>192.38</v>
      </c>
      <c r="BG15" s="67">
        <f aca="true" t="shared" si="0" ref="BG15:BG78">BF15*1.12*1.01</f>
        <v>217.620256</v>
      </c>
      <c r="BH15" s="67">
        <f aca="true" t="shared" si="1" ref="BH15:BH78">BE15*1.12*1.01</f>
        <v>2269.1872000000003</v>
      </c>
      <c r="BJ15" s="83">
        <v>21</v>
      </c>
      <c r="BK15" s="66">
        <f>BJ15*1.2</f>
        <v>25.2</v>
      </c>
      <c r="BL15" s="67">
        <f aca="true" t="shared" si="2" ref="BL15:BL78">BK15*1.12*1.01</f>
        <v>28.506240000000002</v>
      </c>
      <c r="BM15" s="62">
        <v>1956</v>
      </c>
      <c r="BN15" s="67">
        <f aca="true" t="shared" si="3" ref="BN15:BN78">BM15*1.12*1.01</f>
        <v>2212.6272000000004</v>
      </c>
      <c r="IE15" s="22">
        <v>2</v>
      </c>
      <c r="IF15" s="22" t="s">
        <v>35</v>
      </c>
      <c r="IG15" s="22" t="s">
        <v>46</v>
      </c>
      <c r="IH15" s="22">
        <v>10</v>
      </c>
      <c r="II15" s="22" t="s">
        <v>39</v>
      </c>
    </row>
    <row r="16" spans="1:243" s="21" customFormat="1" ht="68.25" customHeight="1">
      <c r="A16" s="32">
        <v>4</v>
      </c>
      <c r="B16" s="90" t="s">
        <v>159</v>
      </c>
      <c r="C16" s="63" t="s">
        <v>45</v>
      </c>
      <c r="D16" s="91">
        <v>0.5940000000000001</v>
      </c>
      <c r="E16" s="68" t="s">
        <v>163</v>
      </c>
      <c r="F16" s="62">
        <v>2269.1872000000003</v>
      </c>
      <c r="G16" s="65">
        <f aca="true" t="shared" si="4" ref="G16:G29">F16*D16</f>
        <v>1347.8971968000003</v>
      </c>
      <c r="H16" s="55"/>
      <c r="I16" s="56" t="s">
        <v>40</v>
      </c>
      <c r="J16" s="57">
        <f aca="true" t="shared" si="5" ref="J16:J78">IF(I16="Less(-)",-1,1)</f>
        <v>1</v>
      </c>
      <c r="K16" s="58" t="s">
        <v>64</v>
      </c>
      <c r="L16" s="58" t="s">
        <v>7</v>
      </c>
      <c r="M16" s="59"/>
      <c r="N16" s="55"/>
      <c r="O16" s="55"/>
      <c r="P16" s="60"/>
      <c r="Q16" s="55"/>
      <c r="R16" s="55"/>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79">
        <f aca="true" t="shared" si="6" ref="BA16:BA78">total_amount_ba($B$2,$D$2,D16,F16,J16,K16,M16)</f>
        <v>1347.8971968000003</v>
      </c>
      <c r="BB16" s="80">
        <f aca="true" t="shared" si="7" ref="BB16:BB78">BA16+SUM(N16:AZ16)</f>
        <v>1347.8971968000003</v>
      </c>
      <c r="BC16" s="61" t="str">
        <f aca="true" t="shared" si="8" ref="BC16:BC78">SpellNumber(L16,BB16)</f>
        <v>INR  One Thousand Three Hundred &amp; Forty Seven  and Paise Ninety Only</v>
      </c>
      <c r="BE16" s="65">
        <v>2056</v>
      </c>
      <c r="BF16" s="54">
        <v>24</v>
      </c>
      <c r="BG16" s="67">
        <f t="shared" si="0"/>
        <v>27.1488</v>
      </c>
      <c r="BH16" s="67">
        <f t="shared" si="1"/>
        <v>2325.7472000000002</v>
      </c>
      <c r="BJ16" s="82">
        <v>10</v>
      </c>
      <c r="BK16" s="82">
        <v>10</v>
      </c>
      <c r="BL16" s="67">
        <f t="shared" si="2"/>
        <v>11.312000000000001</v>
      </c>
      <c r="BM16" s="62">
        <v>2006</v>
      </c>
      <c r="BN16" s="67">
        <f t="shared" si="3"/>
        <v>2269.1872000000003</v>
      </c>
      <c r="IE16" s="22">
        <v>3</v>
      </c>
      <c r="IF16" s="22" t="s">
        <v>48</v>
      </c>
      <c r="IG16" s="22" t="s">
        <v>49</v>
      </c>
      <c r="IH16" s="22">
        <v>10</v>
      </c>
      <c r="II16" s="22" t="s">
        <v>39</v>
      </c>
    </row>
    <row r="17" spans="1:243" s="21" customFormat="1" ht="69.75" customHeight="1">
      <c r="A17" s="32">
        <v>5</v>
      </c>
      <c r="B17" s="90" t="s">
        <v>160</v>
      </c>
      <c r="C17" s="63" t="s">
        <v>47</v>
      </c>
      <c r="D17" s="91">
        <v>0.6930000000000001</v>
      </c>
      <c r="E17" s="68" t="s">
        <v>163</v>
      </c>
      <c r="F17" s="62">
        <v>2325.7472000000002</v>
      </c>
      <c r="G17" s="65">
        <f t="shared" si="4"/>
        <v>1611.7428096000003</v>
      </c>
      <c r="H17" s="55"/>
      <c r="I17" s="56" t="s">
        <v>40</v>
      </c>
      <c r="J17" s="57">
        <f t="shared" si="5"/>
        <v>1</v>
      </c>
      <c r="K17" s="58" t="s">
        <v>64</v>
      </c>
      <c r="L17" s="58" t="s">
        <v>7</v>
      </c>
      <c r="M17" s="59"/>
      <c r="N17" s="55"/>
      <c r="O17" s="55"/>
      <c r="P17" s="60"/>
      <c r="Q17" s="55"/>
      <c r="R17" s="55"/>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79">
        <f t="shared" si="6"/>
        <v>1611.7428096000003</v>
      </c>
      <c r="BB17" s="80">
        <f t="shared" si="7"/>
        <v>1611.7428096000003</v>
      </c>
      <c r="BC17" s="61" t="str">
        <f t="shared" si="8"/>
        <v>INR  One Thousand Six Hundred &amp; Eleven  and Paise Seventy Four Only</v>
      </c>
      <c r="BE17" s="65">
        <v>3006</v>
      </c>
      <c r="BF17" s="54">
        <v>110</v>
      </c>
      <c r="BG17" s="67">
        <f t="shared" si="0"/>
        <v>124.43200000000002</v>
      </c>
      <c r="BH17" s="67">
        <f t="shared" si="1"/>
        <v>3400.3872</v>
      </c>
      <c r="BJ17" s="83">
        <v>50</v>
      </c>
      <c r="BK17" s="66">
        <f>BJ17*1.2</f>
        <v>60</v>
      </c>
      <c r="BL17" s="67">
        <f t="shared" si="2"/>
        <v>67.872</v>
      </c>
      <c r="BM17" s="62">
        <v>2056</v>
      </c>
      <c r="BN17" s="67">
        <f t="shared" si="3"/>
        <v>2325.7472000000002</v>
      </c>
      <c r="IE17" s="22">
        <v>1.01</v>
      </c>
      <c r="IF17" s="22" t="s">
        <v>41</v>
      </c>
      <c r="IG17" s="22" t="s">
        <v>36</v>
      </c>
      <c r="IH17" s="22">
        <v>123.223</v>
      </c>
      <c r="II17" s="22" t="s">
        <v>39</v>
      </c>
    </row>
    <row r="18" spans="1:243" s="21" customFormat="1" ht="68.25" customHeight="1">
      <c r="A18" s="32">
        <v>6</v>
      </c>
      <c r="B18" s="90" t="s">
        <v>161</v>
      </c>
      <c r="C18" s="63" t="s">
        <v>50</v>
      </c>
      <c r="D18" s="91">
        <v>0.5940000000000001</v>
      </c>
      <c r="E18" s="68" t="s">
        <v>163</v>
      </c>
      <c r="F18" s="62">
        <v>2382.3072</v>
      </c>
      <c r="G18" s="65">
        <f t="shared" si="4"/>
        <v>1415.0904768000003</v>
      </c>
      <c r="H18" s="55"/>
      <c r="I18" s="56" t="s">
        <v>40</v>
      </c>
      <c r="J18" s="57">
        <f t="shared" si="5"/>
        <v>1</v>
      </c>
      <c r="K18" s="58" t="s">
        <v>64</v>
      </c>
      <c r="L18" s="58" t="s">
        <v>7</v>
      </c>
      <c r="M18" s="59"/>
      <c r="N18" s="55"/>
      <c r="O18" s="55"/>
      <c r="P18" s="60"/>
      <c r="Q18" s="55"/>
      <c r="R18" s="55"/>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79">
        <f t="shared" si="6"/>
        <v>1415.0904768000003</v>
      </c>
      <c r="BB18" s="80">
        <f t="shared" si="7"/>
        <v>1415.0904768000003</v>
      </c>
      <c r="BC18" s="61" t="str">
        <f t="shared" si="8"/>
        <v>INR  One Thousand Four Hundred &amp; Fifteen  and Paise Nine Only</v>
      </c>
      <c r="BE18" s="65">
        <v>447</v>
      </c>
      <c r="BF18" s="62">
        <v>633.27</v>
      </c>
      <c r="BG18" s="67">
        <f t="shared" si="0"/>
        <v>716.3550240000001</v>
      </c>
      <c r="BH18" s="67">
        <f t="shared" si="1"/>
        <v>505.6464</v>
      </c>
      <c r="BJ18" s="83">
        <v>48</v>
      </c>
      <c r="BK18" s="66">
        <f>BJ18*1.2</f>
        <v>57.599999999999994</v>
      </c>
      <c r="BL18" s="67">
        <f t="shared" si="2"/>
        <v>65.15712</v>
      </c>
      <c r="BM18" s="62">
        <v>2106</v>
      </c>
      <c r="BN18" s="67">
        <f t="shared" si="3"/>
        <v>2382.3072</v>
      </c>
      <c r="IE18" s="22">
        <v>1.02</v>
      </c>
      <c r="IF18" s="22" t="s">
        <v>43</v>
      </c>
      <c r="IG18" s="22" t="s">
        <v>44</v>
      </c>
      <c r="IH18" s="22">
        <v>213</v>
      </c>
      <c r="II18" s="22" t="s">
        <v>39</v>
      </c>
    </row>
    <row r="19" spans="1:243" s="21" customFormat="1" ht="70.5" customHeight="1">
      <c r="A19" s="32">
        <v>7</v>
      </c>
      <c r="B19" s="90" t="s">
        <v>162</v>
      </c>
      <c r="C19" s="63" t="s">
        <v>51</v>
      </c>
      <c r="D19" s="91">
        <v>0.19800000000000004</v>
      </c>
      <c r="E19" s="68" t="s">
        <v>163</v>
      </c>
      <c r="F19" s="62">
        <v>2438.8672</v>
      </c>
      <c r="G19" s="65">
        <f t="shared" si="4"/>
        <v>482.8957056000001</v>
      </c>
      <c r="H19" s="55"/>
      <c r="I19" s="56" t="s">
        <v>40</v>
      </c>
      <c r="J19" s="57">
        <f t="shared" si="5"/>
        <v>1</v>
      </c>
      <c r="K19" s="58" t="s">
        <v>64</v>
      </c>
      <c r="L19" s="58" t="s">
        <v>7</v>
      </c>
      <c r="M19" s="59"/>
      <c r="N19" s="55"/>
      <c r="O19" s="55"/>
      <c r="P19" s="60"/>
      <c r="Q19" s="55"/>
      <c r="R19" s="55"/>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79">
        <f t="shared" si="6"/>
        <v>482.8957056000001</v>
      </c>
      <c r="BB19" s="80">
        <f t="shared" si="7"/>
        <v>482.8957056000001</v>
      </c>
      <c r="BC19" s="61" t="str">
        <f t="shared" si="8"/>
        <v>INR  Four Hundred &amp; Eighty Two  and Paise Ninety Only</v>
      </c>
      <c r="BE19" s="65">
        <v>497</v>
      </c>
      <c r="BF19" s="54">
        <v>324</v>
      </c>
      <c r="BG19" s="67">
        <f t="shared" si="0"/>
        <v>366.50880000000006</v>
      </c>
      <c r="BH19" s="67">
        <f t="shared" si="1"/>
        <v>562.2064000000001</v>
      </c>
      <c r="BK19" s="82">
        <v>166</v>
      </c>
      <c r="BL19" s="67">
        <f>BK19*1.12*1.01</f>
        <v>187.77920000000003</v>
      </c>
      <c r="BM19" s="62">
        <v>2156</v>
      </c>
      <c r="BN19" s="67">
        <f t="shared" si="3"/>
        <v>2438.8672</v>
      </c>
      <c r="IE19" s="22">
        <v>2</v>
      </c>
      <c r="IF19" s="22" t="s">
        <v>35</v>
      </c>
      <c r="IG19" s="22" t="s">
        <v>46</v>
      </c>
      <c r="IH19" s="22">
        <v>10</v>
      </c>
      <c r="II19" s="22" t="s">
        <v>39</v>
      </c>
    </row>
    <row r="20" spans="1:243" s="21" customFormat="1" ht="87.75" customHeight="1">
      <c r="A20" s="32">
        <v>8</v>
      </c>
      <c r="B20" s="90" t="s">
        <v>164</v>
      </c>
      <c r="C20" s="63" t="s">
        <v>52</v>
      </c>
      <c r="D20" s="91">
        <v>0.05</v>
      </c>
      <c r="E20" s="68" t="s">
        <v>163</v>
      </c>
      <c r="F20" s="62">
        <v>1062.1968000000002</v>
      </c>
      <c r="G20" s="65">
        <f t="shared" si="4"/>
        <v>53.10984000000001</v>
      </c>
      <c r="H20" s="55"/>
      <c r="I20" s="56" t="s">
        <v>40</v>
      </c>
      <c r="J20" s="57">
        <f t="shared" si="5"/>
        <v>1</v>
      </c>
      <c r="K20" s="58" t="s">
        <v>64</v>
      </c>
      <c r="L20" s="58" t="s">
        <v>7</v>
      </c>
      <c r="M20" s="59"/>
      <c r="N20" s="55"/>
      <c r="O20" s="55"/>
      <c r="P20" s="60"/>
      <c r="Q20" s="55"/>
      <c r="R20" s="55"/>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79">
        <f t="shared" si="6"/>
        <v>53.10984000000001</v>
      </c>
      <c r="BB20" s="80">
        <f t="shared" si="7"/>
        <v>53.10984000000001</v>
      </c>
      <c r="BC20" s="61" t="str">
        <f t="shared" si="8"/>
        <v>INR  Fifty Three and Paise Eleven Only</v>
      </c>
      <c r="BE20" s="65">
        <v>547</v>
      </c>
      <c r="BF20" s="62">
        <v>4006</v>
      </c>
      <c r="BG20" s="67">
        <f t="shared" si="0"/>
        <v>4531.5872</v>
      </c>
      <c r="BH20" s="67">
        <f t="shared" si="1"/>
        <v>618.7664000000001</v>
      </c>
      <c r="BK20" s="82">
        <v>50</v>
      </c>
      <c r="BL20" s="67">
        <f t="shared" si="2"/>
        <v>56.56000000000001</v>
      </c>
      <c r="BM20" s="62">
        <v>939</v>
      </c>
      <c r="BN20" s="67">
        <f t="shared" si="3"/>
        <v>1062.1968000000002</v>
      </c>
      <c r="IE20" s="22">
        <v>3</v>
      </c>
      <c r="IF20" s="22" t="s">
        <v>48</v>
      </c>
      <c r="IG20" s="22" t="s">
        <v>49</v>
      </c>
      <c r="IH20" s="22">
        <v>10</v>
      </c>
      <c r="II20" s="22" t="s">
        <v>39</v>
      </c>
    </row>
    <row r="21" spans="1:243" s="21" customFormat="1" ht="85.5" customHeight="1">
      <c r="A21" s="32">
        <v>9</v>
      </c>
      <c r="B21" s="90" t="s">
        <v>165</v>
      </c>
      <c r="C21" s="63" t="s">
        <v>53</v>
      </c>
      <c r="D21" s="91">
        <v>0.05</v>
      </c>
      <c r="E21" s="68" t="s">
        <v>163</v>
      </c>
      <c r="F21" s="62">
        <v>1118.7568</v>
      </c>
      <c r="G21" s="65">
        <f t="shared" si="4"/>
        <v>55.93784000000001</v>
      </c>
      <c r="H21" s="55"/>
      <c r="I21" s="56" t="s">
        <v>40</v>
      </c>
      <c r="J21" s="57">
        <f t="shared" si="5"/>
        <v>1</v>
      </c>
      <c r="K21" s="58" t="s">
        <v>64</v>
      </c>
      <c r="L21" s="58" t="s">
        <v>7</v>
      </c>
      <c r="M21" s="59"/>
      <c r="N21" s="55"/>
      <c r="O21" s="55"/>
      <c r="P21" s="60"/>
      <c r="Q21" s="55"/>
      <c r="R21" s="55"/>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79">
        <f t="shared" si="6"/>
        <v>55.93784000000001</v>
      </c>
      <c r="BB21" s="80">
        <f t="shared" si="7"/>
        <v>55.93784000000001</v>
      </c>
      <c r="BC21" s="61" t="str">
        <f t="shared" si="8"/>
        <v>INR  Fifty Five and Paise Ninety Four Only</v>
      </c>
      <c r="BE21" s="65">
        <v>597</v>
      </c>
      <c r="BF21" s="54">
        <v>5702</v>
      </c>
      <c r="BG21" s="67">
        <f t="shared" si="0"/>
        <v>6450.102400000001</v>
      </c>
      <c r="BH21" s="67">
        <f t="shared" si="1"/>
        <v>675.3264000000001</v>
      </c>
      <c r="BK21" s="82">
        <v>939</v>
      </c>
      <c r="BL21" s="67">
        <f t="shared" si="2"/>
        <v>1062.1968000000002</v>
      </c>
      <c r="BM21" s="62">
        <v>989</v>
      </c>
      <c r="BN21" s="67">
        <f t="shared" si="3"/>
        <v>1118.7568</v>
      </c>
      <c r="IE21" s="22">
        <v>1.01</v>
      </c>
      <c r="IF21" s="22" t="s">
        <v>41</v>
      </c>
      <c r="IG21" s="22" t="s">
        <v>36</v>
      </c>
      <c r="IH21" s="22">
        <v>123.223</v>
      </c>
      <c r="II21" s="22" t="s">
        <v>39</v>
      </c>
    </row>
    <row r="22" spans="1:243" s="21" customFormat="1" ht="86.25" customHeight="1">
      <c r="A22" s="32">
        <v>10</v>
      </c>
      <c r="B22" s="90" t="s">
        <v>166</v>
      </c>
      <c r="C22" s="63" t="s">
        <v>54</v>
      </c>
      <c r="D22" s="91">
        <v>0.05</v>
      </c>
      <c r="E22" s="68" t="s">
        <v>163</v>
      </c>
      <c r="F22" s="62">
        <v>1175.3168</v>
      </c>
      <c r="G22" s="65">
        <f t="shared" si="4"/>
        <v>58.765840000000004</v>
      </c>
      <c r="H22" s="55"/>
      <c r="I22" s="56" t="s">
        <v>40</v>
      </c>
      <c r="J22" s="57">
        <f>IF(I22="Less(-)",-1,1)</f>
        <v>1</v>
      </c>
      <c r="K22" s="58" t="s">
        <v>64</v>
      </c>
      <c r="L22" s="58" t="s">
        <v>7</v>
      </c>
      <c r="M22" s="59"/>
      <c r="N22" s="55"/>
      <c r="O22" s="55"/>
      <c r="P22" s="60"/>
      <c r="Q22" s="55"/>
      <c r="R22" s="55"/>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79">
        <f>total_amount_ba($B$2,$D$2,D22,F22,J22,K22,M22)</f>
        <v>58.765840000000004</v>
      </c>
      <c r="BB22" s="80">
        <f>BA22+SUM(N22:AZ22)</f>
        <v>58.765840000000004</v>
      </c>
      <c r="BC22" s="61" t="str">
        <f>SpellNumber(L22,BB22)</f>
        <v>INR  Fifty Eight and Paise Seventy Seven Only</v>
      </c>
      <c r="BE22" s="65">
        <v>328</v>
      </c>
      <c r="BF22" s="54">
        <v>5797</v>
      </c>
      <c r="BG22" s="67">
        <f t="shared" si="0"/>
        <v>6557.566400000001</v>
      </c>
      <c r="BH22" s="67">
        <f t="shared" si="1"/>
        <v>371.03360000000004</v>
      </c>
      <c r="BK22" s="82">
        <v>447</v>
      </c>
      <c r="BL22" s="67">
        <f t="shared" si="2"/>
        <v>505.6464</v>
      </c>
      <c r="BM22" s="62">
        <v>1039</v>
      </c>
      <c r="BN22" s="67">
        <f t="shared" si="3"/>
        <v>1175.3168</v>
      </c>
      <c r="IE22" s="22">
        <v>1.02</v>
      </c>
      <c r="IF22" s="22" t="s">
        <v>43</v>
      </c>
      <c r="IG22" s="22" t="s">
        <v>44</v>
      </c>
      <c r="IH22" s="22">
        <v>213</v>
      </c>
      <c r="II22" s="22" t="s">
        <v>39</v>
      </c>
    </row>
    <row r="23" spans="1:243" s="21" customFormat="1" ht="82.5" customHeight="1">
      <c r="A23" s="32">
        <v>11</v>
      </c>
      <c r="B23" s="90" t="s">
        <v>167</v>
      </c>
      <c r="C23" s="63" t="s">
        <v>55</v>
      </c>
      <c r="D23" s="91">
        <v>0.05</v>
      </c>
      <c r="E23" s="68" t="s">
        <v>163</v>
      </c>
      <c r="F23" s="62">
        <v>1231.8768</v>
      </c>
      <c r="G23" s="65">
        <f t="shared" si="4"/>
        <v>61.59384</v>
      </c>
      <c r="H23" s="55"/>
      <c r="I23" s="56" t="s">
        <v>40</v>
      </c>
      <c r="J23" s="57">
        <f t="shared" si="5"/>
        <v>1</v>
      </c>
      <c r="K23" s="58" t="s">
        <v>64</v>
      </c>
      <c r="L23" s="58" t="s">
        <v>7</v>
      </c>
      <c r="M23" s="59"/>
      <c r="N23" s="55"/>
      <c r="O23" s="55"/>
      <c r="P23" s="60"/>
      <c r="Q23" s="55"/>
      <c r="R23" s="55"/>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79">
        <f t="shared" si="6"/>
        <v>61.59384</v>
      </c>
      <c r="BB23" s="80">
        <f t="shared" si="7"/>
        <v>61.59384</v>
      </c>
      <c r="BC23" s="61" t="str">
        <f t="shared" si="8"/>
        <v>INR  Sixty One and Paise Fifty Nine Only</v>
      </c>
      <c r="BE23" s="65">
        <v>346</v>
      </c>
      <c r="BF23" s="54">
        <v>5892</v>
      </c>
      <c r="BG23" s="67">
        <f t="shared" si="0"/>
        <v>6665.030400000001</v>
      </c>
      <c r="BH23" s="67">
        <f t="shared" si="1"/>
        <v>391.39520000000005</v>
      </c>
      <c r="BK23" s="82">
        <v>57</v>
      </c>
      <c r="BL23" s="67">
        <f t="shared" si="2"/>
        <v>64.47840000000001</v>
      </c>
      <c r="BM23" s="62">
        <v>1089</v>
      </c>
      <c r="BN23" s="67">
        <f t="shared" si="3"/>
        <v>1231.8768</v>
      </c>
      <c r="IE23" s="22">
        <v>2</v>
      </c>
      <c r="IF23" s="22" t="s">
        <v>35</v>
      </c>
      <c r="IG23" s="22" t="s">
        <v>46</v>
      </c>
      <c r="IH23" s="22">
        <v>10</v>
      </c>
      <c r="II23" s="22" t="s">
        <v>39</v>
      </c>
    </row>
    <row r="24" spans="1:243" s="21" customFormat="1" ht="84.75" customHeight="1">
      <c r="A24" s="32">
        <v>12</v>
      </c>
      <c r="B24" s="90" t="s">
        <v>168</v>
      </c>
      <c r="C24" s="63" t="s">
        <v>56</v>
      </c>
      <c r="D24" s="91">
        <v>0.02</v>
      </c>
      <c r="E24" s="68" t="s">
        <v>163</v>
      </c>
      <c r="F24" s="62">
        <v>1288.4368000000002</v>
      </c>
      <c r="G24" s="65">
        <f t="shared" si="4"/>
        <v>25.768736000000004</v>
      </c>
      <c r="H24" s="55"/>
      <c r="I24" s="56" t="s">
        <v>40</v>
      </c>
      <c r="J24" s="57">
        <f t="shared" si="5"/>
        <v>1</v>
      </c>
      <c r="K24" s="58" t="s">
        <v>64</v>
      </c>
      <c r="L24" s="58" t="s">
        <v>7</v>
      </c>
      <c r="M24" s="59"/>
      <c r="N24" s="55"/>
      <c r="O24" s="55"/>
      <c r="P24" s="60"/>
      <c r="Q24" s="55"/>
      <c r="R24" s="55"/>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79">
        <f t="shared" si="6"/>
        <v>25.768736000000004</v>
      </c>
      <c r="BB24" s="80">
        <f t="shared" si="7"/>
        <v>25.768736000000004</v>
      </c>
      <c r="BC24" s="61" t="str">
        <f t="shared" si="8"/>
        <v>INR  Twenty Five and Paise Seventy Seven Only</v>
      </c>
      <c r="BE24" s="65">
        <v>364</v>
      </c>
      <c r="BF24" s="54">
        <v>5987</v>
      </c>
      <c r="BG24" s="67">
        <f t="shared" si="0"/>
        <v>6772.4944000000005</v>
      </c>
      <c r="BH24" s="67">
        <f t="shared" si="1"/>
        <v>411.75680000000006</v>
      </c>
      <c r="BJ24" s="83"/>
      <c r="BK24" s="82">
        <v>41</v>
      </c>
      <c r="BL24" s="67">
        <f t="shared" si="2"/>
        <v>46.379200000000004</v>
      </c>
      <c r="BM24" s="62">
        <v>1139</v>
      </c>
      <c r="BN24" s="67">
        <f t="shared" si="3"/>
        <v>1288.4368000000002</v>
      </c>
      <c r="IE24" s="22">
        <v>1.01</v>
      </c>
      <c r="IF24" s="22" t="s">
        <v>41</v>
      </c>
      <c r="IG24" s="22" t="s">
        <v>36</v>
      </c>
      <c r="IH24" s="22">
        <v>123.223</v>
      </c>
      <c r="II24" s="22" t="s">
        <v>39</v>
      </c>
    </row>
    <row r="25" spans="1:243" s="21" customFormat="1" ht="83.25" customHeight="1">
      <c r="A25" s="32">
        <v>13</v>
      </c>
      <c r="B25" s="90" t="s">
        <v>169</v>
      </c>
      <c r="C25" s="63" t="s">
        <v>129</v>
      </c>
      <c r="D25" s="91">
        <v>2</v>
      </c>
      <c r="E25" s="68" t="s">
        <v>163</v>
      </c>
      <c r="F25" s="62">
        <v>505.6464</v>
      </c>
      <c r="G25" s="65">
        <f t="shared" si="4"/>
        <v>1011.2928</v>
      </c>
      <c r="H25" s="55"/>
      <c r="I25" s="56" t="s">
        <v>40</v>
      </c>
      <c r="J25" s="57">
        <f t="shared" si="5"/>
        <v>1</v>
      </c>
      <c r="K25" s="58" t="s">
        <v>64</v>
      </c>
      <c r="L25" s="58" t="s">
        <v>7</v>
      </c>
      <c r="M25" s="59"/>
      <c r="N25" s="55"/>
      <c r="O25" s="55"/>
      <c r="P25" s="60"/>
      <c r="Q25" s="55"/>
      <c r="R25" s="55"/>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79">
        <f t="shared" si="6"/>
        <v>1011.2928</v>
      </c>
      <c r="BB25" s="80">
        <f t="shared" si="7"/>
        <v>1011.2928</v>
      </c>
      <c r="BC25" s="61" t="str">
        <f t="shared" si="8"/>
        <v>INR  One Thousand  &amp;Eleven  and Paise Twenty Nine Only</v>
      </c>
      <c r="BE25" s="65">
        <v>382</v>
      </c>
      <c r="BF25" s="54">
        <v>6082</v>
      </c>
      <c r="BG25" s="67">
        <f t="shared" si="0"/>
        <v>6879.958400000001</v>
      </c>
      <c r="BH25" s="67">
        <f t="shared" si="1"/>
        <v>432.1184</v>
      </c>
      <c r="BJ25" s="83"/>
      <c r="BK25" s="82">
        <v>278</v>
      </c>
      <c r="BL25" s="67">
        <f t="shared" si="2"/>
        <v>314.47360000000003</v>
      </c>
      <c r="BM25" s="62">
        <v>447</v>
      </c>
      <c r="BN25" s="67">
        <f t="shared" si="3"/>
        <v>505.6464</v>
      </c>
      <c r="IE25" s="22">
        <v>1.02</v>
      </c>
      <c r="IF25" s="22" t="s">
        <v>43</v>
      </c>
      <c r="IG25" s="22" t="s">
        <v>44</v>
      </c>
      <c r="IH25" s="22">
        <v>213</v>
      </c>
      <c r="II25" s="22" t="s">
        <v>39</v>
      </c>
    </row>
    <row r="26" spans="1:243" s="21" customFormat="1" ht="81.75" customHeight="1">
      <c r="A26" s="32">
        <v>14</v>
      </c>
      <c r="B26" s="90" t="s">
        <v>170</v>
      </c>
      <c r="C26" s="63" t="s">
        <v>57</v>
      </c>
      <c r="D26" s="91">
        <v>2</v>
      </c>
      <c r="E26" s="68" t="s">
        <v>163</v>
      </c>
      <c r="F26" s="62">
        <v>562.2064000000001</v>
      </c>
      <c r="G26" s="65">
        <f t="shared" si="4"/>
        <v>1124.4128000000003</v>
      </c>
      <c r="H26" s="55"/>
      <c r="I26" s="56" t="s">
        <v>40</v>
      </c>
      <c r="J26" s="57">
        <f>IF(I26="Less(-)",-1,1)</f>
        <v>1</v>
      </c>
      <c r="K26" s="58" t="s">
        <v>64</v>
      </c>
      <c r="L26" s="58" t="s">
        <v>7</v>
      </c>
      <c r="M26" s="59"/>
      <c r="N26" s="55"/>
      <c r="O26" s="55"/>
      <c r="P26" s="60"/>
      <c r="Q26" s="55"/>
      <c r="R26" s="55"/>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79">
        <f>total_amount_ba($B$2,$D$2,D26,F26,J26,K26,M26)</f>
        <v>1124.4128000000003</v>
      </c>
      <c r="BB26" s="80">
        <f>BA26+SUM(N26:AZ26)</f>
        <v>1124.4128000000003</v>
      </c>
      <c r="BC26" s="61" t="str">
        <f>SpellNumber(L26,BB26)</f>
        <v>INR  One Thousand One Hundred &amp; Twenty Four  and Paise Forty One Only</v>
      </c>
      <c r="BE26" s="68">
        <v>6665.339999999999</v>
      </c>
      <c r="BF26" s="64">
        <v>363</v>
      </c>
      <c r="BG26" s="67">
        <f t="shared" si="0"/>
        <v>410.6256000000001</v>
      </c>
      <c r="BH26" s="67">
        <f t="shared" si="1"/>
        <v>7539.832608</v>
      </c>
      <c r="BJ26" s="83"/>
      <c r="BK26" s="82">
        <v>19</v>
      </c>
      <c r="BL26" s="67">
        <f t="shared" si="2"/>
        <v>21.492800000000003</v>
      </c>
      <c r="BM26" s="62">
        <v>497</v>
      </c>
      <c r="BN26" s="67">
        <f t="shared" si="3"/>
        <v>562.2064000000001</v>
      </c>
      <c r="IE26" s="22">
        <v>2</v>
      </c>
      <c r="IF26" s="22" t="s">
        <v>35</v>
      </c>
      <c r="IG26" s="22" t="s">
        <v>46</v>
      </c>
      <c r="IH26" s="22">
        <v>10</v>
      </c>
      <c r="II26" s="22" t="s">
        <v>39</v>
      </c>
    </row>
    <row r="27" spans="1:243" s="21" customFormat="1" ht="81.75" customHeight="1">
      <c r="A27" s="32">
        <v>15</v>
      </c>
      <c r="B27" s="90" t="s">
        <v>172</v>
      </c>
      <c r="C27" s="63" t="s">
        <v>58</v>
      </c>
      <c r="D27" s="91">
        <v>2</v>
      </c>
      <c r="E27" s="68" t="s">
        <v>163</v>
      </c>
      <c r="F27" s="62">
        <v>618.7664000000001</v>
      </c>
      <c r="G27" s="65">
        <f t="shared" si="4"/>
        <v>1237.5328000000002</v>
      </c>
      <c r="H27" s="55"/>
      <c r="I27" s="56" t="s">
        <v>40</v>
      </c>
      <c r="J27" s="57">
        <f t="shared" si="5"/>
        <v>1</v>
      </c>
      <c r="K27" s="58" t="s">
        <v>64</v>
      </c>
      <c r="L27" s="58" t="s">
        <v>7</v>
      </c>
      <c r="M27" s="59"/>
      <c r="N27" s="55"/>
      <c r="O27" s="55"/>
      <c r="P27" s="60"/>
      <c r="Q27" s="55"/>
      <c r="R27" s="55"/>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79">
        <f t="shared" si="6"/>
        <v>1237.5328000000002</v>
      </c>
      <c r="BB27" s="80">
        <f t="shared" si="7"/>
        <v>1237.5328000000002</v>
      </c>
      <c r="BC27" s="61" t="str">
        <f t="shared" si="8"/>
        <v>INR  One Thousand Two Hundred &amp; Thirty Seven  and Paise Fifty Three Only</v>
      </c>
      <c r="BE27" s="68">
        <v>6760.339999999999</v>
      </c>
      <c r="BF27" s="64">
        <v>381</v>
      </c>
      <c r="BG27" s="67">
        <f t="shared" si="0"/>
        <v>430.98720000000003</v>
      </c>
      <c r="BH27" s="67">
        <f t="shared" si="1"/>
        <v>7647.296608</v>
      </c>
      <c r="BJ27" s="83">
        <v>90</v>
      </c>
      <c r="BK27" s="66">
        <f>BJ27*1.2</f>
        <v>108</v>
      </c>
      <c r="BL27" s="67">
        <f t="shared" si="2"/>
        <v>122.1696</v>
      </c>
      <c r="BM27" s="62">
        <v>547</v>
      </c>
      <c r="BN27" s="67">
        <f t="shared" si="3"/>
        <v>618.7664000000001</v>
      </c>
      <c r="IE27" s="22">
        <v>3</v>
      </c>
      <c r="IF27" s="22" t="s">
        <v>48</v>
      </c>
      <c r="IG27" s="22" t="s">
        <v>49</v>
      </c>
      <c r="IH27" s="22">
        <v>10</v>
      </c>
      <c r="II27" s="22" t="s">
        <v>39</v>
      </c>
    </row>
    <row r="28" spans="1:243" s="21" customFormat="1" ht="85.5" customHeight="1">
      <c r="A28" s="32">
        <v>16</v>
      </c>
      <c r="B28" s="90" t="s">
        <v>171</v>
      </c>
      <c r="C28" s="63" t="s">
        <v>59</v>
      </c>
      <c r="D28" s="91">
        <v>2</v>
      </c>
      <c r="E28" s="68" t="s">
        <v>163</v>
      </c>
      <c r="F28" s="62">
        <v>675.3264000000001</v>
      </c>
      <c r="G28" s="65">
        <f t="shared" si="4"/>
        <v>1350.6528000000003</v>
      </c>
      <c r="H28" s="55"/>
      <c r="I28" s="56" t="s">
        <v>40</v>
      </c>
      <c r="J28" s="57">
        <f t="shared" si="5"/>
        <v>1</v>
      </c>
      <c r="K28" s="58" t="s">
        <v>64</v>
      </c>
      <c r="L28" s="58" t="s">
        <v>7</v>
      </c>
      <c r="M28" s="59"/>
      <c r="N28" s="55"/>
      <c r="O28" s="55"/>
      <c r="P28" s="60"/>
      <c r="Q28" s="55"/>
      <c r="R28" s="55"/>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79">
        <f t="shared" si="6"/>
        <v>1350.6528000000003</v>
      </c>
      <c r="BB28" s="80">
        <f t="shared" si="7"/>
        <v>1350.6528000000003</v>
      </c>
      <c r="BC28" s="61" t="str">
        <f t="shared" si="8"/>
        <v>INR  One Thousand Three Hundred &amp; Fifty  and Paise Sixty Five Only</v>
      </c>
      <c r="BE28" s="68">
        <v>6855.339999999999</v>
      </c>
      <c r="BF28" s="64">
        <v>399</v>
      </c>
      <c r="BG28" s="67">
        <f t="shared" si="0"/>
        <v>451.34880000000004</v>
      </c>
      <c r="BH28" s="67">
        <f t="shared" si="1"/>
        <v>7754.7606080000005</v>
      </c>
      <c r="BJ28" s="83">
        <v>313</v>
      </c>
      <c r="BK28" s="66">
        <f aca="true" t="shared" si="9" ref="BK28:BK80">BJ28*1.2</f>
        <v>375.59999999999997</v>
      </c>
      <c r="BL28" s="67">
        <f t="shared" si="2"/>
        <v>424.87872000000004</v>
      </c>
      <c r="BM28" s="62">
        <v>597</v>
      </c>
      <c r="BN28" s="67">
        <f t="shared" si="3"/>
        <v>675.3264000000001</v>
      </c>
      <c r="IE28" s="22"/>
      <c r="IF28" s="22"/>
      <c r="IG28" s="22"/>
      <c r="IH28" s="22"/>
      <c r="II28" s="22"/>
    </row>
    <row r="29" spans="1:243" s="21" customFormat="1" ht="86.25" customHeight="1">
      <c r="A29" s="32">
        <v>17</v>
      </c>
      <c r="B29" s="90" t="s">
        <v>173</v>
      </c>
      <c r="C29" s="63" t="s">
        <v>60</v>
      </c>
      <c r="D29" s="91">
        <v>1</v>
      </c>
      <c r="E29" s="68" t="s">
        <v>163</v>
      </c>
      <c r="F29" s="62">
        <v>731.8864000000001</v>
      </c>
      <c r="G29" s="65">
        <f t="shared" si="4"/>
        <v>731.8864000000001</v>
      </c>
      <c r="H29" s="55"/>
      <c r="I29" s="56" t="s">
        <v>40</v>
      </c>
      <c r="J29" s="57">
        <f t="shared" si="5"/>
        <v>1</v>
      </c>
      <c r="K29" s="58" t="s">
        <v>64</v>
      </c>
      <c r="L29" s="58" t="s">
        <v>7</v>
      </c>
      <c r="M29" s="59"/>
      <c r="N29" s="55"/>
      <c r="O29" s="55"/>
      <c r="P29" s="60"/>
      <c r="Q29" s="55"/>
      <c r="R29" s="55"/>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79">
        <f t="shared" si="6"/>
        <v>731.8864000000001</v>
      </c>
      <c r="BB29" s="80">
        <f t="shared" si="7"/>
        <v>731.8864000000001</v>
      </c>
      <c r="BC29" s="61" t="str">
        <f t="shared" si="8"/>
        <v>INR  Seven Hundred &amp; Thirty One  and Paise Eighty Nine Only</v>
      </c>
      <c r="BE29" s="68">
        <v>6950.339999999999</v>
      </c>
      <c r="BF29" s="64">
        <v>417</v>
      </c>
      <c r="BG29" s="67">
        <f t="shared" si="0"/>
        <v>471.71040000000005</v>
      </c>
      <c r="BH29" s="67">
        <f t="shared" si="1"/>
        <v>7862.2246079999995</v>
      </c>
      <c r="BJ29" s="83">
        <v>176</v>
      </c>
      <c r="BK29" s="66">
        <f t="shared" si="9"/>
        <v>211.2</v>
      </c>
      <c r="BL29" s="67">
        <f t="shared" si="2"/>
        <v>238.90944000000002</v>
      </c>
      <c r="BM29" s="62">
        <v>647</v>
      </c>
      <c r="BN29" s="67">
        <f t="shared" si="3"/>
        <v>731.8864000000001</v>
      </c>
      <c r="IE29" s="22"/>
      <c r="IF29" s="22"/>
      <c r="IG29" s="22"/>
      <c r="IH29" s="22"/>
      <c r="II29" s="22"/>
    </row>
    <row r="30" spans="1:243" s="21" customFormat="1" ht="114" customHeight="1">
      <c r="A30" s="32">
        <v>18</v>
      </c>
      <c r="B30" s="90" t="s">
        <v>174</v>
      </c>
      <c r="C30" s="63" t="s">
        <v>61</v>
      </c>
      <c r="D30" s="91">
        <v>9.22</v>
      </c>
      <c r="E30" s="68" t="s">
        <v>163</v>
      </c>
      <c r="F30" s="62">
        <v>187.77920000000003</v>
      </c>
      <c r="G30" s="55"/>
      <c r="H30" s="55"/>
      <c r="I30" s="56" t="s">
        <v>40</v>
      </c>
      <c r="J30" s="57">
        <f t="shared" si="5"/>
        <v>1</v>
      </c>
      <c r="K30" s="58" t="s">
        <v>64</v>
      </c>
      <c r="L30" s="58" t="s">
        <v>7</v>
      </c>
      <c r="M30" s="59"/>
      <c r="N30" s="55"/>
      <c r="O30" s="55"/>
      <c r="P30" s="60"/>
      <c r="Q30" s="55"/>
      <c r="R30" s="55"/>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79">
        <f t="shared" si="6"/>
        <v>1731.3242240000004</v>
      </c>
      <c r="BB30" s="80">
        <f t="shared" si="7"/>
        <v>1731.3242240000004</v>
      </c>
      <c r="BC30" s="61" t="str">
        <f t="shared" si="8"/>
        <v>INR  One Thousand Seven Hundred &amp; Thirty One  and Paise Thirty Two Only</v>
      </c>
      <c r="BE30" s="62">
        <v>73743</v>
      </c>
      <c r="BF30" s="64">
        <v>435</v>
      </c>
      <c r="BG30" s="67">
        <f t="shared" si="0"/>
        <v>492.07200000000006</v>
      </c>
      <c r="BH30" s="67">
        <f t="shared" si="1"/>
        <v>83418.0816</v>
      </c>
      <c r="BJ30" s="83">
        <v>186</v>
      </c>
      <c r="BK30" s="66">
        <f t="shared" si="9"/>
        <v>223.2</v>
      </c>
      <c r="BL30" s="67">
        <f t="shared" si="2"/>
        <v>252.48384000000001</v>
      </c>
      <c r="BM30" s="62">
        <v>166</v>
      </c>
      <c r="BN30" s="67">
        <f t="shared" si="3"/>
        <v>187.77920000000003</v>
      </c>
      <c r="IE30" s="22"/>
      <c r="IF30" s="22"/>
      <c r="IG30" s="22"/>
      <c r="IH30" s="22"/>
      <c r="II30" s="22"/>
    </row>
    <row r="31" spans="1:243" s="21" customFormat="1" ht="108" customHeight="1">
      <c r="A31" s="32">
        <v>19</v>
      </c>
      <c r="B31" s="90" t="s">
        <v>175</v>
      </c>
      <c r="C31" s="63" t="s">
        <v>70</v>
      </c>
      <c r="D31" s="91">
        <v>0.0625</v>
      </c>
      <c r="E31" s="68" t="s">
        <v>163</v>
      </c>
      <c r="F31" s="62">
        <v>6248.409440000001</v>
      </c>
      <c r="G31" s="55"/>
      <c r="H31" s="55"/>
      <c r="I31" s="56" t="s">
        <v>40</v>
      </c>
      <c r="J31" s="57">
        <f t="shared" si="5"/>
        <v>1</v>
      </c>
      <c r="K31" s="58" t="s">
        <v>64</v>
      </c>
      <c r="L31" s="58" t="s">
        <v>7</v>
      </c>
      <c r="M31" s="59"/>
      <c r="N31" s="55"/>
      <c r="O31" s="55"/>
      <c r="P31" s="60"/>
      <c r="Q31" s="55"/>
      <c r="R31" s="55"/>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79">
        <f t="shared" si="6"/>
        <v>390.5255900000001</v>
      </c>
      <c r="BB31" s="80">
        <f t="shared" si="7"/>
        <v>390.5255900000001</v>
      </c>
      <c r="BC31" s="61" t="str">
        <f t="shared" si="8"/>
        <v>INR  Three Hundred &amp; Ninety  and Paise Fifty Three Only</v>
      </c>
      <c r="BE31" s="62">
        <v>74173</v>
      </c>
      <c r="BF31" s="54">
        <v>73743</v>
      </c>
      <c r="BG31" s="67">
        <f t="shared" si="0"/>
        <v>83418.0816</v>
      </c>
      <c r="BH31" s="67">
        <f t="shared" si="1"/>
        <v>83904.49760000002</v>
      </c>
      <c r="BJ31" s="83">
        <v>34</v>
      </c>
      <c r="BK31" s="66">
        <f t="shared" si="9"/>
        <v>40.8</v>
      </c>
      <c r="BL31" s="67">
        <f t="shared" si="2"/>
        <v>46.15296</v>
      </c>
      <c r="BM31" s="62">
        <v>5523.7</v>
      </c>
      <c r="BN31" s="67">
        <f t="shared" si="3"/>
        <v>6248.409440000001</v>
      </c>
      <c r="IE31" s="22"/>
      <c r="IF31" s="22"/>
      <c r="IG31" s="22"/>
      <c r="IH31" s="22"/>
      <c r="II31" s="22"/>
    </row>
    <row r="32" spans="1:243" s="21" customFormat="1" ht="112.5" customHeight="1">
      <c r="A32" s="32">
        <v>20</v>
      </c>
      <c r="B32" s="90" t="s">
        <v>176</v>
      </c>
      <c r="C32" s="63" t="s">
        <v>71</v>
      </c>
      <c r="D32" s="91">
        <v>0.0625</v>
      </c>
      <c r="E32" s="68" t="s">
        <v>163</v>
      </c>
      <c r="F32" s="62">
        <v>6355.87344</v>
      </c>
      <c r="G32" s="55"/>
      <c r="H32" s="55"/>
      <c r="I32" s="56" t="s">
        <v>40</v>
      </c>
      <c r="J32" s="57">
        <f>IF(I32="Less(-)",-1,1)</f>
        <v>1</v>
      </c>
      <c r="K32" s="58" t="s">
        <v>64</v>
      </c>
      <c r="L32" s="58" t="s">
        <v>7</v>
      </c>
      <c r="M32" s="59"/>
      <c r="N32" s="55"/>
      <c r="O32" s="55"/>
      <c r="P32" s="60"/>
      <c r="Q32" s="55"/>
      <c r="R32" s="55"/>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79">
        <f>total_amount_ba($B$2,$D$2,D32,F32,J32,K32,M32)</f>
        <v>397.24209</v>
      </c>
      <c r="BB32" s="80">
        <f>BA32+SUM(N32:AZ32)</f>
        <v>397.24209</v>
      </c>
      <c r="BC32" s="61" t="str">
        <f>SpellNumber(L32,BB32)</f>
        <v>INR  Three Hundred &amp; Ninety Seven  and Paise Twenty Four Only</v>
      </c>
      <c r="BE32" s="62">
        <v>74603</v>
      </c>
      <c r="BF32" s="54">
        <v>74173</v>
      </c>
      <c r="BG32" s="67">
        <f t="shared" si="0"/>
        <v>83904.49760000002</v>
      </c>
      <c r="BH32" s="67">
        <f t="shared" si="1"/>
        <v>84390.91360000001</v>
      </c>
      <c r="BJ32" s="83">
        <v>34.4</v>
      </c>
      <c r="BK32" s="66">
        <f t="shared" si="9"/>
        <v>41.279999999999994</v>
      </c>
      <c r="BL32" s="67">
        <f t="shared" si="2"/>
        <v>46.695935999999996</v>
      </c>
      <c r="BM32" s="62">
        <v>5618.7</v>
      </c>
      <c r="BN32" s="67">
        <f t="shared" si="3"/>
        <v>6355.87344</v>
      </c>
      <c r="IE32" s="22"/>
      <c r="IF32" s="22"/>
      <c r="IG32" s="22"/>
      <c r="IH32" s="22"/>
      <c r="II32" s="22"/>
    </row>
    <row r="33" spans="1:243" s="21" customFormat="1" ht="109.5" customHeight="1">
      <c r="A33" s="32">
        <v>21</v>
      </c>
      <c r="B33" s="90" t="s">
        <v>177</v>
      </c>
      <c r="C33" s="63" t="s">
        <v>72</v>
      </c>
      <c r="D33" s="91">
        <v>0.0625</v>
      </c>
      <c r="E33" s="68" t="s">
        <v>163</v>
      </c>
      <c r="F33" s="62">
        <v>6463.33744</v>
      </c>
      <c r="G33" s="55"/>
      <c r="H33" s="55"/>
      <c r="I33" s="56" t="s">
        <v>40</v>
      </c>
      <c r="J33" s="57">
        <f t="shared" si="5"/>
        <v>1</v>
      </c>
      <c r="K33" s="58" t="s">
        <v>64</v>
      </c>
      <c r="L33" s="58" t="s">
        <v>7</v>
      </c>
      <c r="M33" s="59"/>
      <c r="N33" s="55"/>
      <c r="O33" s="55"/>
      <c r="P33" s="60"/>
      <c r="Q33" s="55"/>
      <c r="R33" s="55"/>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79">
        <f t="shared" si="6"/>
        <v>403.95859</v>
      </c>
      <c r="BB33" s="80">
        <f t="shared" si="7"/>
        <v>403.95859</v>
      </c>
      <c r="BC33" s="61" t="str">
        <f t="shared" si="8"/>
        <v>INR  Four Hundred &amp; Three  and Paise Ninety Six Only</v>
      </c>
      <c r="BE33" s="62">
        <v>75033</v>
      </c>
      <c r="BF33" s="54">
        <v>74603</v>
      </c>
      <c r="BG33" s="67">
        <f t="shared" si="0"/>
        <v>84390.91360000001</v>
      </c>
      <c r="BH33" s="67">
        <f t="shared" si="1"/>
        <v>84877.32960000001</v>
      </c>
      <c r="BJ33" s="83">
        <v>46</v>
      </c>
      <c r="BK33" s="66">
        <f t="shared" si="9"/>
        <v>55.199999999999996</v>
      </c>
      <c r="BL33" s="67">
        <f t="shared" si="2"/>
        <v>62.44224</v>
      </c>
      <c r="BM33" s="62">
        <v>5713.7</v>
      </c>
      <c r="BN33" s="67">
        <f t="shared" si="3"/>
        <v>6463.33744</v>
      </c>
      <c r="IE33" s="22"/>
      <c r="IF33" s="22"/>
      <c r="IG33" s="22"/>
      <c r="IH33" s="22"/>
      <c r="II33" s="22"/>
    </row>
    <row r="34" spans="1:243" s="21" customFormat="1" ht="115.5" customHeight="1">
      <c r="A34" s="32">
        <v>22</v>
      </c>
      <c r="B34" s="90" t="s">
        <v>178</v>
      </c>
      <c r="C34" s="63" t="s">
        <v>73</v>
      </c>
      <c r="D34" s="91">
        <v>0.0625</v>
      </c>
      <c r="E34" s="68" t="s">
        <v>163</v>
      </c>
      <c r="F34" s="62">
        <v>6570.801440000001</v>
      </c>
      <c r="G34" s="65">
        <f>F34*D34</f>
        <v>410.67509000000007</v>
      </c>
      <c r="H34" s="55"/>
      <c r="I34" s="56" t="s">
        <v>40</v>
      </c>
      <c r="J34" s="57">
        <f t="shared" si="5"/>
        <v>1</v>
      </c>
      <c r="K34" s="58" t="s">
        <v>64</v>
      </c>
      <c r="L34" s="58" t="s">
        <v>7</v>
      </c>
      <c r="M34" s="59"/>
      <c r="N34" s="55"/>
      <c r="O34" s="55"/>
      <c r="P34" s="60"/>
      <c r="Q34" s="55"/>
      <c r="R34" s="55"/>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79">
        <f t="shared" si="6"/>
        <v>410.67509000000007</v>
      </c>
      <c r="BB34" s="80">
        <f t="shared" si="7"/>
        <v>410.67509000000007</v>
      </c>
      <c r="BC34" s="61" t="str">
        <f t="shared" si="8"/>
        <v>INR  Four Hundred &amp; Ten  and Paise Sixty Eight Only</v>
      </c>
      <c r="BE34" s="62">
        <v>19</v>
      </c>
      <c r="BF34" s="54">
        <v>75033</v>
      </c>
      <c r="BG34" s="67">
        <f t="shared" si="0"/>
        <v>84877.32960000001</v>
      </c>
      <c r="BH34" s="67">
        <f t="shared" si="1"/>
        <v>21.492800000000003</v>
      </c>
      <c r="BJ34" s="83">
        <v>71</v>
      </c>
      <c r="BK34" s="66">
        <f t="shared" si="9"/>
        <v>85.2</v>
      </c>
      <c r="BL34" s="67">
        <f t="shared" si="2"/>
        <v>96.37824</v>
      </c>
      <c r="BM34" s="62">
        <v>5808.7</v>
      </c>
      <c r="BN34" s="67">
        <f t="shared" si="3"/>
        <v>6570.801440000001</v>
      </c>
      <c r="IE34" s="22"/>
      <c r="IF34" s="22"/>
      <c r="IG34" s="22"/>
      <c r="IH34" s="22"/>
      <c r="II34" s="22"/>
    </row>
    <row r="35" spans="1:243" s="21" customFormat="1" ht="111.75" customHeight="1">
      <c r="A35" s="32">
        <v>23</v>
      </c>
      <c r="B35" s="90" t="s">
        <v>179</v>
      </c>
      <c r="C35" s="63" t="s">
        <v>74</v>
      </c>
      <c r="D35" s="91">
        <v>0.025</v>
      </c>
      <c r="E35" s="68" t="s">
        <v>163</v>
      </c>
      <c r="F35" s="62">
        <v>6678.26544</v>
      </c>
      <c r="G35" s="65">
        <f>F35*D35</f>
        <v>166.956636</v>
      </c>
      <c r="H35" s="55"/>
      <c r="I35" s="56" t="s">
        <v>40</v>
      </c>
      <c r="J35" s="57">
        <f t="shared" si="5"/>
        <v>1</v>
      </c>
      <c r="K35" s="58" t="s">
        <v>64</v>
      </c>
      <c r="L35" s="58" t="s">
        <v>7</v>
      </c>
      <c r="M35" s="59"/>
      <c r="N35" s="55"/>
      <c r="O35" s="55"/>
      <c r="P35" s="60"/>
      <c r="Q35" s="55"/>
      <c r="R35" s="55"/>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79">
        <f t="shared" si="6"/>
        <v>166.956636</v>
      </c>
      <c r="BB35" s="80">
        <f t="shared" si="7"/>
        <v>166.956636</v>
      </c>
      <c r="BC35" s="61" t="str">
        <f t="shared" si="8"/>
        <v>INR  One Hundred &amp; Sixty Six  and Paise Ninety Six Only</v>
      </c>
      <c r="BE35" s="62">
        <v>739</v>
      </c>
      <c r="BF35" s="54">
        <v>75463</v>
      </c>
      <c r="BG35" s="67">
        <f t="shared" si="0"/>
        <v>85363.74560000001</v>
      </c>
      <c r="BH35" s="67">
        <f t="shared" si="1"/>
        <v>835.9568</v>
      </c>
      <c r="BJ35" s="83">
        <v>85</v>
      </c>
      <c r="BK35" s="66">
        <f t="shared" si="9"/>
        <v>102</v>
      </c>
      <c r="BL35" s="67">
        <f t="shared" si="2"/>
        <v>115.3824</v>
      </c>
      <c r="BM35" s="62">
        <v>5903.7</v>
      </c>
      <c r="BN35" s="67">
        <f t="shared" si="3"/>
        <v>6678.26544</v>
      </c>
      <c r="IE35" s="22"/>
      <c r="IF35" s="22"/>
      <c r="IG35" s="22"/>
      <c r="IH35" s="22"/>
      <c r="II35" s="22"/>
    </row>
    <row r="36" spans="1:243" s="21" customFormat="1" ht="108" customHeight="1">
      <c r="A36" s="32">
        <v>24</v>
      </c>
      <c r="B36" s="90" t="s">
        <v>180</v>
      </c>
      <c r="C36" s="63" t="s">
        <v>75</v>
      </c>
      <c r="D36" s="91">
        <v>0.47250000000000003</v>
      </c>
      <c r="E36" s="68" t="s">
        <v>163</v>
      </c>
      <c r="F36" s="62">
        <v>6869.034401600001</v>
      </c>
      <c r="G36" s="55">
        <v>20440</v>
      </c>
      <c r="H36" s="55"/>
      <c r="I36" s="56" t="s">
        <v>40</v>
      </c>
      <c r="J36" s="57">
        <f t="shared" si="5"/>
        <v>1</v>
      </c>
      <c r="K36" s="58" t="s">
        <v>64</v>
      </c>
      <c r="L36" s="58" t="s">
        <v>7</v>
      </c>
      <c r="M36" s="59"/>
      <c r="N36" s="55"/>
      <c r="O36" s="55"/>
      <c r="P36" s="60"/>
      <c r="Q36" s="55"/>
      <c r="R36" s="55"/>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79">
        <f t="shared" si="6"/>
        <v>3245.6187547560007</v>
      </c>
      <c r="BB36" s="80">
        <f t="shared" si="7"/>
        <v>3245.6187547560007</v>
      </c>
      <c r="BC36" s="61" t="str">
        <f t="shared" si="8"/>
        <v>INR  Three Thousand Two Hundred &amp; Forty Five  and Paise Sixty Two Only</v>
      </c>
      <c r="BE36" s="62">
        <v>50</v>
      </c>
      <c r="BF36" s="54">
        <v>5172</v>
      </c>
      <c r="BG36" s="67">
        <f t="shared" si="0"/>
        <v>5850.566400000001</v>
      </c>
      <c r="BH36" s="67">
        <f t="shared" si="1"/>
        <v>56.56000000000001</v>
      </c>
      <c r="BJ36" s="83">
        <v>30</v>
      </c>
      <c r="BK36" s="66">
        <f t="shared" si="9"/>
        <v>36</v>
      </c>
      <c r="BL36" s="67">
        <f t="shared" si="2"/>
        <v>40.723200000000006</v>
      </c>
      <c r="BM36" s="62">
        <v>6072.343</v>
      </c>
      <c r="BN36" s="67">
        <f t="shared" si="3"/>
        <v>6869.034401600001</v>
      </c>
      <c r="IE36" s="22"/>
      <c r="IF36" s="22"/>
      <c r="IG36" s="22"/>
      <c r="IH36" s="22"/>
      <c r="II36" s="22"/>
    </row>
    <row r="37" spans="1:243" s="21" customFormat="1" ht="111.75" customHeight="1">
      <c r="A37" s="32">
        <v>25</v>
      </c>
      <c r="B37" s="90" t="s">
        <v>181</v>
      </c>
      <c r="C37" s="63" t="s">
        <v>76</v>
      </c>
      <c r="D37" s="91">
        <v>0.70875</v>
      </c>
      <c r="E37" s="68" t="s">
        <v>163</v>
      </c>
      <c r="F37" s="62">
        <v>6976.498401600001</v>
      </c>
      <c r="G37" s="55">
        <v>18424</v>
      </c>
      <c r="H37" s="55"/>
      <c r="I37" s="56" t="s">
        <v>40</v>
      </c>
      <c r="J37" s="57">
        <f t="shared" si="5"/>
        <v>1</v>
      </c>
      <c r="K37" s="58" t="s">
        <v>64</v>
      </c>
      <c r="L37" s="58" t="s">
        <v>7</v>
      </c>
      <c r="M37" s="59"/>
      <c r="N37" s="55"/>
      <c r="O37" s="55"/>
      <c r="P37" s="60"/>
      <c r="Q37" s="55"/>
      <c r="R37" s="55"/>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79">
        <f t="shared" si="6"/>
        <v>4944.593242134</v>
      </c>
      <c r="BB37" s="80">
        <f t="shared" si="7"/>
        <v>4944.593242134</v>
      </c>
      <c r="BC37" s="61" t="str">
        <f t="shared" si="8"/>
        <v>INR  Four Thousand Nine Hundred &amp; Forty Four  and Paise Fifty Nine Only</v>
      </c>
      <c r="BE37" s="62">
        <v>56</v>
      </c>
      <c r="BF37" s="54">
        <v>5395</v>
      </c>
      <c r="BG37" s="67">
        <f t="shared" si="0"/>
        <v>6102.8240000000005</v>
      </c>
      <c r="BH37" s="67">
        <f t="shared" si="1"/>
        <v>63.34720000000001</v>
      </c>
      <c r="BJ37" s="83">
        <v>80</v>
      </c>
      <c r="BK37" s="66">
        <f t="shared" si="9"/>
        <v>96</v>
      </c>
      <c r="BL37" s="67">
        <f t="shared" si="2"/>
        <v>108.5952</v>
      </c>
      <c r="BM37" s="62">
        <v>6167.343</v>
      </c>
      <c r="BN37" s="67">
        <f t="shared" si="3"/>
        <v>6976.498401600001</v>
      </c>
      <c r="IE37" s="22"/>
      <c r="IF37" s="22"/>
      <c r="IG37" s="22"/>
      <c r="IH37" s="22"/>
      <c r="II37" s="22"/>
    </row>
    <row r="38" spans="1:243" s="21" customFormat="1" ht="106.5" customHeight="1">
      <c r="A38" s="32">
        <v>26</v>
      </c>
      <c r="B38" s="90" t="s">
        <v>182</v>
      </c>
      <c r="C38" s="63" t="s">
        <v>77</v>
      </c>
      <c r="D38" s="91">
        <v>0.8275</v>
      </c>
      <c r="E38" s="68" t="s">
        <v>163</v>
      </c>
      <c r="F38" s="62">
        <v>7083.9624016</v>
      </c>
      <c r="G38" s="55">
        <v>60825.100000000006</v>
      </c>
      <c r="H38" s="55"/>
      <c r="I38" s="56" t="s">
        <v>40</v>
      </c>
      <c r="J38" s="57">
        <f>IF(I38="Less(-)",-1,1)</f>
        <v>1</v>
      </c>
      <c r="K38" s="58" t="s">
        <v>64</v>
      </c>
      <c r="L38" s="58" t="s">
        <v>7</v>
      </c>
      <c r="M38" s="59"/>
      <c r="N38" s="55"/>
      <c r="O38" s="55"/>
      <c r="P38" s="60"/>
      <c r="Q38" s="55"/>
      <c r="R38" s="55"/>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79">
        <f>total_amount_ba($B$2,$D$2,D38,F38,J38,K38,M38)</f>
        <v>5861.9788873239995</v>
      </c>
      <c r="BB38" s="80">
        <f>BA38+SUM(N38:AZ38)</f>
        <v>5861.9788873239995</v>
      </c>
      <c r="BC38" s="61" t="str">
        <f>SpellNumber(L38,BB38)</f>
        <v>INR  Five Thousand Eight Hundred &amp; Sixty One  and Paise Ninety Eight Only</v>
      </c>
      <c r="BE38" s="62">
        <v>62</v>
      </c>
      <c r="BF38" s="54">
        <v>5506</v>
      </c>
      <c r="BG38" s="67">
        <f t="shared" si="0"/>
        <v>6228.3872</v>
      </c>
      <c r="BH38" s="67">
        <f t="shared" si="1"/>
        <v>70.13440000000001</v>
      </c>
      <c r="BJ38" s="83">
        <v>38</v>
      </c>
      <c r="BK38" s="66">
        <f t="shared" si="9"/>
        <v>45.6</v>
      </c>
      <c r="BL38" s="67">
        <f t="shared" si="2"/>
        <v>51.58272000000001</v>
      </c>
      <c r="BM38" s="62">
        <v>6262.343</v>
      </c>
      <c r="BN38" s="67">
        <f t="shared" si="3"/>
        <v>7083.9624016</v>
      </c>
      <c r="IE38" s="22"/>
      <c r="IF38" s="22"/>
      <c r="IG38" s="22"/>
      <c r="IH38" s="22"/>
      <c r="II38" s="22"/>
    </row>
    <row r="39" spans="1:243" s="21" customFormat="1" ht="111.75" customHeight="1">
      <c r="A39" s="32">
        <v>27</v>
      </c>
      <c r="B39" s="90" t="s">
        <v>183</v>
      </c>
      <c r="C39" s="63" t="s">
        <v>78</v>
      </c>
      <c r="D39" s="91">
        <v>0.6803999999999999</v>
      </c>
      <c r="E39" s="68" t="s">
        <v>163</v>
      </c>
      <c r="F39" s="62">
        <v>7191.426401600001</v>
      </c>
      <c r="G39" s="55">
        <v>57600</v>
      </c>
      <c r="H39" s="55"/>
      <c r="I39" s="56" t="s">
        <v>40</v>
      </c>
      <c r="J39" s="57">
        <f>IF(I39="Less(-)",-1,1)</f>
        <v>1</v>
      </c>
      <c r="K39" s="58" t="s">
        <v>64</v>
      </c>
      <c r="L39" s="58" t="s">
        <v>7</v>
      </c>
      <c r="M39" s="59"/>
      <c r="N39" s="55"/>
      <c r="O39" s="55"/>
      <c r="P39" s="60"/>
      <c r="Q39" s="55"/>
      <c r="R39" s="55"/>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79">
        <f>total_amount_ba($B$2,$D$2,D39,F39,J39,K39,M39)</f>
        <v>4893.04652364864</v>
      </c>
      <c r="BB39" s="80">
        <f>BA39+SUM(N39:AZ39)</f>
        <v>4893.04652364864</v>
      </c>
      <c r="BC39" s="61" t="str">
        <f>SpellNumber(L39,BB39)</f>
        <v>INR  Four Thousand Eight Hundred &amp; Ninety Three  and Paise Five Only</v>
      </c>
      <c r="BE39" s="62">
        <v>90</v>
      </c>
      <c r="BF39" s="54">
        <v>5617</v>
      </c>
      <c r="BG39" s="67">
        <f t="shared" si="0"/>
        <v>6353.950400000001</v>
      </c>
      <c r="BH39" s="67">
        <f t="shared" si="1"/>
        <v>101.808</v>
      </c>
      <c r="BJ39" s="83">
        <v>82</v>
      </c>
      <c r="BK39" s="66">
        <f t="shared" si="9"/>
        <v>98.39999999999999</v>
      </c>
      <c r="BL39" s="67">
        <f t="shared" si="2"/>
        <v>111.31008</v>
      </c>
      <c r="BM39" s="62">
        <v>6357.343</v>
      </c>
      <c r="BN39" s="67">
        <f t="shared" si="3"/>
        <v>7191.426401600001</v>
      </c>
      <c r="IE39" s="22"/>
      <c r="IF39" s="22"/>
      <c r="IG39" s="22"/>
      <c r="IH39" s="22"/>
      <c r="II39" s="22"/>
    </row>
    <row r="40" spans="1:243" s="21" customFormat="1" ht="181.5" customHeight="1">
      <c r="A40" s="32">
        <v>28</v>
      </c>
      <c r="B40" s="90" t="s">
        <v>184</v>
      </c>
      <c r="C40" s="63" t="s">
        <v>79</v>
      </c>
      <c r="D40" s="91">
        <v>0.066</v>
      </c>
      <c r="E40" s="68" t="s">
        <v>188</v>
      </c>
      <c r="F40" s="62">
        <v>80619.4928</v>
      </c>
      <c r="G40" s="55">
        <v>364255.60000000003</v>
      </c>
      <c r="H40" s="55"/>
      <c r="I40" s="56" t="s">
        <v>40</v>
      </c>
      <c r="J40" s="57">
        <f t="shared" si="5"/>
        <v>1</v>
      </c>
      <c r="K40" s="58" t="s">
        <v>64</v>
      </c>
      <c r="L40" s="58" t="s">
        <v>7</v>
      </c>
      <c r="M40" s="59"/>
      <c r="N40" s="55"/>
      <c r="O40" s="55"/>
      <c r="P40" s="60"/>
      <c r="Q40" s="55"/>
      <c r="R40" s="55"/>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79">
        <f t="shared" si="6"/>
        <v>5320.886524800001</v>
      </c>
      <c r="BB40" s="80">
        <f t="shared" si="7"/>
        <v>5320.886524800001</v>
      </c>
      <c r="BC40" s="61" t="str">
        <f t="shared" si="8"/>
        <v>INR  Five Thousand Three Hundred &amp; Twenty  and Paise Eighty Nine Only</v>
      </c>
      <c r="BE40" s="62">
        <v>782</v>
      </c>
      <c r="BF40" s="54">
        <v>5728</v>
      </c>
      <c r="BG40" s="67">
        <f t="shared" si="0"/>
        <v>6479.5136</v>
      </c>
      <c r="BH40" s="67">
        <f t="shared" si="1"/>
        <v>884.5984000000001</v>
      </c>
      <c r="BJ40" s="83">
        <v>1294</v>
      </c>
      <c r="BK40" s="66">
        <f t="shared" si="9"/>
        <v>1552.8</v>
      </c>
      <c r="BL40" s="67">
        <f t="shared" si="2"/>
        <v>1756.5273600000003</v>
      </c>
      <c r="BM40" s="62">
        <v>71269</v>
      </c>
      <c r="BN40" s="67">
        <f t="shared" si="3"/>
        <v>80619.4928</v>
      </c>
      <c r="IE40" s="22"/>
      <c r="IF40" s="22"/>
      <c r="IG40" s="22"/>
      <c r="IH40" s="22"/>
      <c r="II40" s="22"/>
    </row>
    <row r="41" spans="1:243" s="21" customFormat="1" ht="180.75" customHeight="1">
      <c r="A41" s="32">
        <v>29</v>
      </c>
      <c r="B41" s="90" t="s">
        <v>185</v>
      </c>
      <c r="C41" s="63" t="s">
        <v>80</v>
      </c>
      <c r="D41" s="91">
        <v>0.1</v>
      </c>
      <c r="E41" s="68" t="s">
        <v>188</v>
      </c>
      <c r="F41" s="62">
        <v>81105.9088</v>
      </c>
      <c r="G41" s="55"/>
      <c r="H41" s="55"/>
      <c r="I41" s="56" t="s">
        <v>40</v>
      </c>
      <c r="J41" s="57">
        <f t="shared" si="5"/>
        <v>1</v>
      </c>
      <c r="K41" s="58" t="s">
        <v>64</v>
      </c>
      <c r="L41" s="58" t="s">
        <v>7</v>
      </c>
      <c r="M41" s="59"/>
      <c r="N41" s="55"/>
      <c r="O41" s="55"/>
      <c r="P41" s="60"/>
      <c r="Q41" s="55"/>
      <c r="R41" s="55"/>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79">
        <f t="shared" si="6"/>
        <v>8110.590880000001</v>
      </c>
      <c r="BB41" s="80">
        <f t="shared" si="7"/>
        <v>8110.590880000001</v>
      </c>
      <c r="BC41" s="61" t="str">
        <f t="shared" si="8"/>
        <v>INR  Eight Thousand One Hundred &amp; Ten  and Paise Fifty Nine Only</v>
      </c>
      <c r="BE41" s="62">
        <v>206</v>
      </c>
      <c r="BF41" s="54">
        <v>5839</v>
      </c>
      <c r="BG41" s="67">
        <f t="shared" si="0"/>
        <v>6605.076800000001</v>
      </c>
      <c r="BH41" s="67">
        <f t="shared" si="1"/>
        <v>233.02720000000002</v>
      </c>
      <c r="BJ41" s="83">
        <v>792</v>
      </c>
      <c r="BK41" s="66">
        <f t="shared" si="9"/>
        <v>950.4</v>
      </c>
      <c r="BL41" s="67">
        <f t="shared" si="2"/>
        <v>1075.09248</v>
      </c>
      <c r="BM41" s="62">
        <v>71699</v>
      </c>
      <c r="BN41" s="67">
        <f t="shared" si="3"/>
        <v>81105.9088</v>
      </c>
      <c r="IE41" s="22"/>
      <c r="IF41" s="22"/>
      <c r="IG41" s="22"/>
      <c r="IH41" s="22"/>
      <c r="II41" s="22"/>
    </row>
    <row r="42" spans="1:243" s="21" customFormat="1" ht="179.25" customHeight="1">
      <c r="A42" s="32">
        <v>30</v>
      </c>
      <c r="B42" s="90" t="s">
        <v>186</v>
      </c>
      <c r="C42" s="63" t="s">
        <v>81</v>
      </c>
      <c r="D42" s="91">
        <v>0.12</v>
      </c>
      <c r="E42" s="68" t="s">
        <v>188</v>
      </c>
      <c r="F42" s="62">
        <v>81592.32480000002</v>
      </c>
      <c r="G42" s="55"/>
      <c r="H42" s="55"/>
      <c r="I42" s="56" t="s">
        <v>40</v>
      </c>
      <c r="J42" s="57">
        <f t="shared" si="5"/>
        <v>1</v>
      </c>
      <c r="K42" s="58" t="s">
        <v>64</v>
      </c>
      <c r="L42" s="58" t="s">
        <v>7</v>
      </c>
      <c r="M42" s="59"/>
      <c r="N42" s="55"/>
      <c r="O42" s="55"/>
      <c r="P42" s="60"/>
      <c r="Q42" s="55"/>
      <c r="R42" s="55"/>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79">
        <f t="shared" si="6"/>
        <v>9791.078976000003</v>
      </c>
      <c r="BB42" s="80">
        <f t="shared" si="7"/>
        <v>9791.078976000003</v>
      </c>
      <c r="BC42" s="61" t="str">
        <f t="shared" si="8"/>
        <v>INR  Nine Thousand Seven Hundred &amp; Ninety One  and Paise Eight Only</v>
      </c>
      <c r="BE42" s="62">
        <v>586</v>
      </c>
      <c r="BF42" s="54">
        <v>674</v>
      </c>
      <c r="BG42" s="67">
        <f t="shared" si="0"/>
        <v>762.4288000000001</v>
      </c>
      <c r="BH42" s="67">
        <f t="shared" si="1"/>
        <v>662.8832000000001</v>
      </c>
      <c r="BJ42" s="83">
        <v>796</v>
      </c>
      <c r="BK42" s="66">
        <f t="shared" si="9"/>
        <v>955.1999999999999</v>
      </c>
      <c r="BL42" s="67">
        <f t="shared" si="2"/>
        <v>1080.52224</v>
      </c>
      <c r="BM42" s="62">
        <v>72129</v>
      </c>
      <c r="BN42" s="67">
        <f t="shared" si="3"/>
        <v>81592.32480000002</v>
      </c>
      <c r="IE42" s="22"/>
      <c r="IF42" s="22"/>
      <c r="IG42" s="22"/>
      <c r="IH42" s="22"/>
      <c r="II42" s="22"/>
    </row>
    <row r="43" spans="1:243" s="21" customFormat="1" ht="184.5" customHeight="1">
      <c r="A43" s="32">
        <v>31</v>
      </c>
      <c r="B43" s="90" t="s">
        <v>187</v>
      </c>
      <c r="C43" s="63" t="s">
        <v>82</v>
      </c>
      <c r="D43" s="91">
        <v>0.1</v>
      </c>
      <c r="E43" s="68" t="s">
        <v>188</v>
      </c>
      <c r="F43" s="62">
        <v>82078.7408</v>
      </c>
      <c r="G43" s="55"/>
      <c r="H43" s="55"/>
      <c r="I43" s="56" t="s">
        <v>40</v>
      </c>
      <c r="J43" s="57">
        <f t="shared" si="5"/>
        <v>1</v>
      </c>
      <c r="K43" s="58" t="s">
        <v>64</v>
      </c>
      <c r="L43" s="58" t="s">
        <v>7</v>
      </c>
      <c r="M43" s="59"/>
      <c r="N43" s="55"/>
      <c r="O43" s="55"/>
      <c r="P43" s="60"/>
      <c r="Q43" s="55"/>
      <c r="R43" s="55"/>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79">
        <f t="shared" si="6"/>
        <v>8207.87408</v>
      </c>
      <c r="BB43" s="80">
        <f t="shared" si="7"/>
        <v>8207.87408</v>
      </c>
      <c r="BC43" s="61" t="str">
        <f t="shared" si="8"/>
        <v>INR  Eight Thousand Two Hundred &amp; Seven  and Paise Eighty Seven Only</v>
      </c>
      <c r="BE43" s="62">
        <v>88</v>
      </c>
      <c r="BF43" s="54">
        <v>686</v>
      </c>
      <c r="BG43" s="67">
        <f t="shared" si="0"/>
        <v>776.0032000000001</v>
      </c>
      <c r="BH43" s="67">
        <f t="shared" si="1"/>
        <v>99.54560000000001</v>
      </c>
      <c r="BJ43" s="83">
        <v>655</v>
      </c>
      <c r="BK43" s="66">
        <f t="shared" si="9"/>
        <v>786</v>
      </c>
      <c r="BL43" s="67">
        <f t="shared" si="2"/>
        <v>889.1232000000001</v>
      </c>
      <c r="BM43" s="62">
        <v>72559</v>
      </c>
      <c r="BN43" s="67">
        <f t="shared" si="3"/>
        <v>82078.7408</v>
      </c>
      <c r="IE43" s="22"/>
      <c r="IF43" s="22"/>
      <c r="IG43" s="22"/>
      <c r="IH43" s="22"/>
      <c r="II43" s="22"/>
    </row>
    <row r="44" spans="1:243" s="21" customFormat="1" ht="196.5" customHeight="1">
      <c r="A44" s="32">
        <v>32</v>
      </c>
      <c r="B44" s="90" t="s">
        <v>189</v>
      </c>
      <c r="C44" s="63" t="s">
        <v>83</v>
      </c>
      <c r="D44" s="91">
        <v>7.96</v>
      </c>
      <c r="E44" s="68" t="s">
        <v>145</v>
      </c>
      <c r="F44" s="62">
        <v>377.8208</v>
      </c>
      <c r="G44" s="55"/>
      <c r="H44" s="55"/>
      <c r="I44" s="56" t="s">
        <v>40</v>
      </c>
      <c r="J44" s="57">
        <f t="shared" si="5"/>
        <v>1</v>
      </c>
      <c r="K44" s="58" t="s">
        <v>64</v>
      </c>
      <c r="L44" s="58" t="s">
        <v>7</v>
      </c>
      <c r="M44" s="59"/>
      <c r="N44" s="55"/>
      <c r="O44" s="55"/>
      <c r="P44" s="60"/>
      <c r="Q44" s="55"/>
      <c r="R44" s="55"/>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79">
        <f t="shared" si="6"/>
        <v>3007.4535680000004</v>
      </c>
      <c r="BB44" s="80">
        <f t="shared" si="7"/>
        <v>3007.4535680000004</v>
      </c>
      <c r="BC44" s="61" t="str">
        <f t="shared" si="8"/>
        <v>INR  Three Thousand  &amp;Seven  and Paise Forty Five Only</v>
      </c>
      <c r="BE44" s="62">
        <v>5653</v>
      </c>
      <c r="BF44" s="54">
        <v>698</v>
      </c>
      <c r="BG44" s="67">
        <f t="shared" si="0"/>
        <v>789.5776000000001</v>
      </c>
      <c r="BH44" s="67">
        <f t="shared" si="1"/>
        <v>6394.673600000001</v>
      </c>
      <c r="BJ44" s="83">
        <v>81936</v>
      </c>
      <c r="BK44" s="66">
        <f t="shared" si="9"/>
        <v>98323.2</v>
      </c>
      <c r="BL44" s="67">
        <f t="shared" si="2"/>
        <v>111223.20384000002</v>
      </c>
      <c r="BM44" s="62">
        <v>334</v>
      </c>
      <c r="BN44" s="67">
        <f t="shared" si="3"/>
        <v>377.8208</v>
      </c>
      <c r="IE44" s="22"/>
      <c r="IF44" s="22"/>
      <c r="IG44" s="22"/>
      <c r="IH44" s="22"/>
      <c r="II44" s="22"/>
    </row>
    <row r="45" spans="1:243" s="21" customFormat="1" ht="194.25" customHeight="1">
      <c r="A45" s="32">
        <v>33</v>
      </c>
      <c r="B45" s="90" t="s">
        <v>190</v>
      </c>
      <c r="C45" s="63" t="s">
        <v>84</v>
      </c>
      <c r="D45" s="91">
        <v>9.440000000000001</v>
      </c>
      <c r="E45" s="68" t="s">
        <v>145</v>
      </c>
      <c r="F45" s="62">
        <v>398.18240000000003</v>
      </c>
      <c r="G45" s="55"/>
      <c r="H45" s="55"/>
      <c r="I45" s="56" t="s">
        <v>40</v>
      </c>
      <c r="J45" s="57">
        <f>IF(I45="Less(-)",-1,1)</f>
        <v>1</v>
      </c>
      <c r="K45" s="58" t="s">
        <v>64</v>
      </c>
      <c r="L45" s="58" t="s">
        <v>7</v>
      </c>
      <c r="M45" s="59"/>
      <c r="N45" s="55"/>
      <c r="O45" s="55"/>
      <c r="P45" s="60"/>
      <c r="Q45" s="55"/>
      <c r="R45" s="55"/>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79">
        <f>total_amount_ba($B$2,$D$2,D45,F45,J45,K45,M45)</f>
        <v>3758.841856000001</v>
      </c>
      <c r="BB45" s="80">
        <f>BA45+SUM(N45:AZ45)</f>
        <v>3758.841856000001</v>
      </c>
      <c r="BC45" s="61" t="str">
        <f>SpellNumber(L45,BB45)</f>
        <v>INR  Three Thousand Seven Hundred &amp; Fifty Eight  and Paise Eighty Four Only</v>
      </c>
      <c r="BE45" s="62">
        <v>264</v>
      </c>
      <c r="BF45" s="54">
        <v>710</v>
      </c>
      <c r="BG45" s="67">
        <f t="shared" si="0"/>
        <v>803.152</v>
      </c>
      <c r="BH45" s="67">
        <f t="shared" si="1"/>
        <v>298.6368</v>
      </c>
      <c r="BJ45" s="83">
        <v>3016</v>
      </c>
      <c r="BK45" s="66">
        <f t="shared" si="9"/>
        <v>3619.2</v>
      </c>
      <c r="BL45" s="67">
        <f t="shared" si="2"/>
        <v>4094.0390400000006</v>
      </c>
      <c r="BM45" s="62">
        <v>352</v>
      </c>
      <c r="BN45" s="67">
        <f t="shared" si="3"/>
        <v>398.18240000000003</v>
      </c>
      <c r="IE45" s="22"/>
      <c r="IF45" s="22"/>
      <c r="IG45" s="22"/>
      <c r="IH45" s="22"/>
      <c r="II45" s="22"/>
    </row>
    <row r="46" spans="1:243" s="21" customFormat="1" ht="194.25" customHeight="1">
      <c r="A46" s="32">
        <v>34</v>
      </c>
      <c r="B46" s="90" t="s">
        <v>191</v>
      </c>
      <c r="C46" s="63" t="s">
        <v>130</v>
      </c>
      <c r="D46" s="91">
        <v>10.18</v>
      </c>
      <c r="E46" s="68" t="s">
        <v>145</v>
      </c>
      <c r="F46" s="62">
        <v>418.54400000000004</v>
      </c>
      <c r="G46" s="55"/>
      <c r="H46" s="55"/>
      <c r="I46" s="56" t="s">
        <v>40</v>
      </c>
      <c r="J46" s="57">
        <f t="shared" si="5"/>
        <v>1</v>
      </c>
      <c r="K46" s="58" t="s">
        <v>64</v>
      </c>
      <c r="L46" s="58" t="s">
        <v>7</v>
      </c>
      <c r="M46" s="59"/>
      <c r="N46" s="55"/>
      <c r="O46" s="55"/>
      <c r="P46" s="60"/>
      <c r="Q46" s="55"/>
      <c r="R46" s="55"/>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79">
        <f t="shared" si="6"/>
        <v>4260.77792</v>
      </c>
      <c r="BB46" s="80">
        <f t="shared" si="7"/>
        <v>4260.77792</v>
      </c>
      <c r="BC46" s="61" t="str">
        <f t="shared" si="8"/>
        <v>INR  Four Thousand Two Hundred &amp; Sixty  and Paise Seventy Eight Only</v>
      </c>
      <c r="BE46" s="62">
        <v>267.96</v>
      </c>
      <c r="BF46" s="54">
        <v>196</v>
      </c>
      <c r="BG46" s="67">
        <f t="shared" si="0"/>
        <v>221.7152</v>
      </c>
      <c r="BH46" s="67">
        <f t="shared" si="1"/>
        <v>303.116352</v>
      </c>
      <c r="BJ46" s="83">
        <v>2701</v>
      </c>
      <c r="BK46" s="66">
        <f t="shared" si="9"/>
        <v>3241.2</v>
      </c>
      <c r="BL46" s="67">
        <f t="shared" si="2"/>
        <v>3666.4454400000004</v>
      </c>
      <c r="BM46" s="62">
        <v>370</v>
      </c>
      <c r="BN46" s="67">
        <f t="shared" si="3"/>
        <v>418.54400000000004</v>
      </c>
      <c r="IE46" s="22"/>
      <c r="IF46" s="22"/>
      <c r="IG46" s="22"/>
      <c r="IH46" s="22"/>
      <c r="II46" s="22"/>
    </row>
    <row r="47" spans="1:243" s="21" customFormat="1" ht="204.75" customHeight="1">
      <c r="A47" s="32">
        <v>35</v>
      </c>
      <c r="B47" s="90" t="s">
        <v>192</v>
      </c>
      <c r="C47" s="63" t="s">
        <v>131</v>
      </c>
      <c r="D47" s="91">
        <v>9.440000000000001</v>
      </c>
      <c r="E47" s="68" t="s">
        <v>145</v>
      </c>
      <c r="F47" s="62">
        <v>438.90560000000005</v>
      </c>
      <c r="G47" s="55"/>
      <c r="H47" s="55"/>
      <c r="I47" s="56" t="s">
        <v>40</v>
      </c>
      <c r="J47" s="57">
        <f t="shared" si="5"/>
        <v>1</v>
      </c>
      <c r="K47" s="58" t="s">
        <v>64</v>
      </c>
      <c r="L47" s="58" t="s">
        <v>7</v>
      </c>
      <c r="M47" s="59"/>
      <c r="N47" s="55"/>
      <c r="O47" s="55"/>
      <c r="P47" s="60"/>
      <c r="Q47" s="55"/>
      <c r="R47" s="55"/>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79">
        <f t="shared" si="6"/>
        <v>4143.268864000001</v>
      </c>
      <c r="BB47" s="80">
        <f t="shared" si="7"/>
        <v>4143.268864000001</v>
      </c>
      <c r="BC47" s="61" t="str">
        <f t="shared" si="8"/>
        <v>INR  Four Thousand One Hundred &amp; Forty Three  and Paise Twenty Seven Only</v>
      </c>
      <c r="BE47" s="62">
        <v>271.98</v>
      </c>
      <c r="BF47" s="54">
        <v>1012</v>
      </c>
      <c r="BG47" s="67">
        <f t="shared" si="0"/>
        <v>1144.7744</v>
      </c>
      <c r="BH47" s="67">
        <f t="shared" si="1"/>
        <v>307.66377600000004</v>
      </c>
      <c r="BJ47" s="83">
        <v>466</v>
      </c>
      <c r="BK47" s="66">
        <f t="shared" si="9"/>
        <v>559.1999999999999</v>
      </c>
      <c r="BL47" s="67">
        <f t="shared" si="2"/>
        <v>632.56704</v>
      </c>
      <c r="BM47" s="62">
        <v>388</v>
      </c>
      <c r="BN47" s="67">
        <f t="shared" si="3"/>
        <v>438.90560000000005</v>
      </c>
      <c r="IE47" s="22"/>
      <c r="IF47" s="22"/>
      <c r="IG47" s="22"/>
      <c r="IH47" s="22"/>
      <c r="II47" s="22"/>
    </row>
    <row r="48" spans="1:243" s="21" customFormat="1" ht="199.5" customHeight="1">
      <c r="A48" s="32">
        <v>36</v>
      </c>
      <c r="B48" s="90" t="s">
        <v>193</v>
      </c>
      <c r="C48" s="63" t="s">
        <v>85</v>
      </c>
      <c r="D48" s="91">
        <v>5.9</v>
      </c>
      <c r="E48" s="68" t="s">
        <v>145</v>
      </c>
      <c r="F48" s="62">
        <v>459.26720000000006</v>
      </c>
      <c r="G48" s="55"/>
      <c r="H48" s="55"/>
      <c r="I48" s="56" t="s">
        <v>40</v>
      </c>
      <c r="J48" s="57">
        <f t="shared" si="5"/>
        <v>1</v>
      </c>
      <c r="K48" s="58" t="s">
        <v>64</v>
      </c>
      <c r="L48" s="58" t="s">
        <v>7</v>
      </c>
      <c r="M48" s="59"/>
      <c r="N48" s="55"/>
      <c r="O48" s="55"/>
      <c r="P48" s="60"/>
      <c r="Q48" s="55"/>
      <c r="R48" s="55"/>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79">
        <f t="shared" si="6"/>
        <v>2709.6764800000005</v>
      </c>
      <c r="BB48" s="80">
        <f t="shared" si="7"/>
        <v>2709.6764800000005</v>
      </c>
      <c r="BC48" s="61" t="str">
        <f t="shared" si="8"/>
        <v>INR  Two Thousand Seven Hundred &amp; Nine  and Paise Sixty Eight Only</v>
      </c>
      <c r="BE48" s="62">
        <v>745</v>
      </c>
      <c r="BF48" s="54">
        <v>1024</v>
      </c>
      <c r="BG48" s="67">
        <f t="shared" si="0"/>
        <v>1158.3488000000002</v>
      </c>
      <c r="BH48" s="67">
        <f t="shared" si="1"/>
        <v>842.7440000000001</v>
      </c>
      <c r="BJ48" s="83">
        <v>82001</v>
      </c>
      <c r="BK48" s="66">
        <f t="shared" si="9"/>
        <v>98401.2</v>
      </c>
      <c r="BL48" s="67">
        <f t="shared" si="2"/>
        <v>111311.43744000001</v>
      </c>
      <c r="BM48" s="62">
        <v>406</v>
      </c>
      <c r="BN48" s="67">
        <f t="shared" si="3"/>
        <v>459.26720000000006</v>
      </c>
      <c r="IE48" s="22"/>
      <c r="IF48" s="22"/>
      <c r="IG48" s="22"/>
      <c r="IH48" s="22"/>
      <c r="II48" s="22"/>
    </row>
    <row r="49" spans="1:243" s="21" customFormat="1" ht="64.5" customHeight="1">
      <c r="A49" s="32">
        <v>37</v>
      </c>
      <c r="B49" s="90" t="s">
        <v>194</v>
      </c>
      <c r="C49" s="63" t="s">
        <v>86</v>
      </c>
      <c r="D49" s="91">
        <v>2</v>
      </c>
      <c r="E49" s="68" t="s">
        <v>163</v>
      </c>
      <c r="F49" s="62">
        <v>5986.310400000001</v>
      </c>
      <c r="G49" s="55"/>
      <c r="H49" s="55"/>
      <c r="I49" s="56" t="s">
        <v>40</v>
      </c>
      <c r="J49" s="57">
        <f t="shared" si="5"/>
        <v>1</v>
      </c>
      <c r="K49" s="58" t="s">
        <v>64</v>
      </c>
      <c r="L49" s="58" t="s">
        <v>7</v>
      </c>
      <c r="M49" s="59"/>
      <c r="N49" s="55"/>
      <c r="O49" s="55"/>
      <c r="P49" s="60"/>
      <c r="Q49" s="55"/>
      <c r="R49" s="55"/>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79">
        <f t="shared" si="6"/>
        <v>11972.620800000002</v>
      </c>
      <c r="BB49" s="80">
        <f t="shared" si="7"/>
        <v>11972.620800000002</v>
      </c>
      <c r="BC49" s="61" t="str">
        <f t="shared" si="8"/>
        <v>INR  Eleven Thousand Nine Hundred &amp; Seventy Two  and Paise Sixty Two Only</v>
      </c>
      <c r="BE49" s="62">
        <v>750</v>
      </c>
      <c r="BF49" s="54">
        <v>1036</v>
      </c>
      <c r="BG49" s="67">
        <f t="shared" si="0"/>
        <v>1171.9232000000002</v>
      </c>
      <c r="BH49" s="67">
        <f t="shared" si="1"/>
        <v>848.4000000000001</v>
      </c>
      <c r="BJ49" s="83">
        <v>2907</v>
      </c>
      <c r="BK49" s="66">
        <f t="shared" si="9"/>
        <v>3488.4</v>
      </c>
      <c r="BL49" s="67">
        <f t="shared" si="2"/>
        <v>3946.07808</v>
      </c>
      <c r="BM49" s="62">
        <v>5292</v>
      </c>
      <c r="BN49" s="67">
        <f t="shared" si="3"/>
        <v>5986.310400000001</v>
      </c>
      <c r="IE49" s="22"/>
      <c r="IF49" s="22"/>
      <c r="IG49" s="22"/>
      <c r="IH49" s="22"/>
      <c r="II49" s="22"/>
    </row>
    <row r="50" spans="1:243" s="21" customFormat="1" ht="64.5" customHeight="1">
      <c r="A50" s="32">
        <v>38</v>
      </c>
      <c r="B50" s="90" t="s">
        <v>195</v>
      </c>
      <c r="C50" s="63" t="s">
        <v>87</v>
      </c>
      <c r="D50" s="91">
        <v>2.7</v>
      </c>
      <c r="E50" s="68" t="s">
        <v>163</v>
      </c>
      <c r="F50" s="62">
        <v>6237.4368</v>
      </c>
      <c r="G50" s="55"/>
      <c r="H50" s="55"/>
      <c r="I50" s="56" t="s">
        <v>40</v>
      </c>
      <c r="J50" s="57">
        <f t="shared" si="5"/>
        <v>1</v>
      </c>
      <c r="K50" s="58" t="s">
        <v>64</v>
      </c>
      <c r="L50" s="58" t="s">
        <v>7</v>
      </c>
      <c r="M50" s="59"/>
      <c r="N50" s="55"/>
      <c r="O50" s="55"/>
      <c r="P50" s="60"/>
      <c r="Q50" s="55"/>
      <c r="R50" s="55"/>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79">
        <f t="shared" si="6"/>
        <v>16841.079360000003</v>
      </c>
      <c r="BB50" s="80">
        <f t="shared" si="7"/>
        <v>16841.079360000003</v>
      </c>
      <c r="BC50" s="61" t="str">
        <f t="shared" si="8"/>
        <v>INR  Sixteen Thousand Eight Hundred &amp; Forty One  and Paise Eight Only</v>
      </c>
      <c r="BE50" s="62">
        <v>755</v>
      </c>
      <c r="BF50" s="54">
        <v>1048</v>
      </c>
      <c r="BG50" s="67">
        <f t="shared" si="0"/>
        <v>1185.4976000000001</v>
      </c>
      <c r="BH50" s="67">
        <f t="shared" si="1"/>
        <v>854.0560000000002</v>
      </c>
      <c r="BJ50" s="83">
        <v>10286</v>
      </c>
      <c r="BK50" s="66">
        <f t="shared" si="9"/>
        <v>12343.199999999999</v>
      </c>
      <c r="BL50" s="67">
        <f t="shared" si="2"/>
        <v>13962.627840000001</v>
      </c>
      <c r="BM50" s="62">
        <v>5514</v>
      </c>
      <c r="BN50" s="67">
        <f t="shared" si="3"/>
        <v>6237.4368</v>
      </c>
      <c r="IE50" s="22"/>
      <c r="IF50" s="22"/>
      <c r="IG50" s="22"/>
      <c r="IH50" s="22"/>
      <c r="II50" s="22"/>
    </row>
    <row r="51" spans="1:243" s="21" customFormat="1" ht="63" customHeight="1">
      <c r="A51" s="32">
        <v>39</v>
      </c>
      <c r="B51" s="90" t="s">
        <v>196</v>
      </c>
      <c r="C51" s="63" t="s">
        <v>88</v>
      </c>
      <c r="D51" s="91">
        <v>2</v>
      </c>
      <c r="E51" s="68" t="s">
        <v>163</v>
      </c>
      <c r="F51" s="62">
        <v>6363.000000000001</v>
      </c>
      <c r="G51" s="55"/>
      <c r="H51" s="55"/>
      <c r="I51" s="56" t="s">
        <v>40</v>
      </c>
      <c r="J51" s="57">
        <f t="shared" si="5"/>
        <v>1</v>
      </c>
      <c r="K51" s="58" t="s">
        <v>64</v>
      </c>
      <c r="L51" s="58" t="s">
        <v>7</v>
      </c>
      <c r="M51" s="59"/>
      <c r="N51" s="55"/>
      <c r="O51" s="55"/>
      <c r="P51" s="60"/>
      <c r="Q51" s="55"/>
      <c r="R51" s="55"/>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79">
        <f t="shared" si="6"/>
        <v>12726.000000000002</v>
      </c>
      <c r="BB51" s="80">
        <f t="shared" si="7"/>
        <v>12726.000000000002</v>
      </c>
      <c r="BC51" s="61" t="str">
        <f t="shared" si="8"/>
        <v>INR  Twelve Thousand Seven Hundred &amp; Twenty Six  Only</v>
      </c>
      <c r="BE51" s="62">
        <v>750</v>
      </c>
      <c r="BF51" s="54">
        <v>224</v>
      </c>
      <c r="BG51" s="67">
        <f t="shared" si="0"/>
        <v>253.38880000000003</v>
      </c>
      <c r="BH51" s="67">
        <f t="shared" si="1"/>
        <v>848.4000000000001</v>
      </c>
      <c r="BJ51" s="83">
        <v>655</v>
      </c>
      <c r="BK51" s="66">
        <f t="shared" si="9"/>
        <v>786</v>
      </c>
      <c r="BL51" s="67">
        <f t="shared" si="2"/>
        <v>889.1232000000001</v>
      </c>
      <c r="BM51" s="62">
        <v>5625</v>
      </c>
      <c r="BN51" s="67">
        <f t="shared" si="3"/>
        <v>6363.000000000001</v>
      </c>
      <c r="IE51" s="22"/>
      <c r="IF51" s="22"/>
      <c r="IG51" s="22"/>
      <c r="IH51" s="22"/>
      <c r="II51" s="22"/>
    </row>
    <row r="52" spans="1:243" s="21" customFormat="1" ht="56.25" customHeight="1">
      <c r="A52" s="32">
        <v>40</v>
      </c>
      <c r="B52" s="90" t="s">
        <v>197</v>
      </c>
      <c r="C52" s="63" t="s">
        <v>89</v>
      </c>
      <c r="D52" s="91">
        <v>2</v>
      </c>
      <c r="E52" s="68" t="s">
        <v>163</v>
      </c>
      <c r="F52" s="62">
        <v>6488.5632000000005</v>
      </c>
      <c r="G52" s="55"/>
      <c r="H52" s="55"/>
      <c r="I52" s="56" t="s">
        <v>40</v>
      </c>
      <c r="J52" s="57">
        <f>IF(I52="Less(-)",-1,1)</f>
        <v>1</v>
      </c>
      <c r="K52" s="58" t="s">
        <v>64</v>
      </c>
      <c r="L52" s="58" t="s">
        <v>7</v>
      </c>
      <c r="M52" s="59"/>
      <c r="N52" s="55"/>
      <c r="O52" s="55"/>
      <c r="P52" s="60"/>
      <c r="Q52" s="55"/>
      <c r="R52" s="55"/>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79">
        <f>total_amount_ba($B$2,$D$2,D52,F52,J52,K52,M52)</f>
        <v>12977.126400000001</v>
      </c>
      <c r="BB52" s="80">
        <f>BA52+SUM(N52:AZ52)</f>
        <v>12977.126400000001</v>
      </c>
      <c r="BC52" s="61" t="str">
        <f>SpellNumber(L52,BB52)</f>
        <v>INR  Twelve Thousand Nine Hundred &amp; Seventy Seven  and Paise Thirteen Only</v>
      </c>
      <c r="BE52" s="62">
        <v>755</v>
      </c>
      <c r="BF52" s="54">
        <v>1150</v>
      </c>
      <c r="BG52" s="67">
        <f t="shared" si="0"/>
        <v>1300.8800000000003</v>
      </c>
      <c r="BH52" s="67">
        <f t="shared" si="1"/>
        <v>854.0560000000002</v>
      </c>
      <c r="BJ52" s="83">
        <v>125</v>
      </c>
      <c r="BK52" s="66">
        <f t="shared" si="9"/>
        <v>150</v>
      </c>
      <c r="BL52" s="67">
        <f t="shared" si="2"/>
        <v>169.68000000000004</v>
      </c>
      <c r="BM52" s="62">
        <v>5736</v>
      </c>
      <c r="BN52" s="67">
        <f t="shared" si="3"/>
        <v>6488.5632000000005</v>
      </c>
      <c r="IE52" s="22"/>
      <c r="IF52" s="22"/>
      <c r="IG52" s="22"/>
      <c r="IH52" s="22"/>
      <c r="II52" s="22"/>
    </row>
    <row r="53" spans="1:243" s="21" customFormat="1" ht="59.25" customHeight="1">
      <c r="A53" s="32">
        <v>41</v>
      </c>
      <c r="B53" s="90" t="s">
        <v>198</v>
      </c>
      <c r="C53" s="63" t="s">
        <v>90</v>
      </c>
      <c r="D53" s="91">
        <v>2.5</v>
      </c>
      <c r="E53" s="68" t="s">
        <v>163</v>
      </c>
      <c r="F53" s="62">
        <v>6614.1264</v>
      </c>
      <c r="G53" s="55"/>
      <c r="H53" s="55"/>
      <c r="I53" s="56" t="s">
        <v>40</v>
      </c>
      <c r="J53" s="57">
        <f t="shared" si="5"/>
        <v>1</v>
      </c>
      <c r="K53" s="58" t="s">
        <v>64</v>
      </c>
      <c r="L53" s="58" t="s">
        <v>7</v>
      </c>
      <c r="M53" s="59"/>
      <c r="N53" s="55"/>
      <c r="O53" s="55"/>
      <c r="P53" s="60"/>
      <c r="Q53" s="55"/>
      <c r="R53" s="55"/>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79">
        <f t="shared" si="6"/>
        <v>16535.316</v>
      </c>
      <c r="BB53" s="80">
        <f t="shared" si="7"/>
        <v>16535.316</v>
      </c>
      <c r="BC53" s="61" t="str">
        <f t="shared" si="8"/>
        <v>INR  Sixteen Thousand Five Hundred &amp; Thirty Five  and Paise Thirty Two Only</v>
      </c>
      <c r="BE53" s="62">
        <v>760</v>
      </c>
      <c r="BF53" s="54">
        <v>1162</v>
      </c>
      <c r="BG53" s="67">
        <f t="shared" si="0"/>
        <v>1314.4544</v>
      </c>
      <c r="BH53" s="67">
        <f t="shared" si="1"/>
        <v>859.7120000000001</v>
      </c>
      <c r="BJ53" s="83">
        <v>30</v>
      </c>
      <c r="BK53" s="66">
        <f t="shared" si="9"/>
        <v>36</v>
      </c>
      <c r="BL53" s="67">
        <f t="shared" si="2"/>
        <v>40.723200000000006</v>
      </c>
      <c r="BM53" s="62">
        <v>5847</v>
      </c>
      <c r="BN53" s="67">
        <f t="shared" si="3"/>
        <v>6614.1264</v>
      </c>
      <c r="IE53" s="22"/>
      <c r="IF53" s="22"/>
      <c r="IG53" s="22"/>
      <c r="IH53" s="22"/>
      <c r="II53" s="22"/>
    </row>
    <row r="54" spans="1:243" s="21" customFormat="1" ht="60" customHeight="1">
      <c r="A54" s="32">
        <v>42</v>
      </c>
      <c r="B54" s="90" t="s">
        <v>199</v>
      </c>
      <c r="C54" s="63" t="s">
        <v>91</v>
      </c>
      <c r="D54" s="91">
        <v>1</v>
      </c>
      <c r="E54" s="68" t="s">
        <v>163</v>
      </c>
      <c r="F54" s="62">
        <v>6739.689600000001</v>
      </c>
      <c r="G54" s="55"/>
      <c r="H54" s="55"/>
      <c r="I54" s="56" t="s">
        <v>40</v>
      </c>
      <c r="J54" s="57">
        <f t="shared" si="5"/>
        <v>1</v>
      </c>
      <c r="K54" s="58" t="s">
        <v>64</v>
      </c>
      <c r="L54" s="58" t="s">
        <v>7</v>
      </c>
      <c r="M54" s="59"/>
      <c r="N54" s="55"/>
      <c r="O54" s="55"/>
      <c r="P54" s="60"/>
      <c r="Q54" s="55"/>
      <c r="R54" s="55"/>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79">
        <f t="shared" si="6"/>
        <v>6739.689600000001</v>
      </c>
      <c r="BB54" s="80">
        <f t="shared" si="7"/>
        <v>6739.689600000001</v>
      </c>
      <c r="BC54" s="61" t="str">
        <f t="shared" si="8"/>
        <v>INR  Six Thousand Seven Hundred &amp; Thirty Nine  and Paise Sixty Nine Only</v>
      </c>
      <c r="BE54" s="62">
        <v>186</v>
      </c>
      <c r="BF54" s="54">
        <v>1174</v>
      </c>
      <c r="BG54" s="67">
        <f t="shared" si="0"/>
        <v>1328.0288</v>
      </c>
      <c r="BH54" s="67">
        <f t="shared" si="1"/>
        <v>210.40320000000003</v>
      </c>
      <c r="BJ54" s="83">
        <v>43</v>
      </c>
      <c r="BK54" s="66">
        <f t="shared" si="9"/>
        <v>51.6</v>
      </c>
      <c r="BL54" s="67">
        <f t="shared" si="2"/>
        <v>58.36992000000001</v>
      </c>
      <c r="BM54" s="62">
        <v>5958</v>
      </c>
      <c r="BN54" s="67">
        <f t="shared" si="3"/>
        <v>6739.689600000001</v>
      </c>
      <c r="IE54" s="22"/>
      <c r="IF54" s="22"/>
      <c r="IG54" s="22"/>
      <c r="IH54" s="22"/>
      <c r="II54" s="22"/>
    </row>
    <row r="55" spans="1:243" s="21" customFormat="1" ht="43.5" customHeight="1">
      <c r="A55" s="32">
        <v>43</v>
      </c>
      <c r="B55" s="90" t="s">
        <v>200</v>
      </c>
      <c r="C55" s="63" t="s">
        <v>92</v>
      </c>
      <c r="D55" s="91">
        <v>10</v>
      </c>
      <c r="E55" s="92" t="s">
        <v>157</v>
      </c>
      <c r="F55" s="62">
        <v>816.7264000000001</v>
      </c>
      <c r="G55" s="55"/>
      <c r="H55" s="55"/>
      <c r="I55" s="56" t="s">
        <v>40</v>
      </c>
      <c r="J55" s="57">
        <f t="shared" si="5"/>
        <v>1</v>
      </c>
      <c r="K55" s="58" t="s">
        <v>64</v>
      </c>
      <c r="L55" s="58" t="s">
        <v>7</v>
      </c>
      <c r="M55" s="59"/>
      <c r="N55" s="55"/>
      <c r="O55" s="55"/>
      <c r="P55" s="60"/>
      <c r="Q55" s="55"/>
      <c r="R55" s="55"/>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79">
        <f t="shared" si="6"/>
        <v>8167.264000000001</v>
      </c>
      <c r="BB55" s="80">
        <f t="shared" si="7"/>
        <v>8167.264000000001</v>
      </c>
      <c r="BC55" s="61" t="str">
        <f t="shared" si="8"/>
        <v>INR  Eight Thousand One Hundred &amp; Sixty Seven  and Paise Twenty Six Only</v>
      </c>
      <c r="BE55" s="62">
        <v>190</v>
      </c>
      <c r="BF55" s="54">
        <v>1186</v>
      </c>
      <c r="BG55" s="67">
        <f t="shared" si="0"/>
        <v>1341.6032000000002</v>
      </c>
      <c r="BH55" s="67">
        <f t="shared" si="1"/>
        <v>214.92800000000003</v>
      </c>
      <c r="BJ55" s="83">
        <v>163</v>
      </c>
      <c r="BK55" s="66">
        <f t="shared" si="9"/>
        <v>195.6</v>
      </c>
      <c r="BL55" s="67">
        <f t="shared" si="2"/>
        <v>221.26272</v>
      </c>
      <c r="BM55" s="62">
        <v>722</v>
      </c>
      <c r="BN55" s="67">
        <f t="shared" si="3"/>
        <v>816.7264000000001</v>
      </c>
      <c r="IE55" s="22"/>
      <c r="IF55" s="22"/>
      <c r="IG55" s="22"/>
      <c r="IH55" s="22"/>
      <c r="II55" s="22"/>
    </row>
    <row r="56" spans="1:243" s="21" customFormat="1" ht="39.75" customHeight="1">
      <c r="A56" s="32">
        <v>44</v>
      </c>
      <c r="B56" s="90" t="s">
        <v>201</v>
      </c>
      <c r="C56" s="63" t="s">
        <v>93</v>
      </c>
      <c r="D56" s="91">
        <v>10</v>
      </c>
      <c r="E56" s="92" t="s">
        <v>157</v>
      </c>
      <c r="F56" s="62">
        <v>830.3008000000001</v>
      </c>
      <c r="G56" s="55"/>
      <c r="H56" s="55"/>
      <c r="I56" s="56" t="s">
        <v>40</v>
      </c>
      <c r="J56" s="57">
        <f t="shared" si="5"/>
        <v>1</v>
      </c>
      <c r="K56" s="58" t="s">
        <v>64</v>
      </c>
      <c r="L56" s="58" t="s">
        <v>7</v>
      </c>
      <c r="M56" s="59"/>
      <c r="N56" s="55"/>
      <c r="O56" s="55"/>
      <c r="P56" s="60"/>
      <c r="Q56" s="55"/>
      <c r="R56" s="55"/>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79">
        <f t="shared" si="6"/>
        <v>8303.008000000002</v>
      </c>
      <c r="BB56" s="80">
        <f t="shared" si="7"/>
        <v>8303.008000000002</v>
      </c>
      <c r="BC56" s="61" t="str">
        <f t="shared" si="8"/>
        <v>INR  Eight Thousand Three Hundred &amp; Three  and Paise One Only</v>
      </c>
      <c r="BE56" s="62">
        <v>194</v>
      </c>
      <c r="BF56" s="54">
        <v>698</v>
      </c>
      <c r="BG56" s="67">
        <f t="shared" si="0"/>
        <v>789.5776000000001</v>
      </c>
      <c r="BH56" s="67">
        <f t="shared" si="1"/>
        <v>219.45280000000002</v>
      </c>
      <c r="BJ56" s="83">
        <v>123</v>
      </c>
      <c r="BK56" s="66">
        <f t="shared" si="9"/>
        <v>147.6</v>
      </c>
      <c r="BL56" s="67">
        <f t="shared" si="2"/>
        <v>166.96512</v>
      </c>
      <c r="BM56" s="62">
        <v>734</v>
      </c>
      <c r="BN56" s="67">
        <f t="shared" si="3"/>
        <v>830.3008000000001</v>
      </c>
      <c r="IE56" s="22"/>
      <c r="IF56" s="22"/>
      <c r="IG56" s="22"/>
      <c r="IH56" s="22"/>
      <c r="II56" s="22"/>
    </row>
    <row r="57" spans="1:243" s="21" customFormat="1" ht="57" customHeight="1">
      <c r="A57" s="32">
        <v>45</v>
      </c>
      <c r="B57" s="90" t="s">
        <v>202</v>
      </c>
      <c r="C57" s="63" t="s">
        <v>94</v>
      </c>
      <c r="D57" s="91">
        <v>10</v>
      </c>
      <c r="E57" s="92" t="s">
        <v>157</v>
      </c>
      <c r="F57" s="62">
        <v>843.8752000000001</v>
      </c>
      <c r="G57" s="55"/>
      <c r="H57" s="55"/>
      <c r="I57" s="56" t="s">
        <v>40</v>
      </c>
      <c r="J57" s="57">
        <f t="shared" si="5"/>
        <v>1</v>
      </c>
      <c r="K57" s="58" t="s">
        <v>64</v>
      </c>
      <c r="L57" s="58" t="s">
        <v>7</v>
      </c>
      <c r="M57" s="59"/>
      <c r="N57" s="55"/>
      <c r="O57" s="55"/>
      <c r="P57" s="60"/>
      <c r="Q57" s="55"/>
      <c r="R57" s="55"/>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79">
        <f t="shared" si="6"/>
        <v>8438.752</v>
      </c>
      <c r="BB57" s="80">
        <f t="shared" si="7"/>
        <v>8438.752</v>
      </c>
      <c r="BC57" s="61" t="str">
        <f t="shared" si="8"/>
        <v>INR  Eight Thousand Four Hundred &amp; Thirty Eight  and Paise Seventy Five Only</v>
      </c>
      <c r="BE57" s="62">
        <v>198</v>
      </c>
      <c r="BF57" s="54">
        <v>703</v>
      </c>
      <c r="BG57" s="67">
        <f t="shared" si="0"/>
        <v>795.2336000000001</v>
      </c>
      <c r="BH57" s="67">
        <f t="shared" si="1"/>
        <v>223.97760000000002</v>
      </c>
      <c r="BJ57" s="83">
        <v>79</v>
      </c>
      <c r="BK57" s="66">
        <f t="shared" si="9"/>
        <v>94.8</v>
      </c>
      <c r="BL57" s="67">
        <f t="shared" si="2"/>
        <v>107.23776000000001</v>
      </c>
      <c r="BM57" s="62">
        <v>746</v>
      </c>
      <c r="BN57" s="67">
        <f t="shared" si="3"/>
        <v>843.8752000000001</v>
      </c>
      <c r="IE57" s="22"/>
      <c r="IF57" s="22"/>
      <c r="IG57" s="22"/>
      <c r="IH57" s="22"/>
      <c r="II57" s="22"/>
    </row>
    <row r="58" spans="1:243" s="21" customFormat="1" ht="48" customHeight="1">
      <c r="A58" s="32">
        <v>46</v>
      </c>
      <c r="B58" s="90" t="s">
        <v>203</v>
      </c>
      <c r="C58" s="63" t="s">
        <v>95</v>
      </c>
      <c r="D58" s="91">
        <v>10</v>
      </c>
      <c r="E58" s="92" t="s">
        <v>157</v>
      </c>
      <c r="F58" s="62">
        <v>857.4496</v>
      </c>
      <c r="G58" s="55"/>
      <c r="H58" s="55"/>
      <c r="I58" s="56" t="s">
        <v>40</v>
      </c>
      <c r="J58" s="57">
        <f t="shared" si="5"/>
        <v>1</v>
      </c>
      <c r="K58" s="58" t="s">
        <v>64</v>
      </c>
      <c r="L58" s="58" t="s">
        <v>7</v>
      </c>
      <c r="M58" s="59"/>
      <c r="N58" s="55"/>
      <c r="O58" s="55"/>
      <c r="P58" s="60"/>
      <c r="Q58" s="55"/>
      <c r="R58" s="55"/>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79">
        <f t="shared" si="6"/>
        <v>8574.496000000001</v>
      </c>
      <c r="BB58" s="80">
        <f t="shared" si="7"/>
        <v>8574.496000000001</v>
      </c>
      <c r="BC58" s="61" t="str">
        <f t="shared" si="8"/>
        <v>INR  Eight Thousand Five Hundred &amp; Seventy Four  and Paise Fifty Only</v>
      </c>
      <c r="BE58" s="62">
        <v>161</v>
      </c>
      <c r="BF58" s="54">
        <v>708</v>
      </c>
      <c r="BG58" s="67">
        <f t="shared" si="0"/>
        <v>800.8896000000001</v>
      </c>
      <c r="BH58" s="67">
        <f t="shared" si="1"/>
        <v>182.12320000000003</v>
      </c>
      <c r="BJ58" s="83">
        <v>16</v>
      </c>
      <c r="BK58" s="66">
        <f t="shared" si="9"/>
        <v>19.2</v>
      </c>
      <c r="BL58" s="67">
        <f t="shared" si="2"/>
        <v>21.719040000000003</v>
      </c>
      <c r="BM58" s="62">
        <v>758</v>
      </c>
      <c r="BN58" s="67">
        <f t="shared" si="3"/>
        <v>857.4496</v>
      </c>
      <c r="IE58" s="22"/>
      <c r="IF58" s="22"/>
      <c r="IG58" s="22"/>
      <c r="IH58" s="22"/>
      <c r="II58" s="22"/>
    </row>
    <row r="59" spans="1:243" s="21" customFormat="1" ht="100.5" customHeight="1">
      <c r="A59" s="32">
        <v>47</v>
      </c>
      <c r="B59" s="90" t="s">
        <v>204</v>
      </c>
      <c r="C59" s="63" t="s">
        <v>96</v>
      </c>
      <c r="D59" s="91">
        <v>149.965</v>
      </c>
      <c r="E59" s="92" t="s">
        <v>157</v>
      </c>
      <c r="F59" s="62">
        <v>7.918400000000001</v>
      </c>
      <c r="G59" s="55"/>
      <c r="H59" s="55"/>
      <c r="I59" s="56" t="s">
        <v>40</v>
      </c>
      <c r="J59" s="57">
        <f>IF(I59="Less(-)",-1,1)</f>
        <v>1</v>
      </c>
      <c r="K59" s="58" t="s">
        <v>64</v>
      </c>
      <c r="L59" s="58" t="s">
        <v>7</v>
      </c>
      <c r="M59" s="59"/>
      <c r="N59" s="55"/>
      <c r="O59" s="55"/>
      <c r="P59" s="60"/>
      <c r="Q59" s="55"/>
      <c r="R59" s="55"/>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79">
        <f>total_amount_ba($B$2,$D$2,D59,F59,J59,K59,M59)</f>
        <v>1187.482856</v>
      </c>
      <c r="BB59" s="80">
        <f>BA59+SUM(N59:AZ59)</f>
        <v>1187.482856</v>
      </c>
      <c r="BC59" s="61" t="str">
        <f>SpellNumber(L59,BB59)</f>
        <v>INR  One Thousand One Hundred &amp; Eighty Seven  and Paise Forty Eight Only</v>
      </c>
      <c r="BE59" s="62">
        <v>165</v>
      </c>
      <c r="BF59" s="54">
        <v>713</v>
      </c>
      <c r="BG59" s="67">
        <f t="shared" si="0"/>
        <v>806.5456</v>
      </c>
      <c r="BH59" s="67">
        <f t="shared" si="1"/>
        <v>186.64800000000002</v>
      </c>
      <c r="BJ59" s="83">
        <v>480</v>
      </c>
      <c r="BK59" s="66">
        <f t="shared" si="9"/>
        <v>576</v>
      </c>
      <c r="BL59" s="67">
        <f t="shared" si="2"/>
        <v>651.5712000000001</v>
      </c>
      <c r="BM59" s="62">
        <v>7</v>
      </c>
      <c r="BN59" s="67">
        <f t="shared" si="3"/>
        <v>7.918400000000001</v>
      </c>
      <c r="IE59" s="22"/>
      <c r="IF59" s="22"/>
      <c r="IG59" s="22"/>
      <c r="IH59" s="22"/>
      <c r="II59" s="22"/>
    </row>
    <row r="60" spans="1:243" s="21" customFormat="1" ht="47.25" customHeight="1">
      <c r="A60" s="32">
        <v>48</v>
      </c>
      <c r="B60" s="90" t="s">
        <v>205</v>
      </c>
      <c r="C60" s="63" t="s">
        <v>97</v>
      </c>
      <c r="D60" s="91">
        <v>50</v>
      </c>
      <c r="E60" s="92" t="s">
        <v>157</v>
      </c>
      <c r="F60" s="62">
        <v>23.755200000000002</v>
      </c>
      <c r="G60" s="55"/>
      <c r="H60" s="55"/>
      <c r="I60" s="56" t="s">
        <v>40</v>
      </c>
      <c r="J60" s="57">
        <f t="shared" si="5"/>
        <v>1</v>
      </c>
      <c r="K60" s="58" t="s">
        <v>64</v>
      </c>
      <c r="L60" s="58" t="s">
        <v>7</v>
      </c>
      <c r="M60" s="59"/>
      <c r="N60" s="55"/>
      <c r="O60" s="55"/>
      <c r="P60" s="60"/>
      <c r="Q60" s="55"/>
      <c r="R60" s="55"/>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79">
        <f t="shared" si="6"/>
        <v>1187.7600000000002</v>
      </c>
      <c r="BB60" s="80">
        <f t="shared" si="7"/>
        <v>1187.7600000000002</v>
      </c>
      <c r="BC60" s="61" t="str">
        <f t="shared" si="8"/>
        <v>INR  One Thousand One Hundred &amp; Eighty Seven  and Paise Seventy Six Only</v>
      </c>
      <c r="BE60" s="62">
        <v>169</v>
      </c>
      <c r="BF60" s="54">
        <v>703</v>
      </c>
      <c r="BG60" s="67">
        <f t="shared" si="0"/>
        <v>795.2336000000001</v>
      </c>
      <c r="BH60" s="67">
        <f t="shared" si="1"/>
        <v>191.17280000000002</v>
      </c>
      <c r="BJ60" s="83">
        <v>5309</v>
      </c>
      <c r="BK60" s="66">
        <f t="shared" si="9"/>
        <v>6370.8</v>
      </c>
      <c r="BL60" s="67">
        <f t="shared" si="2"/>
        <v>7206.648960000001</v>
      </c>
      <c r="BM60" s="62">
        <v>21</v>
      </c>
      <c r="BN60" s="67">
        <f t="shared" si="3"/>
        <v>23.755200000000002</v>
      </c>
      <c r="IE60" s="22"/>
      <c r="IF60" s="22"/>
      <c r="IG60" s="22"/>
      <c r="IH60" s="22"/>
      <c r="II60" s="22"/>
    </row>
    <row r="61" spans="1:243" s="21" customFormat="1" ht="150.75" customHeight="1">
      <c r="A61" s="32">
        <v>49</v>
      </c>
      <c r="B61" s="90" t="s">
        <v>206</v>
      </c>
      <c r="C61" s="63" t="s">
        <v>98</v>
      </c>
      <c r="D61" s="91">
        <v>57.4</v>
      </c>
      <c r="E61" s="92" t="s">
        <v>157</v>
      </c>
      <c r="F61" s="62">
        <v>145.92480000000003</v>
      </c>
      <c r="G61" s="55"/>
      <c r="H61" s="55"/>
      <c r="I61" s="56" t="s">
        <v>40</v>
      </c>
      <c r="J61" s="57">
        <f t="shared" si="5"/>
        <v>1</v>
      </c>
      <c r="K61" s="58" t="s">
        <v>64</v>
      </c>
      <c r="L61" s="58" t="s">
        <v>7</v>
      </c>
      <c r="M61" s="59"/>
      <c r="N61" s="55"/>
      <c r="O61" s="55"/>
      <c r="P61" s="60"/>
      <c r="Q61" s="55"/>
      <c r="R61" s="55"/>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79">
        <f t="shared" si="6"/>
        <v>8376.083520000002</v>
      </c>
      <c r="BB61" s="80">
        <f t="shared" si="7"/>
        <v>8376.083520000002</v>
      </c>
      <c r="BC61" s="61" t="str">
        <f t="shared" si="8"/>
        <v>INR  Eight Thousand Three Hundred &amp; Seventy Six  and Paise Eight Only</v>
      </c>
      <c r="BE61" s="62">
        <v>173</v>
      </c>
      <c r="BF61" s="54">
        <v>708</v>
      </c>
      <c r="BG61" s="67">
        <f t="shared" si="0"/>
        <v>800.8896000000001</v>
      </c>
      <c r="BH61" s="67">
        <f t="shared" si="1"/>
        <v>195.69760000000002</v>
      </c>
      <c r="BJ61" s="83">
        <v>292</v>
      </c>
      <c r="BK61" s="66">
        <f t="shared" si="9"/>
        <v>350.4</v>
      </c>
      <c r="BL61" s="67">
        <f t="shared" si="2"/>
        <v>396.37248000000005</v>
      </c>
      <c r="BM61" s="62">
        <v>129</v>
      </c>
      <c r="BN61" s="67">
        <f t="shared" si="3"/>
        <v>145.92480000000003</v>
      </c>
      <c r="IE61" s="22"/>
      <c r="IF61" s="22"/>
      <c r="IG61" s="22"/>
      <c r="IH61" s="22"/>
      <c r="II61" s="22"/>
    </row>
    <row r="62" spans="1:243" s="21" customFormat="1" ht="157.5" customHeight="1">
      <c r="A62" s="32">
        <v>50</v>
      </c>
      <c r="B62" s="90" t="s">
        <v>207</v>
      </c>
      <c r="C62" s="63" t="s">
        <v>99</v>
      </c>
      <c r="D62" s="91">
        <v>60</v>
      </c>
      <c r="E62" s="92" t="s">
        <v>157</v>
      </c>
      <c r="F62" s="62">
        <v>150.4496</v>
      </c>
      <c r="G62" s="55"/>
      <c r="H62" s="55"/>
      <c r="I62" s="56" t="s">
        <v>40</v>
      </c>
      <c r="J62" s="57">
        <f t="shared" si="5"/>
        <v>1</v>
      </c>
      <c r="K62" s="58" t="s">
        <v>64</v>
      </c>
      <c r="L62" s="58" t="s">
        <v>7</v>
      </c>
      <c r="M62" s="59"/>
      <c r="N62" s="55"/>
      <c r="O62" s="55"/>
      <c r="P62" s="60"/>
      <c r="Q62" s="55"/>
      <c r="R62" s="55"/>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79">
        <f t="shared" si="6"/>
        <v>9026.976</v>
      </c>
      <c r="BB62" s="80">
        <f t="shared" si="7"/>
        <v>9026.976</v>
      </c>
      <c r="BC62" s="61" t="str">
        <f t="shared" si="8"/>
        <v>INR  Nine Thousand  &amp;Twenty Six  and Paise Ninety Eight Only</v>
      </c>
      <c r="BE62" s="62">
        <v>129</v>
      </c>
      <c r="BF62" s="54">
        <v>713</v>
      </c>
      <c r="BG62" s="67">
        <f t="shared" si="0"/>
        <v>806.5456</v>
      </c>
      <c r="BH62" s="67">
        <f t="shared" si="1"/>
        <v>145.92480000000003</v>
      </c>
      <c r="BJ62" s="83">
        <v>195</v>
      </c>
      <c r="BK62" s="66">
        <f t="shared" si="9"/>
        <v>234</v>
      </c>
      <c r="BL62" s="67">
        <f t="shared" si="2"/>
        <v>264.7008000000001</v>
      </c>
      <c r="BM62" s="62">
        <v>133</v>
      </c>
      <c r="BN62" s="67">
        <f t="shared" si="3"/>
        <v>150.4496</v>
      </c>
      <c r="IE62" s="22"/>
      <c r="IF62" s="22"/>
      <c r="IG62" s="22"/>
      <c r="IH62" s="22"/>
      <c r="II62" s="22"/>
    </row>
    <row r="63" spans="1:243" s="21" customFormat="1" ht="151.5" customHeight="1">
      <c r="A63" s="32">
        <v>51</v>
      </c>
      <c r="B63" s="90" t="s">
        <v>208</v>
      </c>
      <c r="C63" s="63" t="s">
        <v>100</v>
      </c>
      <c r="D63" s="91">
        <v>55</v>
      </c>
      <c r="E63" s="92" t="s">
        <v>157</v>
      </c>
      <c r="F63" s="62">
        <v>154.97440000000003</v>
      </c>
      <c r="G63" s="55"/>
      <c r="H63" s="55"/>
      <c r="I63" s="56" t="s">
        <v>40</v>
      </c>
      <c r="J63" s="57">
        <f t="shared" si="5"/>
        <v>1</v>
      </c>
      <c r="K63" s="58" t="s">
        <v>64</v>
      </c>
      <c r="L63" s="58" t="s">
        <v>7</v>
      </c>
      <c r="M63" s="59"/>
      <c r="N63" s="55"/>
      <c r="O63" s="55"/>
      <c r="P63" s="60"/>
      <c r="Q63" s="55"/>
      <c r="R63" s="55"/>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79">
        <f t="shared" si="6"/>
        <v>8523.592000000002</v>
      </c>
      <c r="BB63" s="80">
        <f t="shared" si="7"/>
        <v>8523.592000000002</v>
      </c>
      <c r="BC63" s="61" t="str">
        <f t="shared" si="8"/>
        <v>INR  Eight Thousand Five Hundred &amp; Twenty Three  and Paise Fifty Nine Only</v>
      </c>
      <c r="BE63" s="62">
        <v>133</v>
      </c>
      <c r="BF63" s="54">
        <v>718</v>
      </c>
      <c r="BG63" s="67">
        <f t="shared" si="0"/>
        <v>812.2016000000001</v>
      </c>
      <c r="BH63" s="67">
        <f t="shared" si="1"/>
        <v>150.4496</v>
      </c>
      <c r="BJ63" s="83">
        <v>147</v>
      </c>
      <c r="BK63" s="66">
        <f t="shared" si="9"/>
        <v>176.4</v>
      </c>
      <c r="BL63" s="67">
        <f t="shared" si="2"/>
        <v>199.54368000000002</v>
      </c>
      <c r="BM63" s="62">
        <v>137</v>
      </c>
      <c r="BN63" s="67">
        <f t="shared" si="3"/>
        <v>154.97440000000003</v>
      </c>
      <c r="IE63" s="22"/>
      <c r="IF63" s="22"/>
      <c r="IG63" s="22"/>
      <c r="IH63" s="22"/>
      <c r="II63" s="22"/>
    </row>
    <row r="64" spans="1:243" s="21" customFormat="1" ht="149.25" customHeight="1">
      <c r="A64" s="32">
        <v>52</v>
      </c>
      <c r="B64" s="90" t="s">
        <v>209</v>
      </c>
      <c r="C64" s="63" t="s">
        <v>101</v>
      </c>
      <c r="D64" s="91">
        <v>56</v>
      </c>
      <c r="E64" s="92" t="s">
        <v>157</v>
      </c>
      <c r="F64" s="62">
        <v>159.49920000000003</v>
      </c>
      <c r="G64" s="55"/>
      <c r="H64" s="55"/>
      <c r="I64" s="56" t="s">
        <v>40</v>
      </c>
      <c r="J64" s="57">
        <f>IF(I64="Less(-)",-1,1)</f>
        <v>1</v>
      </c>
      <c r="K64" s="58" t="s">
        <v>64</v>
      </c>
      <c r="L64" s="58" t="s">
        <v>7</v>
      </c>
      <c r="M64" s="59"/>
      <c r="N64" s="55"/>
      <c r="O64" s="55"/>
      <c r="P64" s="60"/>
      <c r="Q64" s="55"/>
      <c r="R64" s="55"/>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79">
        <f>total_amount_ba($B$2,$D$2,D64,F64,J64,K64,M64)</f>
        <v>8931.955200000002</v>
      </c>
      <c r="BB64" s="80">
        <f>BA64+SUM(N64:AZ64)</f>
        <v>8931.955200000002</v>
      </c>
      <c r="BC64" s="61" t="str">
        <f>SpellNumber(L64,BB64)</f>
        <v>INR  Eight Thousand Nine Hundred &amp; Thirty One  and Paise Ninety Six Only</v>
      </c>
      <c r="BE64" s="62">
        <v>137</v>
      </c>
      <c r="BF64" s="54">
        <v>1269</v>
      </c>
      <c r="BG64" s="67">
        <f t="shared" si="0"/>
        <v>1435.4928000000002</v>
      </c>
      <c r="BH64" s="67">
        <f t="shared" si="1"/>
        <v>154.97440000000003</v>
      </c>
      <c r="BJ64" s="83">
        <v>85</v>
      </c>
      <c r="BK64" s="66">
        <f t="shared" si="9"/>
        <v>102</v>
      </c>
      <c r="BL64" s="67">
        <f t="shared" si="2"/>
        <v>115.3824</v>
      </c>
      <c r="BM64" s="62">
        <v>141</v>
      </c>
      <c r="BN64" s="67">
        <f t="shared" si="3"/>
        <v>159.49920000000003</v>
      </c>
      <c r="IE64" s="22"/>
      <c r="IF64" s="22"/>
      <c r="IG64" s="22"/>
      <c r="IH64" s="22"/>
      <c r="II64" s="22"/>
    </row>
    <row r="65" spans="1:243" s="21" customFormat="1" ht="150" customHeight="1">
      <c r="A65" s="32">
        <v>53</v>
      </c>
      <c r="B65" s="90" t="s">
        <v>210</v>
      </c>
      <c r="C65" s="63" t="s">
        <v>102</v>
      </c>
      <c r="D65" s="91">
        <v>10</v>
      </c>
      <c r="E65" s="92" t="s">
        <v>157</v>
      </c>
      <c r="F65" s="62">
        <v>164.024</v>
      </c>
      <c r="G65" s="55"/>
      <c r="H65" s="55"/>
      <c r="I65" s="56" t="s">
        <v>40</v>
      </c>
      <c r="J65" s="57">
        <f t="shared" si="5"/>
        <v>1</v>
      </c>
      <c r="K65" s="58" t="s">
        <v>64</v>
      </c>
      <c r="L65" s="58" t="s">
        <v>7</v>
      </c>
      <c r="M65" s="59"/>
      <c r="N65" s="55"/>
      <c r="O65" s="55"/>
      <c r="P65" s="60"/>
      <c r="Q65" s="55"/>
      <c r="R65" s="55"/>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79">
        <f t="shared" si="6"/>
        <v>1640.24</v>
      </c>
      <c r="BB65" s="80">
        <f t="shared" si="7"/>
        <v>1640.24</v>
      </c>
      <c r="BC65" s="61" t="str">
        <f t="shared" si="8"/>
        <v>INR  One Thousand Six Hundred &amp; Forty  and Paise Twenty Four Only</v>
      </c>
      <c r="BE65" s="62">
        <v>141</v>
      </c>
      <c r="BF65" s="54">
        <v>1274</v>
      </c>
      <c r="BG65" s="67">
        <f t="shared" si="0"/>
        <v>1441.1488000000002</v>
      </c>
      <c r="BH65" s="67">
        <f t="shared" si="1"/>
        <v>159.49920000000003</v>
      </c>
      <c r="BJ65" s="83">
        <v>21</v>
      </c>
      <c r="BK65" s="66">
        <f t="shared" si="9"/>
        <v>25.2</v>
      </c>
      <c r="BL65" s="67">
        <f t="shared" si="2"/>
        <v>28.506240000000002</v>
      </c>
      <c r="BM65" s="62">
        <v>145</v>
      </c>
      <c r="BN65" s="67">
        <f t="shared" si="3"/>
        <v>164.024</v>
      </c>
      <c r="IE65" s="22"/>
      <c r="IF65" s="22"/>
      <c r="IG65" s="22"/>
      <c r="IH65" s="22"/>
      <c r="II65" s="22"/>
    </row>
    <row r="66" spans="1:243" s="21" customFormat="1" ht="162.75" customHeight="1">
      <c r="A66" s="32">
        <v>54</v>
      </c>
      <c r="B66" s="90" t="s">
        <v>211</v>
      </c>
      <c r="C66" s="63" t="s">
        <v>103</v>
      </c>
      <c r="D66" s="91">
        <v>100</v>
      </c>
      <c r="E66" s="92" t="s">
        <v>157</v>
      </c>
      <c r="F66" s="62">
        <v>187.77920000000003</v>
      </c>
      <c r="G66" s="55"/>
      <c r="H66" s="55"/>
      <c r="I66" s="56" t="s">
        <v>40</v>
      </c>
      <c r="J66" s="57">
        <f t="shared" si="5"/>
        <v>1</v>
      </c>
      <c r="K66" s="58" t="s">
        <v>64</v>
      </c>
      <c r="L66" s="58" t="s">
        <v>7</v>
      </c>
      <c r="M66" s="59"/>
      <c r="N66" s="55"/>
      <c r="O66" s="55"/>
      <c r="P66" s="60"/>
      <c r="Q66" s="55"/>
      <c r="R66" s="55"/>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79">
        <f t="shared" si="6"/>
        <v>18777.920000000002</v>
      </c>
      <c r="BB66" s="80">
        <f t="shared" si="7"/>
        <v>18777.920000000002</v>
      </c>
      <c r="BC66" s="61" t="str">
        <f t="shared" si="8"/>
        <v>INR  Eighteen Thousand Seven Hundred &amp; Seventy Seven  and Paise Ninety Two Only</v>
      </c>
      <c r="BE66" s="62">
        <v>119</v>
      </c>
      <c r="BF66" s="54">
        <v>1279</v>
      </c>
      <c r="BG66" s="67">
        <f t="shared" si="0"/>
        <v>1446.8048000000003</v>
      </c>
      <c r="BH66" s="67">
        <f t="shared" si="1"/>
        <v>134.6128</v>
      </c>
      <c r="BJ66" s="83">
        <v>33</v>
      </c>
      <c r="BK66" s="66">
        <f t="shared" si="9"/>
        <v>39.6</v>
      </c>
      <c r="BL66" s="67">
        <f t="shared" si="2"/>
        <v>44.79552</v>
      </c>
      <c r="BM66" s="62">
        <v>166</v>
      </c>
      <c r="BN66" s="67">
        <f t="shared" si="3"/>
        <v>187.77920000000003</v>
      </c>
      <c r="IE66" s="22"/>
      <c r="IF66" s="22"/>
      <c r="IG66" s="22"/>
      <c r="IH66" s="22"/>
      <c r="II66" s="22"/>
    </row>
    <row r="67" spans="1:243" s="21" customFormat="1" ht="162" customHeight="1">
      <c r="A67" s="32">
        <v>55</v>
      </c>
      <c r="B67" s="90" t="s">
        <v>212</v>
      </c>
      <c r="C67" s="63" t="s">
        <v>104</v>
      </c>
      <c r="D67" s="91">
        <v>94</v>
      </c>
      <c r="E67" s="92" t="s">
        <v>157</v>
      </c>
      <c r="F67" s="62">
        <v>192.304</v>
      </c>
      <c r="G67" s="55"/>
      <c r="H67" s="55"/>
      <c r="I67" s="56" t="s">
        <v>40</v>
      </c>
      <c r="J67" s="57">
        <f t="shared" si="5"/>
        <v>1</v>
      </c>
      <c r="K67" s="58" t="s">
        <v>64</v>
      </c>
      <c r="L67" s="58" t="s">
        <v>7</v>
      </c>
      <c r="M67" s="59"/>
      <c r="N67" s="55"/>
      <c r="O67" s="55"/>
      <c r="P67" s="60"/>
      <c r="Q67" s="55"/>
      <c r="R67" s="55"/>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79">
        <f t="shared" si="6"/>
        <v>18076.576</v>
      </c>
      <c r="BB67" s="80">
        <f t="shared" si="7"/>
        <v>18076.576</v>
      </c>
      <c r="BC67" s="61" t="str">
        <f t="shared" si="8"/>
        <v>INR  Eighteen Thousand  &amp;Seventy Six  and Paise Fifty Eight Only</v>
      </c>
      <c r="BE67" s="62">
        <v>71907</v>
      </c>
      <c r="BF67" s="54">
        <v>1284</v>
      </c>
      <c r="BG67" s="67">
        <f t="shared" si="0"/>
        <v>1452.4608</v>
      </c>
      <c r="BH67" s="67">
        <f t="shared" si="1"/>
        <v>81341.19840000001</v>
      </c>
      <c r="BJ67" s="83">
        <v>57</v>
      </c>
      <c r="BK67" s="66">
        <f t="shared" si="9"/>
        <v>68.39999999999999</v>
      </c>
      <c r="BL67" s="67">
        <f t="shared" si="2"/>
        <v>77.37408</v>
      </c>
      <c r="BM67" s="62">
        <v>170</v>
      </c>
      <c r="BN67" s="67">
        <f t="shared" si="3"/>
        <v>192.304</v>
      </c>
      <c r="IE67" s="22"/>
      <c r="IF67" s="22"/>
      <c r="IG67" s="22"/>
      <c r="IH67" s="22"/>
      <c r="II67" s="22"/>
    </row>
    <row r="68" spans="1:243" s="21" customFormat="1" ht="161.25" customHeight="1">
      <c r="A68" s="32">
        <v>56</v>
      </c>
      <c r="B68" s="90" t="s">
        <v>213</v>
      </c>
      <c r="C68" s="63" t="s">
        <v>105</v>
      </c>
      <c r="D68" s="91">
        <v>95</v>
      </c>
      <c r="E68" s="92" t="s">
        <v>157</v>
      </c>
      <c r="F68" s="62">
        <v>196.82880000000003</v>
      </c>
      <c r="G68" s="55"/>
      <c r="H68" s="55"/>
      <c r="I68" s="56" t="s">
        <v>40</v>
      </c>
      <c r="J68" s="57">
        <f t="shared" si="5"/>
        <v>1</v>
      </c>
      <c r="K68" s="58" t="s">
        <v>64</v>
      </c>
      <c r="L68" s="58" t="s">
        <v>7</v>
      </c>
      <c r="M68" s="59"/>
      <c r="N68" s="55"/>
      <c r="O68" s="55"/>
      <c r="P68" s="60"/>
      <c r="Q68" s="55"/>
      <c r="R68" s="55"/>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79">
        <f t="shared" si="6"/>
        <v>18698.736000000004</v>
      </c>
      <c r="BB68" s="80">
        <f t="shared" si="7"/>
        <v>18698.736000000004</v>
      </c>
      <c r="BC68" s="61" t="str">
        <f t="shared" si="8"/>
        <v>INR  Eighteen Thousand Six Hundred &amp; Ninety Eight  and Paise Seventy Four Only</v>
      </c>
      <c r="BE68" s="62">
        <v>25</v>
      </c>
      <c r="BF68" s="54">
        <v>2313</v>
      </c>
      <c r="BG68" s="67">
        <f t="shared" si="0"/>
        <v>2616.4656000000004</v>
      </c>
      <c r="BH68" s="67">
        <f t="shared" si="1"/>
        <v>28.280000000000005</v>
      </c>
      <c r="BJ68" s="83">
        <v>84</v>
      </c>
      <c r="BK68" s="66">
        <f t="shared" si="9"/>
        <v>100.8</v>
      </c>
      <c r="BL68" s="67">
        <f t="shared" si="2"/>
        <v>114.02496000000001</v>
      </c>
      <c r="BM68" s="62">
        <v>174</v>
      </c>
      <c r="BN68" s="67">
        <f t="shared" si="3"/>
        <v>196.82880000000003</v>
      </c>
      <c r="IE68" s="22"/>
      <c r="IF68" s="22"/>
      <c r="IG68" s="22"/>
      <c r="IH68" s="22"/>
      <c r="II68" s="22"/>
    </row>
    <row r="69" spans="1:243" s="21" customFormat="1" ht="134.25" customHeight="1">
      <c r="A69" s="32">
        <v>57</v>
      </c>
      <c r="B69" s="90" t="s">
        <v>214</v>
      </c>
      <c r="C69" s="63" t="s">
        <v>106</v>
      </c>
      <c r="D69" s="91">
        <v>105</v>
      </c>
      <c r="E69" s="92" t="s">
        <v>157</v>
      </c>
      <c r="F69" s="62">
        <v>201.35360000000003</v>
      </c>
      <c r="G69" s="55"/>
      <c r="H69" s="55"/>
      <c r="I69" s="56" t="s">
        <v>40</v>
      </c>
      <c r="J69" s="57">
        <f>IF(I69="Less(-)",-1,1)</f>
        <v>1</v>
      </c>
      <c r="K69" s="58" t="s">
        <v>64</v>
      </c>
      <c r="L69" s="58" t="s">
        <v>7</v>
      </c>
      <c r="M69" s="59"/>
      <c r="N69" s="55"/>
      <c r="O69" s="55"/>
      <c r="P69" s="60"/>
      <c r="Q69" s="55"/>
      <c r="R69" s="55"/>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79">
        <f>total_amount_ba($B$2,$D$2,D69,F69,J69,K69,M69)</f>
        <v>21142.128000000004</v>
      </c>
      <c r="BB69" s="80">
        <f>BA69+SUM(N69:AZ69)</f>
        <v>21142.128000000004</v>
      </c>
      <c r="BC69" s="61" t="str">
        <f>SpellNumber(L69,BB69)</f>
        <v>INR  Twenty One Thousand One Hundred &amp; Forty Two  and Paise Thirteen Only</v>
      </c>
      <c r="BE69" s="62">
        <v>2270</v>
      </c>
      <c r="BF69" s="54">
        <v>10021</v>
      </c>
      <c r="BG69" s="67">
        <f t="shared" si="0"/>
        <v>11335.755200000001</v>
      </c>
      <c r="BH69" s="67">
        <f t="shared" si="1"/>
        <v>2567.824</v>
      </c>
      <c r="BJ69" s="83">
        <v>861</v>
      </c>
      <c r="BK69" s="66">
        <f t="shared" si="9"/>
        <v>1033.2</v>
      </c>
      <c r="BL69" s="67">
        <f t="shared" si="2"/>
        <v>1168.7558400000003</v>
      </c>
      <c r="BM69" s="62">
        <v>178</v>
      </c>
      <c r="BN69" s="67">
        <f t="shared" si="3"/>
        <v>201.35360000000003</v>
      </c>
      <c r="IE69" s="22"/>
      <c r="IF69" s="22"/>
      <c r="IG69" s="22"/>
      <c r="IH69" s="22"/>
      <c r="II69" s="22"/>
    </row>
    <row r="70" spans="1:243" s="21" customFormat="1" ht="155.25" customHeight="1">
      <c r="A70" s="32">
        <v>58</v>
      </c>
      <c r="B70" s="90" t="s">
        <v>215</v>
      </c>
      <c r="C70" s="63" t="s">
        <v>107</v>
      </c>
      <c r="D70" s="91">
        <v>58</v>
      </c>
      <c r="E70" s="92" t="s">
        <v>157</v>
      </c>
      <c r="F70" s="62">
        <v>205.87840000000003</v>
      </c>
      <c r="G70" s="55"/>
      <c r="H70" s="55"/>
      <c r="I70" s="56" t="s">
        <v>40</v>
      </c>
      <c r="J70" s="57">
        <f t="shared" si="5"/>
        <v>1</v>
      </c>
      <c r="K70" s="58" t="s">
        <v>64</v>
      </c>
      <c r="L70" s="58" t="s">
        <v>7</v>
      </c>
      <c r="M70" s="59"/>
      <c r="N70" s="55"/>
      <c r="O70" s="55"/>
      <c r="P70" s="60"/>
      <c r="Q70" s="55"/>
      <c r="R70" s="55"/>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79">
        <f t="shared" si="6"/>
        <v>11940.947200000002</v>
      </c>
      <c r="BB70" s="80">
        <f t="shared" si="7"/>
        <v>11940.947200000002</v>
      </c>
      <c r="BC70" s="61" t="str">
        <f t="shared" si="8"/>
        <v>INR  Eleven Thousand Nine Hundred &amp; Forty  and Paise Ninety Five Only</v>
      </c>
      <c r="BE70" s="62">
        <v>477</v>
      </c>
      <c r="BF70" s="54">
        <v>10121.21</v>
      </c>
      <c r="BG70" s="67">
        <f t="shared" si="0"/>
        <v>11449.112752</v>
      </c>
      <c r="BH70" s="67">
        <f t="shared" si="1"/>
        <v>539.5824</v>
      </c>
      <c r="BJ70" s="83">
        <v>815</v>
      </c>
      <c r="BK70" s="66">
        <f t="shared" si="9"/>
        <v>978</v>
      </c>
      <c r="BL70" s="67">
        <f t="shared" si="2"/>
        <v>1106.3136000000002</v>
      </c>
      <c r="BM70" s="62">
        <v>182</v>
      </c>
      <c r="BN70" s="67">
        <f t="shared" si="3"/>
        <v>205.87840000000003</v>
      </c>
      <c r="IE70" s="22"/>
      <c r="IF70" s="22"/>
      <c r="IG70" s="22"/>
      <c r="IH70" s="22"/>
      <c r="II70" s="22"/>
    </row>
    <row r="71" spans="1:243" s="21" customFormat="1" ht="163.5" customHeight="1">
      <c r="A71" s="32">
        <v>59</v>
      </c>
      <c r="B71" s="90" t="s">
        <v>216</v>
      </c>
      <c r="C71" s="63" t="s">
        <v>132</v>
      </c>
      <c r="D71" s="91">
        <v>500</v>
      </c>
      <c r="E71" s="92" t="s">
        <v>157</v>
      </c>
      <c r="F71" s="62">
        <v>162.89280000000002</v>
      </c>
      <c r="G71" s="55"/>
      <c r="H71" s="55"/>
      <c r="I71" s="56" t="s">
        <v>40</v>
      </c>
      <c r="J71" s="57">
        <f t="shared" si="5"/>
        <v>1</v>
      </c>
      <c r="K71" s="58" t="s">
        <v>64</v>
      </c>
      <c r="L71" s="58" t="s">
        <v>7</v>
      </c>
      <c r="M71" s="59"/>
      <c r="N71" s="55"/>
      <c r="O71" s="55"/>
      <c r="P71" s="60"/>
      <c r="Q71" s="55"/>
      <c r="R71" s="55"/>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79">
        <f t="shared" si="6"/>
        <v>81446.40000000001</v>
      </c>
      <c r="BB71" s="80">
        <f t="shared" si="7"/>
        <v>81446.40000000001</v>
      </c>
      <c r="BC71" s="61" t="str">
        <f t="shared" si="8"/>
        <v>INR  Eighty One Thousand Four Hundred &amp; Forty Six  and Paise Forty Only</v>
      </c>
      <c r="BE71" s="62">
        <v>2968</v>
      </c>
      <c r="BF71" s="54">
        <v>10222.4221</v>
      </c>
      <c r="BG71" s="67">
        <f t="shared" si="0"/>
        <v>11563.60387952</v>
      </c>
      <c r="BH71" s="67">
        <f t="shared" si="1"/>
        <v>3357.4016</v>
      </c>
      <c r="BJ71" s="83">
        <v>3788</v>
      </c>
      <c r="BK71" s="66">
        <f t="shared" si="9"/>
        <v>4545.599999999999</v>
      </c>
      <c r="BL71" s="67">
        <f t="shared" si="2"/>
        <v>5141.98272</v>
      </c>
      <c r="BM71" s="62">
        <v>144</v>
      </c>
      <c r="BN71" s="67">
        <f t="shared" si="3"/>
        <v>162.89280000000002</v>
      </c>
      <c r="IE71" s="22"/>
      <c r="IF71" s="22"/>
      <c r="IG71" s="22"/>
      <c r="IH71" s="22"/>
      <c r="II71" s="22"/>
    </row>
    <row r="72" spans="1:243" s="21" customFormat="1" ht="158.25" customHeight="1">
      <c r="A72" s="32">
        <v>60</v>
      </c>
      <c r="B72" s="90" t="s">
        <v>217</v>
      </c>
      <c r="C72" s="63" t="s">
        <v>108</v>
      </c>
      <c r="D72" s="91">
        <v>470</v>
      </c>
      <c r="E72" s="92" t="s">
        <v>157</v>
      </c>
      <c r="F72" s="62">
        <v>167.41760000000002</v>
      </c>
      <c r="G72" s="55"/>
      <c r="H72" s="55"/>
      <c r="I72" s="56" t="s">
        <v>40</v>
      </c>
      <c r="J72" s="57">
        <f t="shared" si="5"/>
        <v>1</v>
      </c>
      <c r="K72" s="58" t="s">
        <v>64</v>
      </c>
      <c r="L72" s="58" t="s">
        <v>7</v>
      </c>
      <c r="M72" s="59"/>
      <c r="N72" s="55"/>
      <c r="O72" s="55"/>
      <c r="P72" s="60"/>
      <c r="Q72" s="55"/>
      <c r="R72" s="55"/>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79">
        <f t="shared" si="6"/>
        <v>78686.27200000001</v>
      </c>
      <c r="BB72" s="80">
        <f t="shared" si="7"/>
        <v>78686.27200000001</v>
      </c>
      <c r="BC72" s="61" t="str">
        <f t="shared" si="8"/>
        <v>INR  Seventy Eight Thousand Six Hundred &amp; Eighty Six  and Paise Twenty Seven Only</v>
      </c>
      <c r="BE72" s="62">
        <v>47</v>
      </c>
      <c r="BF72" s="54">
        <v>10324.646321</v>
      </c>
      <c r="BG72" s="67">
        <f t="shared" si="0"/>
        <v>11679.239918315203</v>
      </c>
      <c r="BH72" s="67">
        <f t="shared" si="1"/>
        <v>53.16640000000001</v>
      </c>
      <c r="BJ72" s="83">
        <v>73761</v>
      </c>
      <c r="BK72" s="66">
        <f t="shared" si="9"/>
        <v>88513.2</v>
      </c>
      <c r="BL72" s="67">
        <f t="shared" si="2"/>
        <v>100126.13184</v>
      </c>
      <c r="BM72" s="62">
        <v>148</v>
      </c>
      <c r="BN72" s="67">
        <f t="shared" si="3"/>
        <v>167.41760000000002</v>
      </c>
      <c r="IE72" s="22"/>
      <c r="IF72" s="22"/>
      <c r="IG72" s="22"/>
      <c r="IH72" s="22"/>
      <c r="II72" s="22"/>
    </row>
    <row r="73" spans="1:243" s="21" customFormat="1" ht="165" customHeight="1">
      <c r="A73" s="32">
        <v>61</v>
      </c>
      <c r="B73" s="90" t="s">
        <v>218</v>
      </c>
      <c r="C73" s="63" t="s">
        <v>109</v>
      </c>
      <c r="D73" s="91">
        <v>475</v>
      </c>
      <c r="E73" s="92" t="s">
        <v>157</v>
      </c>
      <c r="F73" s="62">
        <v>171.94240000000002</v>
      </c>
      <c r="G73" s="55"/>
      <c r="H73" s="55"/>
      <c r="I73" s="56" t="s">
        <v>40</v>
      </c>
      <c r="J73" s="57">
        <f t="shared" si="5"/>
        <v>1</v>
      </c>
      <c r="K73" s="58" t="s">
        <v>64</v>
      </c>
      <c r="L73" s="58" t="s">
        <v>7</v>
      </c>
      <c r="M73" s="59"/>
      <c r="N73" s="55"/>
      <c r="O73" s="55"/>
      <c r="P73" s="60"/>
      <c r="Q73" s="55"/>
      <c r="R73" s="55"/>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79">
        <f t="shared" si="6"/>
        <v>81672.64000000001</v>
      </c>
      <c r="BB73" s="80">
        <f t="shared" si="7"/>
        <v>81672.64000000001</v>
      </c>
      <c r="BC73" s="61" t="str">
        <f t="shared" si="8"/>
        <v>INR  Eighty One Thousand Six Hundred &amp; Seventy Two  and Paise Sixty Four Only</v>
      </c>
      <c r="BE73" s="62">
        <v>40</v>
      </c>
      <c r="BF73" s="54">
        <v>4351</v>
      </c>
      <c r="BG73" s="67">
        <f t="shared" si="0"/>
        <v>4921.851200000001</v>
      </c>
      <c r="BH73" s="67">
        <f t="shared" si="1"/>
        <v>45.248000000000005</v>
      </c>
      <c r="BJ73" s="83">
        <v>334</v>
      </c>
      <c r="BK73" s="66">
        <f t="shared" si="9"/>
        <v>400.8</v>
      </c>
      <c r="BL73" s="67">
        <f t="shared" si="2"/>
        <v>453.3849600000001</v>
      </c>
      <c r="BM73" s="62">
        <v>152</v>
      </c>
      <c r="BN73" s="67">
        <f t="shared" si="3"/>
        <v>171.94240000000002</v>
      </c>
      <c r="IE73" s="22"/>
      <c r="IF73" s="22"/>
      <c r="IG73" s="22"/>
      <c r="IH73" s="22"/>
      <c r="II73" s="22"/>
    </row>
    <row r="74" spans="1:243" s="21" customFormat="1" ht="153" customHeight="1">
      <c r="A74" s="32">
        <v>62</v>
      </c>
      <c r="B74" s="90" t="s">
        <v>219</v>
      </c>
      <c r="C74" s="63" t="s">
        <v>110</v>
      </c>
      <c r="D74" s="91">
        <v>525</v>
      </c>
      <c r="E74" s="92" t="s">
        <v>157</v>
      </c>
      <c r="F74" s="62">
        <v>176.46720000000002</v>
      </c>
      <c r="G74" s="55"/>
      <c r="H74" s="55"/>
      <c r="I74" s="56" t="s">
        <v>40</v>
      </c>
      <c r="J74" s="57">
        <f>IF(I74="Less(-)",-1,1)</f>
        <v>1</v>
      </c>
      <c r="K74" s="58" t="s">
        <v>64</v>
      </c>
      <c r="L74" s="58" t="s">
        <v>7</v>
      </c>
      <c r="M74" s="59"/>
      <c r="N74" s="55"/>
      <c r="O74" s="55"/>
      <c r="P74" s="60"/>
      <c r="Q74" s="55"/>
      <c r="R74" s="55"/>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79">
        <f>total_amount_ba($B$2,$D$2,D74,F74,J74,K74,M74)</f>
        <v>92645.28000000001</v>
      </c>
      <c r="BB74" s="80">
        <f>BA74+SUM(N74:AZ74)</f>
        <v>92645.28000000001</v>
      </c>
      <c r="BC74" s="61" t="str">
        <f>SpellNumber(L74,BB74)</f>
        <v>INR  Ninety Two Thousand Six Hundred &amp; Forty Five  and Paise Twenty Eight Only</v>
      </c>
      <c r="BE74" s="62">
        <v>17</v>
      </c>
      <c r="BF74" s="54">
        <v>81936</v>
      </c>
      <c r="BG74" s="67">
        <f t="shared" si="0"/>
        <v>92686.0032</v>
      </c>
      <c r="BH74" s="67">
        <f t="shared" si="1"/>
        <v>19.230400000000003</v>
      </c>
      <c r="BJ74" s="83">
        <v>6719</v>
      </c>
      <c r="BK74" s="66">
        <f t="shared" si="9"/>
        <v>8062.799999999999</v>
      </c>
      <c r="BL74" s="67">
        <f t="shared" si="2"/>
        <v>9120.63936</v>
      </c>
      <c r="BM74" s="62">
        <v>156</v>
      </c>
      <c r="BN74" s="67">
        <f t="shared" si="3"/>
        <v>176.46720000000002</v>
      </c>
      <c r="IE74" s="22"/>
      <c r="IF74" s="22"/>
      <c r="IG74" s="22"/>
      <c r="IH74" s="22"/>
      <c r="II74" s="22"/>
    </row>
    <row r="75" spans="1:243" s="21" customFormat="1" ht="151.5" customHeight="1">
      <c r="A75" s="32">
        <v>63</v>
      </c>
      <c r="B75" s="90" t="s">
        <v>220</v>
      </c>
      <c r="C75" s="63" t="s">
        <v>111</v>
      </c>
      <c r="D75" s="91">
        <v>290</v>
      </c>
      <c r="E75" s="92" t="s">
        <v>157</v>
      </c>
      <c r="F75" s="62">
        <v>180.99200000000002</v>
      </c>
      <c r="G75" s="55"/>
      <c r="H75" s="55"/>
      <c r="I75" s="56" t="s">
        <v>40</v>
      </c>
      <c r="J75" s="57">
        <f>IF(I75="Less(-)",-1,1)</f>
        <v>1</v>
      </c>
      <c r="K75" s="58" t="s">
        <v>64</v>
      </c>
      <c r="L75" s="58" t="s">
        <v>7</v>
      </c>
      <c r="M75" s="59"/>
      <c r="N75" s="55"/>
      <c r="O75" s="55"/>
      <c r="P75" s="60"/>
      <c r="Q75" s="55"/>
      <c r="R75" s="55"/>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79">
        <f>total_amount_ba($B$2,$D$2,D75,F75,J75,K75,M75)</f>
        <v>52487.68000000001</v>
      </c>
      <c r="BB75" s="80">
        <f>BA75+SUM(N75:AZ75)</f>
        <v>52487.68000000001</v>
      </c>
      <c r="BC75" s="61" t="str">
        <f>SpellNumber(L75,BB75)</f>
        <v>INR  Fifty Two Thousand Four Hundred &amp; Eighty Seven  and Paise Sixty Eight Only</v>
      </c>
      <c r="BE75" s="62">
        <v>10021</v>
      </c>
      <c r="BF75" s="54">
        <v>82136</v>
      </c>
      <c r="BG75" s="67">
        <f t="shared" si="0"/>
        <v>92912.24320000001</v>
      </c>
      <c r="BH75" s="67">
        <f t="shared" si="1"/>
        <v>11335.755200000001</v>
      </c>
      <c r="BJ75" s="83">
        <v>119</v>
      </c>
      <c r="BK75" s="66">
        <f t="shared" si="9"/>
        <v>142.79999999999998</v>
      </c>
      <c r="BL75" s="67">
        <f t="shared" si="2"/>
        <v>161.53536</v>
      </c>
      <c r="BM75" s="62">
        <v>160</v>
      </c>
      <c r="BN75" s="67">
        <f t="shared" si="3"/>
        <v>180.99200000000002</v>
      </c>
      <c r="IE75" s="22"/>
      <c r="IF75" s="22"/>
      <c r="IG75" s="22"/>
      <c r="IH75" s="22"/>
      <c r="II75" s="22"/>
    </row>
    <row r="76" spans="1:243" s="21" customFormat="1" ht="74.25" customHeight="1">
      <c r="A76" s="32">
        <v>64</v>
      </c>
      <c r="B76" s="90" t="s">
        <v>221</v>
      </c>
      <c r="C76" s="63" t="s">
        <v>112</v>
      </c>
      <c r="D76" s="91">
        <v>270</v>
      </c>
      <c r="E76" s="92" t="s">
        <v>157</v>
      </c>
      <c r="F76" s="62">
        <v>38.460800000000006</v>
      </c>
      <c r="G76" s="55"/>
      <c r="H76" s="55"/>
      <c r="I76" s="56" t="s">
        <v>40</v>
      </c>
      <c r="J76" s="57">
        <f t="shared" si="5"/>
        <v>1</v>
      </c>
      <c r="K76" s="58" t="s">
        <v>64</v>
      </c>
      <c r="L76" s="58" t="s">
        <v>7</v>
      </c>
      <c r="M76" s="59"/>
      <c r="N76" s="55"/>
      <c r="O76" s="55"/>
      <c r="P76" s="60"/>
      <c r="Q76" s="55"/>
      <c r="R76" s="55"/>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79">
        <f t="shared" si="6"/>
        <v>10384.416000000001</v>
      </c>
      <c r="BB76" s="80">
        <f t="shared" si="7"/>
        <v>10384.416000000001</v>
      </c>
      <c r="BC76" s="61" t="str">
        <f t="shared" si="8"/>
        <v>INR  Ten Thousand Three Hundred &amp; Eighty Four  and Paise Forty Two Only</v>
      </c>
      <c r="BE76" s="70">
        <v>10121.210000000001</v>
      </c>
      <c r="BF76" s="54">
        <v>82336</v>
      </c>
      <c r="BG76" s="67">
        <f t="shared" si="0"/>
        <v>93138.4832</v>
      </c>
      <c r="BH76" s="67">
        <f t="shared" si="1"/>
        <v>11449.112752000001</v>
      </c>
      <c r="BJ76" s="83">
        <v>21</v>
      </c>
      <c r="BK76" s="66">
        <f t="shared" si="9"/>
        <v>25.2</v>
      </c>
      <c r="BL76" s="67">
        <f t="shared" si="2"/>
        <v>28.506240000000002</v>
      </c>
      <c r="BM76" s="62">
        <v>34</v>
      </c>
      <c r="BN76" s="67">
        <f t="shared" si="3"/>
        <v>38.460800000000006</v>
      </c>
      <c r="IE76" s="22"/>
      <c r="IF76" s="22"/>
      <c r="IG76" s="22"/>
      <c r="IH76" s="22"/>
      <c r="II76" s="22"/>
    </row>
    <row r="77" spans="1:243" s="21" customFormat="1" ht="147.75" customHeight="1">
      <c r="A77" s="32">
        <v>65</v>
      </c>
      <c r="B77" s="90" t="s">
        <v>222</v>
      </c>
      <c r="C77" s="63" t="s">
        <v>133</v>
      </c>
      <c r="D77" s="91">
        <v>3.84</v>
      </c>
      <c r="E77" s="92" t="s">
        <v>157</v>
      </c>
      <c r="F77" s="62">
        <v>806.5456</v>
      </c>
      <c r="G77" s="55"/>
      <c r="H77" s="55"/>
      <c r="I77" s="56" t="s">
        <v>40</v>
      </c>
      <c r="J77" s="57">
        <f t="shared" si="5"/>
        <v>1</v>
      </c>
      <c r="K77" s="58" t="s">
        <v>64</v>
      </c>
      <c r="L77" s="58" t="s">
        <v>7</v>
      </c>
      <c r="M77" s="59"/>
      <c r="N77" s="55"/>
      <c r="O77" s="55"/>
      <c r="P77" s="60"/>
      <c r="Q77" s="55"/>
      <c r="R77" s="55"/>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79">
        <f t="shared" si="6"/>
        <v>3097.135104</v>
      </c>
      <c r="BB77" s="80">
        <f t="shared" si="7"/>
        <v>3097.135104</v>
      </c>
      <c r="BC77" s="61" t="str">
        <f t="shared" si="8"/>
        <v>INR  Three Thousand  &amp;Ninety Seven  and Paise Fourteen Only</v>
      </c>
      <c r="BE77" s="69">
        <v>10222.422100000002</v>
      </c>
      <c r="BF77" s="54">
        <v>82536</v>
      </c>
      <c r="BG77" s="67">
        <f t="shared" si="0"/>
        <v>93364.72320000001</v>
      </c>
      <c r="BH77" s="67">
        <f t="shared" si="1"/>
        <v>11563.603879520002</v>
      </c>
      <c r="BJ77" s="83">
        <v>11.35</v>
      </c>
      <c r="BK77" s="66">
        <f t="shared" si="9"/>
        <v>13.62</v>
      </c>
      <c r="BL77" s="67">
        <f t="shared" si="2"/>
        <v>15.406944000000001</v>
      </c>
      <c r="BM77" s="62">
        <v>713</v>
      </c>
      <c r="BN77" s="67">
        <f t="shared" si="3"/>
        <v>806.5456</v>
      </c>
      <c r="IE77" s="22"/>
      <c r="IF77" s="22"/>
      <c r="IG77" s="22"/>
      <c r="IH77" s="22"/>
      <c r="II77" s="22"/>
    </row>
    <row r="78" spans="1:243" s="21" customFormat="1" ht="139.5" customHeight="1">
      <c r="A78" s="32">
        <v>66</v>
      </c>
      <c r="B78" s="90" t="s">
        <v>223</v>
      </c>
      <c r="C78" s="63" t="s">
        <v>134</v>
      </c>
      <c r="D78" s="91">
        <v>3.84</v>
      </c>
      <c r="E78" s="92" t="s">
        <v>157</v>
      </c>
      <c r="F78" s="62">
        <v>820.1200000000001</v>
      </c>
      <c r="G78" s="55"/>
      <c r="H78" s="55"/>
      <c r="I78" s="56" t="s">
        <v>40</v>
      </c>
      <c r="J78" s="57">
        <f t="shared" si="5"/>
        <v>1</v>
      </c>
      <c r="K78" s="58" t="s">
        <v>64</v>
      </c>
      <c r="L78" s="58" t="s">
        <v>7</v>
      </c>
      <c r="M78" s="59"/>
      <c r="N78" s="55"/>
      <c r="O78" s="55"/>
      <c r="P78" s="60"/>
      <c r="Q78" s="55"/>
      <c r="R78" s="55"/>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79">
        <f t="shared" si="6"/>
        <v>3149.2608000000005</v>
      </c>
      <c r="BB78" s="80">
        <f t="shared" si="7"/>
        <v>3149.2608000000005</v>
      </c>
      <c r="BC78" s="61" t="str">
        <f t="shared" si="8"/>
        <v>INR  Three Thousand One Hundred &amp; Forty Nine  and Paise Twenty Six Only</v>
      </c>
      <c r="BE78" s="62">
        <v>4351</v>
      </c>
      <c r="BF78" s="54">
        <v>2659</v>
      </c>
      <c r="BG78" s="67">
        <f t="shared" si="0"/>
        <v>3007.8608000000004</v>
      </c>
      <c r="BH78" s="67">
        <f t="shared" si="1"/>
        <v>4921.851200000001</v>
      </c>
      <c r="BJ78" s="83">
        <v>6.92</v>
      </c>
      <c r="BK78" s="66">
        <f t="shared" si="9"/>
        <v>8.304</v>
      </c>
      <c r="BL78" s="67">
        <f t="shared" si="2"/>
        <v>9.3934848</v>
      </c>
      <c r="BM78" s="62">
        <v>725</v>
      </c>
      <c r="BN78" s="67">
        <f t="shared" si="3"/>
        <v>820.1200000000001</v>
      </c>
      <c r="IE78" s="22"/>
      <c r="IF78" s="22"/>
      <c r="IG78" s="22"/>
      <c r="IH78" s="22"/>
      <c r="II78" s="22"/>
    </row>
    <row r="79" spans="1:243" s="21" customFormat="1" ht="150.75" customHeight="1">
      <c r="A79" s="32">
        <v>67</v>
      </c>
      <c r="B79" s="90" t="s">
        <v>224</v>
      </c>
      <c r="C79" s="63" t="s">
        <v>135</v>
      </c>
      <c r="D79" s="91">
        <v>3.84</v>
      </c>
      <c r="E79" s="92" t="s">
        <v>157</v>
      </c>
      <c r="F79" s="62">
        <v>833.6944000000001</v>
      </c>
      <c r="G79" s="55"/>
      <c r="H79" s="55"/>
      <c r="I79" s="56" t="s">
        <v>40</v>
      </c>
      <c r="J79" s="57">
        <f aca="true" t="shared" si="10" ref="J79:J103">IF(I79="Less(-)",-1,1)</f>
        <v>1</v>
      </c>
      <c r="K79" s="58" t="s">
        <v>64</v>
      </c>
      <c r="L79" s="58" t="s">
        <v>7</v>
      </c>
      <c r="M79" s="59"/>
      <c r="N79" s="55"/>
      <c r="O79" s="55"/>
      <c r="P79" s="60"/>
      <c r="Q79" s="55"/>
      <c r="R79" s="55"/>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79">
        <f aca="true" t="shared" si="11" ref="BA79:BA103">total_amount_ba($B$2,$D$2,D79,F79,J79,K79,M79)</f>
        <v>3201.386496</v>
      </c>
      <c r="BB79" s="80">
        <f aca="true" t="shared" si="12" ref="BB79:BB103">BA79+SUM(N79:AZ79)</f>
        <v>3201.386496</v>
      </c>
      <c r="BC79" s="61" t="str">
        <f aca="true" t="shared" si="13" ref="BC79:BC103">SpellNumber(L79,BB79)</f>
        <v>INR  Three Thousand Two Hundred &amp; One  and Paise Thirty Nine Only</v>
      </c>
      <c r="BE79" s="62">
        <v>29</v>
      </c>
      <c r="BF79" s="54">
        <v>2673</v>
      </c>
      <c r="BG79" s="67">
        <f aca="true" t="shared" si="14" ref="BG79:BG97">BF79*1.12*1.01</f>
        <v>3023.6976000000004</v>
      </c>
      <c r="BH79" s="67">
        <f aca="true" t="shared" si="15" ref="BH79:BH97">BE79*1.12*1.01</f>
        <v>32.80480000000001</v>
      </c>
      <c r="BJ79" s="83">
        <v>6471</v>
      </c>
      <c r="BK79" s="66">
        <f t="shared" si="9"/>
        <v>7765.2</v>
      </c>
      <c r="BL79" s="67">
        <f>BK79*1.12*1.01</f>
        <v>8783.994240000002</v>
      </c>
      <c r="BM79" s="62">
        <v>737</v>
      </c>
      <c r="BN79" s="67">
        <f aca="true" t="shared" si="16" ref="BN79:BN142">BM79*1.12*1.01</f>
        <v>833.6944000000001</v>
      </c>
      <c r="IE79" s="22"/>
      <c r="IF79" s="22"/>
      <c r="IG79" s="22"/>
      <c r="IH79" s="22"/>
      <c r="II79" s="22"/>
    </row>
    <row r="80" spans="1:243" s="21" customFormat="1" ht="144.75" customHeight="1">
      <c r="A80" s="32">
        <v>68</v>
      </c>
      <c r="B80" s="90" t="s">
        <v>225</v>
      </c>
      <c r="C80" s="63" t="s">
        <v>136</v>
      </c>
      <c r="D80" s="91">
        <v>3.84</v>
      </c>
      <c r="E80" s="92" t="s">
        <v>157</v>
      </c>
      <c r="F80" s="62">
        <v>847.2688000000002</v>
      </c>
      <c r="G80" s="55"/>
      <c r="H80" s="55"/>
      <c r="I80" s="56" t="s">
        <v>40</v>
      </c>
      <c r="J80" s="57">
        <f t="shared" si="10"/>
        <v>1</v>
      </c>
      <c r="K80" s="58" t="s">
        <v>64</v>
      </c>
      <c r="L80" s="58" t="s">
        <v>7</v>
      </c>
      <c r="M80" s="59"/>
      <c r="N80" s="55"/>
      <c r="O80" s="55"/>
      <c r="P80" s="60"/>
      <c r="Q80" s="55"/>
      <c r="R80" s="55"/>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79">
        <f t="shared" si="11"/>
        <v>3253.5121920000006</v>
      </c>
      <c r="BB80" s="80">
        <f t="shared" si="12"/>
        <v>3253.5121920000006</v>
      </c>
      <c r="BC80" s="61" t="str">
        <f t="shared" si="13"/>
        <v>INR  Three Thousand Two Hundred &amp; Fifty Three  and Paise Fifty One Only</v>
      </c>
      <c r="BE80" s="62">
        <v>38</v>
      </c>
      <c r="BF80" s="54">
        <v>2687</v>
      </c>
      <c r="BG80" s="67">
        <f t="shared" si="14"/>
        <v>3039.5344000000005</v>
      </c>
      <c r="BH80" s="67">
        <f t="shared" si="15"/>
        <v>42.985600000000005</v>
      </c>
      <c r="BJ80" s="83">
        <v>769</v>
      </c>
      <c r="BK80" s="66">
        <f t="shared" si="9"/>
        <v>922.8</v>
      </c>
      <c r="BL80" s="67">
        <f>BK80*1.12*1.01</f>
        <v>1043.87136</v>
      </c>
      <c r="BM80" s="62">
        <v>749</v>
      </c>
      <c r="BN80" s="67">
        <f t="shared" si="16"/>
        <v>847.2688000000002</v>
      </c>
      <c r="IE80" s="22"/>
      <c r="IF80" s="22"/>
      <c r="IG80" s="22"/>
      <c r="IH80" s="22"/>
      <c r="II80" s="22"/>
    </row>
    <row r="81" spans="1:243" s="21" customFormat="1" ht="258.75" customHeight="1">
      <c r="A81" s="32">
        <v>69</v>
      </c>
      <c r="B81" s="90" t="s">
        <v>226</v>
      </c>
      <c r="C81" s="63" t="s">
        <v>137</v>
      </c>
      <c r="D81" s="91">
        <v>0.31762500000000005</v>
      </c>
      <c r="E81" s="92" t="s">
        <v>157</v>
      </c>
      <c r="F81" s="62">
        <v>1029.392</v>
      </c>
      <c r="G81" s="55"/>
      <c r="H81" s="55"/>
      <c r="I81" s="56" t="s">
        <v>40</v>
      </c>
      <c r="J81" s="57">
        <f t="shared" si="10"/>
        <v>1</v>
      </c>
      <c r="K81" s="58" t="s">
        <v>64</v>
      </c>
      <c r="L81" s="58" t="s">
        <v>7</v>
      </c>
      <c r="M81" s="59"/>
      <c r="N81" s="55"/>
      <c r="O81" s="55"/>
      <c r="P81" s="60"/>
      <c r="Q81" s="55"/>
      <c r="R81" s="55"/>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79">
        <f t="shared" si="11"/>
        <v>326.9606340000001</v>
      </c>
      <c r="BB81" s="80">
        <f t="shared" si="12"/>
        <v>326.9606340000001</v>
      </c>
      <c r="BC81" s="61" t="str">
        <f t="shared" si="13"/>
        <v>INR  Three Hundred &amp; Twenty Six  and Paise Ninety Six Only</v>
      </c>
      <c r="BE81" s="62">
        <v>129</v>
      </c>
      <c r="BF81" s="54">
        <v>713</v>
      </c>
      <c r="BG81" s="67">
        <f t="shared" si="14"/>
        <v>806.5456</v>
      </c>
      <c r="BH81" s="67">
        <f t="shared" si="15"/>
        <v>145.92480000000003</v>
      </c>
      <c r="BJ81" s="86">
        <v>4132</v>
      </c>
      <c r="BK81" s="66">
        <f>BJ81*1.15</f>
        <v>4751.799999999999</v>
      </c>
      <c r="BL81" s="67">
        <f>BK81*1.12*1.01</f>
        <v>5375.2361599999995</v>
      </c>
      <c r="BM81" s="62">
        <v>910</v>
      </c>
      <c r="BN81" s="67">
        <f t="shared" si="16"/>
        <v>1029.392</v>
      </c>
      <c r="IE81" s="22"/>
      <c r="IF81" s="22"/>
      <c r="IG81" s="22"/>
      <c r="IH81" s="22"/>
      <c r="II81" s="22"/>
    </row>
    <row r="82" spans="1:243" s="21" customFormat="1" ht="248.25" customHeight="1">
      <c r="A82" s="32">
        <v>70</v>
      </c>
      <c r="B82" s="90" t="s">
        <v>227</v>
      </c>
      <c r="C82" s="63" t="s">
        <v>113</v>
      </c>
      <c r="D82" s="91">
        <v>0.31762500000000005</v>
      </c>
      <c r="E82" s="92" t="s">
        <v>157</v>
      </c>
      <c r="F82" s="62">
        <v>1035.0480000000002</v>
      </c>
      <c r="G82" s="55"/>
      <c r="H82" s="55"/>
      <c r="I82" s="56" t="s">
        <v>40</v>
      </c>
      <c r="J82" s="57">
        <f t="shared" si="10"/>
        <v>1</v>
      </c>
      <c r="K82" s="58" t="s">
        <v>64</v>
      </c>
      <c r="L82" s="58" t="s">
        <v>7</v>
      </c>
      <c r="M82" s="59"/>
      <c r="N82" s="55"/>
      <c r="O82" s="55"/>
      <c r="P82" s="60"/>
      <c r="Q82" s="55"/>
      <c r="R82" s="55"/>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79">
        <f t="shared" si="11"/>
        <v>328.7571210000001</v>
      </c>
      <c r="BB82" s="80">
        <f t="shared" si="12"/>
        <v>328.7571210000001</v>
      </c>
      <c r="BC82" s="61" t="str">
        <f t="shared" si="13"/>
        <v>INR  Three Hundred &amp; Twenty Eight  and Paise Seventy Six Only</v>
      </c>
      <c r="BE82" s="62">
        <v>133</v>
      </c>
      <c r="BF82" s="54">
        <v>718</v>
      </c>
      <c r="BG82" s="67">
        <f t="shared" si="14"/>
        <v>812.2016000000001</v>
      </c>
      <c r="BH82" s="67">
        <f t="shared" si="15"/>
        <v>150.4496</v>
      </c>
      <c r="BJ82" s="86">
        <v>4386</v>
      </c>
      <c r="BK82" s="66">
        <f aca="true" t="shared" si="17" ref="BK82:BK98">BJ82*1.15</f>
        <v>5043.9</v>
      </c>
      <c r="BL82" s="67">
        <f aca="true" t="shared" si="18" ref="BL82:BL98">BK82*1.12*1.01</f>
        <v>5705.659680000001</v>
      </c>
      <c r="BM82" s="62">
        <v>915</v>
      </c>
      <c r="BN82" s="67">
        <f t="shared" si="16"/>
        <v>1035.0480000000002</v>
      </c>
      <c r="IE82" s="22"/>
      <c r="IF82" s="22"/>
      <c r="IG82" s="22"/>
      <c r="IH82" s="22"/>
      <c r="II82" s="22"/>
    </row>
    <row r="83" spans="1:243" s="21" customFormat="1" ht="256.5" customHeight="1">
      <c r="A83" s="32">
        <v>71</v>
      </c>
      <c r="B83" s="90" t="s">
        <v>228</v>
      </c>
      <c r="C83" s="63" t="s">
        <v>114</v>
      </c>
      <c r="D83" s="91">
        <v>0.31762500000000005</v>
      </c>
      <c r="E83" s="92" t="s">
        <v>157</v>
      </c>
      <c r="F83" s="62">
        <v>1040.7040000000002</v>
      </c>
      <c r="G83" s="55"/>
      <c r="H83" s="55"/>
      <c r="I83" s="56" t="s">
        <v>40</v>
      </c>
      <c r="J83" s="57">
        <f t="shared" si="10"/>
        <v>1</v>
      </c>
      <c r="K83" s="58" t="s">
        <v>64</v>
      </c>
      <c r="L83" s="58" t="s">
        <v>7</v>
      </c>
      <c r="M83" s="59"/>
      <c r="N83" s="55"/>
      <c r="O83" s="55"/>
      <c r="P83" s="60"/>
      <c r="Q83" s="55"/>
      <c r="R83" s="55"/>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79">
        <f t="shared" si="11"/>
        <v>330.5536080000001</v>
      </c>
      <c r="BB83" s="80">
        <f t="shared" si="12"/>
        <v>330.5536080000001</v>
      </c>
      <c r="BC83" s="61" t="str">
        <f t="shared" si="13"/>
        <v>INR  Three Hundred &amp; Thirty  and Paise Fifty Five Only</v>
      </c>
      <c r="BE83" s="62">
        <v>137</v>
      </c>
      <c r="BF83" s="54">
        <v>1269</v>
      </c>
      <c r="BG83" s="67">
        <f t="shared" si="14"/>
        <v>1435.4928000000002</v>
      </c>
      <c r="BH83" s="67">
        <f t="shared" si="15"/>
        <v>154.97440000000003</v>
      </c>
      <c r="BJ83" s="86">
        <v>139</v>
      </c>
      <c r="BK83" s="66">
        <f t="shared" si="17"/>
        <v>159.85</v>
      </c>
      <c r="BL83" s="67">
        <f t="shared" si="18"/>
        <v>180.82232000000002</v>
      </c>
      <c r="BM83" s="62">
        <v>920</v>
      </c>
      <c r="BN83" s="67">
        <f t="shared" si="16"/>
        <v>1040.7040000000002</v>
      </c>
      <c r="IE83" s="22"/>
      <c r="IF83" s="22"/>
      <c r="IG83" s="22"/>
      <c r="IH83" s="22"/>
      <c r="II83" s="22"/>
    </row>
    <row r="84" spans="1:243" s="21" customFormat="1" ht="256.5" customHeight="1">
      <c r="A84" s="32">
        <v>72</v>
      </c>
      <c r="B84" s="90" t="s">
        <v>229</v>
      </c>
      <c r="C84" s="63" t="s">
        <v>115</v>
      </c>
      <c r="D84" s="91">
        <v>0.31762500000000005</v>
      </c>
      <c r="E84" s="92" t="s">
        <v>157</v>
      </c>
      <c r="F84" s="62">
        <v>1046.36</v>
      </c>
      <c r="G84" s="55"/>
      <c r="H84" s="55"/>
      <c r="I84" s="56" t="s">
        <v>40</v>
      </c>
      <c r="J84" s="57">
        <f t="shared" si="10"/>
        <v>1</v>
      </c>
      <c r="K84" s="58" t="s">
        <v>64</v>
      </c>
      <c r="L84" s="58" t="s">
        <v>7</v>
      </c>
      <c r="M84" s="59"/>
      <c r="N84" s="55"/>
      <c r="O84" s="55"/>
      <c r="P84" s="60"/>
      <c r="Q84" s="55"/>
      <c r="R84" s="55"/>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79">
        <f t="shared" si="11"/>
        <v>332.350095</v>
      </c>
      <c r="BB84" s="80">
        <f t="shared" si="12"/>
        <v>332.350095</v>
      </c>
      <c r="BC84" s="61" t="str">
        <f t="shared" si="13"/>
        <v>INR  Three Hundred &amp; Thirty Two  and Paise Thirty Five Only</v>
      </c>
      <c r="BE84" s="62">
        <v>141</v>
      </c>
      <c r="BF84" s="54">
        <v>1274</v>
      </c>
      <c r="BG84" s="67">
        <f t="shared" si="14"/>
        <v>1441.1488000000002</v>
      </c>
      <c r="BH84" s="67">
        <f t="shared" si="15"/>
        <v>159.49920000000003</v>
      </c>
      <c r="BJ84" s="86">
        <v>65</v>
      </c>
      <c r="BK84" s="66">
        <f t="shared" si="17"/>
        <v>74.75</v>
      </c>
      <c r="BL84" s="67">
        <f t="shared" si="18"/>
        <v>84.55720000000001</v>
      </c>
      <c r="BM84" s="62">
        <v>925</v>
      </c>
      <c r="BN84" s="67">
        <f t="shared" si="16"/>
        <v>1046.36</v>
      </c>
      <c r="IE84" s="22"/>
      <c r="IF84" s="22"/>
      <c r="IG84" s="22"/>
      <c r="IH84" s="22"/>
      <c r="II84" s="22"/>
    </row>
    <row r="85" spans="1:243" s="21" customFormat="1" ht="258.75" customHeight="1">
      <c r="A85" s="32">
        <v>73</v>
      </c>
      <c r="B85" s="90" t="s">
        <v>230</v>
      </c>
      <c r="C85" s="63" t="s">
        <v>116</v>
      </c>
      <c r="D85" s="91">
        <v>8.01</v>
      </c>
      <c r="E85" s="92" t="s">
        <v>157</v>
      </c>
      <c r="F85" s="62">
        <v>1247.7136</v>
      </c>
      <c r="G85" s="55"/>
      <c r="H85" s="55"/>
      <c r="I85" s="56" t="s">
        <v>40</v>
      </c>
      <c r="J85" s="57">
        <f t="shared" si="10"/>
        <v>1</v>
      </c>
      <c r="K85" s="58" t="s">
        <v>64</v>
      </c>
      <c r="L85" s="58" t="s">
        <v>7</v>
      </c>
      <c r="M85" s="59"/>
      <c r="N85" s="55"/>
      <c r="O85" s="55"/>
      <c r="P85" s="60"/>
      <c r="Q85" s="55"/>
      <c r="R85" s="55"/>
      <c r="S85" s="60"/>
      <c r="T85" s="60"/>
      <c r="U85" s="60"/>
      <c r="V85" s="60"/>
      <c r="W85" s="60"/>
      <c r="X85" s="60"/>
      <c r="Y85" s="60"/>
      <c r="Z85" s="60"/>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0"/>
      <c r="AZ85" s="60"/>
      <c r="BA85" s="79">
        <f t="shared" si="11"/>
        <v>9994.185936</v>
      </c>
      <c r="BB85" s="80">
        <f t="shared" si="12"/>
        <v>9994.185936</v>
      </c>
      <c r="BC85" s="61" t="str">
        <f t="shared" si="13"/>
        <v>INR  Nine Thousand Nine Hundred &amp; Ninety Four  and Paise Nineteen Only</v>
      </c>
      <c r="BE85" s="62">
        <v>119</v>
      </c>
      <c r="BF85" s="54">
        <v>1279</v>
      </c>
      <c r="BG85" s="67">
        <f t="shared" si="14"/>
        <v>1446.8048000000003</v>
      </c>
      <c r="BH85" s="67">
        <f t="shared" si="15"/>
        <v>134.6128</v>
      </c>
      <c r="BJ85" s="86">
        <v>48</v>
      </c>
      <c r="BK85" s="66">
        <f t="shared" si="17"/>
        <v>55.199999999999996</v>
      </c>
      <c r="BL85" s="67">
        <f t="shared" si="18"/>
        <v>62.44224</v>
      </c>
      <c r="BM85" s="62">
        <v>1103</v>
      </c>
      <c r="BN85" s="67">
        <f t="shared" si="16"/>
        <v>1247.7136</v>
      </c>
      <c r="IE85" s="22"/>
      <c r="IF85" s="22"/>
      <c r="IG85" s="22"/>
      <c r="IH85" s="22"/>
      <c r="II85" s="22"/>
    </row>
    <row r="86" spans="1:243" s="21" customFormat="1" ht="258" customHeight="1">
      <c r="A86" s="32">
        <v>74</v>
      </c>
      <c r="B86" s="90" t="s">
        <v>231</v>
      </c>
      <c r="C86" s="63" t="s">
        <v>138</v>
      </c>
      <c r="D86" s="91">
        <v>8.01</v>
      </c>
      <c r="E86" s="92" t="s">
        <v>157</v>
      </c>
      <c r="F86" s="62">
        <v>1253.3696</v>
      </c>
      <c r="G86" s="55"/>
      <c r="H86" s="55"/>
      <c r="I86" s="56" t="s">
        <v>40</v>
      </c>
      <c r="J86" s="57">
        <f t="shared" si="10"/>
        <v>1</v>
      </c>
      <c r="K86" s="58" t="s">
        <v>64</v>
      </c>
      <c r="L86" s="58" t="s">
        <v>7</v>
      </c>
      <c r="M86" s="59"/>
      <c r="N86" s="55"/>
      <c r="O86" s="55"/>
      <c r="P86" s="60"/>
      <c r="Q86" s="55"/>
      <c r="R86" s="55"/>
      <c r="S86" s="60"/>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79">
        <f t="shared" si="11"/>
        <v>10039.490496</v>
      </c>
      <c r="BB86" s="80">
        <f t="shared" si="12"/>
        <v>10039.490496</v>
      </c>
      <c r="BC86" s="61" t="str">
        <f t="shared" si="13"/>
        <v>INR  Ten Thousand  &amp;Thirty Nine  and Paise Forty Nine Only</v>
      </c>
      <c r="BE86" s="62">
        <v>71907</v>
      </c>
      <c r="BF86" s="54">
        <v>1284</v>
      </c>
      <c r="BG86" s="67">
        <f t="shared" si="14"/>
        <v>1452.4608</v>
      </c>
      <c r="BH86" s="67">
        <f t="shared" si="15"/>
        <v>81341.19840000001</v>
      </c>
      <c r="BJ86" s="86">
        <v>65</v>
      </c>
      <c r="BK86" s="66">
        <f t="shared" si="17"/>
        <v>74.75</v>
      </c>
      <c r="BL86" s="67">
        <f t="shared" si="18"/>
        <v>84.55720000000001</v>
      </c>
      <c r="BM86" s="62">
        <v>1108</v>
      </c>
      <c r="BN86" s="67">
        <f t="shared" si="16"/>
        <v>1253.3696</v>
      </c>
      <c r="IE86" s="22"/>
      <c r="IF86" s="22"/>
      <c r="IG86" s="22"/>
      <c r="IH86" s="22"/>
      <c r="II86" s="22"/>
    </row>
    <row r="87" spans="1:243" s="21" customFormat="1" ht="258.75" customHeight="1">
      <c r="A87" s="32">
        <v>75</v>
      </c>
      <c r="B87" s="90" t="s">
        <v>232</v>
      </c>
      <c r="C87" s="63" t="s">
        <v>139</v>
      </c>
      <c r="D87" s="91">
        <v>8.01</v>
      </c>
      <c r="E87" s="92" t="s">
        <v>157</v>
      </c>
      <c r="F87" s="62">
        <v>1259.0256000000002</v>
      </c>
      <c r="G87" s="55"/>
      <c r="H87" s="55"/>
      <c r="I87" s="56" t="s">
        <v>40</v>
      </c>
      <c r="J87" s="57">
        <f t="shared" si="10"/>
        <v>1</v>
      </c>
      <c r="K87" s="58" t="s">
        <v>64</v>
      </c>
      <c r="L87" s="58" t="s">
        <v>7</v>
      </c>
      <c r="M87" s="59"/>
      <c r="N87" s="55"/>
      <c r="O87" s="55"/>
      <c r="P87" s="60"/>
      <c r="Q87" s="55"/>
      <c r="R87" s="55"/>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79">
        <f t="shared" si="11"/>
        <v>10084.795056</v>
      </c>
      <c r="BB87" s="80">
        <f t="shared" si="12"/>
        <v>10084.795056</v>
      </c>
      <c r="BC87" s="61" t="str">
        <f t="shared" si="13"/>
        <v>INR  Ten Thousand  &amp;Eighty Four  and Paise Eighty Only</v>
      </c>
      <c r="BE87" s="62">
        <v>25</v>
      </c>
      <c r="BF87" s="54">
        <v>2313</v>
      </c>
      <c r="BG87" s="67">
        <f t="shared" si="14"/>
        <v>2616.4656000000004</v>
      </c>
      <c r="BH87" s="67">
        <f t="shared" si="15"/>
        <v>28.280000000000005</v>
      </c>
      <c r="BJ87" s="86">
        <v>246</v>
      </c>
      <c r="BK87" s="66">
        <f t="shared" si="17"/>
        <v>282.9</v>
      </c>
      <c r="BL87" s="67">
        <f t="shared" si="18"/>
        <v>320.01648</v>
      </c>
      <c r="BM87" s="62">
        <v>1113</v>
      </c>
      <c r="BN87" s="67">
        <f t="shared" si="16"/>
        <v>1259.0256000000002</v>
      </c>
      <c r="IE87" s="22"/>
      <c r="IF87" s="22"/>
      <c r="IG87" s="22"/>
      <c r="IH87" s="22"/>
      <c r="II87" s="22"/>
    </row>
    <row r="88" spans="1:243" s="21" customFormat="1" ht="251.25" customHeight="1">
      <c r="A88" s="32">
        <v>76</v>
      </c>
      <c r="B88" s="90" t="s">
        <v>233</v>
      </c>
      <c r="C88" s="63" t="s">
        <v>140</v>
      </c>
      <c r="D88" s="91">
        <v>8.01</v>
      </c>
      <c r="E88" s="92" t="s">
        <v>157</v>
      </c>
      <c r="F88" s="62">
        <v>1264.6816000000001</v>
      </c>
      <c r="G88" s="55"/>
      <c r="H88" s="55"/>
      <c r="I88" s="56" t="s">
        <v>40</v>
      </c>
      <c r="J88" s="57">
        <f t="shared" si="10"/>
        <v>1</v>
      </c>
      <c r="K88" s="58" t="s">
        <v>64</v>
      </c>
      <c r="L88" s="58" t="s">
        <v>7</v>
      </c>
      <c r="M88" s="59"/>
      <c r="N88" s="55"/>
      <c r="O88" s="55"/>
      <c r="P88" s="60"/>
      <c r="Q88" s="55"/>
      <c r="R88" s="55"/>
      <c r="S88" s="60"/>
      <c r="T88" s="60"/>
      <c r="U88" s="60"/>
      <c r="V88" s="60"/>
      <c r="W88" s="60"/>
      <c r="X88" s="60"/>
      <c r="Y88" s="60"/>
      <c r="Z88" s="60"/>
      <c r="AA88" s="60"/>
      <c r="AB88" s="60"/>
      <c r="AC88" s="60"/>
      <c r="AD88" s="60"/>
      <c r="AE88" s="60"/>
      <c r="AF88" s="60"/>
      <c r="AG88" s="60"/>
      <c r="AH88" s="60"/>
      <c r="AI88" s="60"/>
      <c r="AJ88" s="60"/>
      <c r="AK88" s="60"/>
      <c r="AL88" s="60"/>
      <c r="AM88" s="60"/>
      <c r="AN88" s="60"/>
      <c r="AO88" s="60"/>
      <c r="AP88" s="60"/>
      <c r="AQ88" s="60"/>
      <c r="AR88" s="60"/>
      <c r="AS88" s="60"/>
      <c r="AT88" s="60"/>
      <c r="AU88" s="60"/>
      <c r="AV88" s="60"/>
      <c r="AW88" s="60"/>
      <c r="AX88" s="60"/>
      <c r="AY88" s="60"/>
      <c r="AZ88" s="60"/>
      <c r="BA88" s="79">
        <f t="shared" si="11"/>
        <v>10130.099616000001</v>
      </c>
      <c r="BB88" s="80">
        <f t="shared" si="12"/>
        <v>10130.099616000001</v>
      </c>
      <c r="BC88" s="61" t="str">
        <f t="shared" si="13"/>
        <v>INR  Ten Thousand One Hundred &amp; Thirty  and Paise Ten Only</v>
      </c>
      <c r="BE88" s="62">
        <v>2270</v>
      </c>
      <c r="BF88" s="54">
        <v>10021</v>
      </c>
      <c r="BG88" s="67">
        <f t="shared" si="14"/>
        <v>11335.755200000001</v>
      </c>
      <c r="BH88" s="67">
        <f t="shared" si="15"/>
        <v>2567.824</v>
      </c>
      <c r="BJ88" s="86">
        <v>1074</v>
      </c>
      <c r="BK88" s="66">
        <f t="shared" si="17"/>
        <v>1235.1</v>
      </c>
      <c r="BL88" s="67">
        <f t="shared" si="18"/>
        <v>1397.1451200000001</v>
      </c>
      <c r="BM88" s="62">
        <v>1118</v>
      </c>
      <c r="BN88" s="67">
        <f t="shared" si="16"/>
        <v>1264.6816000000001</v>
      </c>
      <c r="IE88" s="22"/>
      <c r="IF88" s="22"/>
      <c r="IG88" s="22"/>
      <c r="IH88" s="22"/>
      <c r="II88" s="22"/>
    </row>
    <row r="89" spans="1:243" s="21" customFormat="1" ht="76.5" customHeight="1">
      <c r="A89" s="32">
        <v>77</v>
      </c>
      <c r="B89" s="90" t="s">
        <v>234</v>
      </c>
      <c r="C89" s="63" t="s">
        <v>141</v>
      </c>
      <c r="D89" s="91">
        <v>50</v>
      </c>
      <c r="E89" s="92" t="s">
        <v>157</v>
      </c>
      <c r="F89" s="62">
        <v>54.2976</v>
      </c>
      <c r="G89" s="55"/>
      <c r="H89" s="55"/>
      <c r="I89" s="56" t="s">
        <v>40</v>
      </c>
      <c r="J89" s="57">
        <f t="shared" si="10"/>
        <v>1</v>
      </c>
      <c r="K89" s="58" t="s">
        <v>64</v>
      </c>
      <c r="L89" s="58" t="s">
        <v>7</v>
      </c>
      <c r="M89" s="59"/>
      <c r="N89" s="55"/>
      <c r="O89" s="55"/>
      <c r="P89" s="60"/>
      <c r="Q89" s="55"/>
      <c r="R89" s="55"/>
      <c r="S89" s="60"/>
      <c r="T89" s="60"/>
      <c r="U89" s="60"/>
      <c r="V89" s="60"/>
      <c r="W89" s="60"/>
      <c r="X89" s="60"/>
      <c r="Y89" s="60"/>
      <c r="Z89" s="60"/>
      <c r="AA89" s="60"/>
      <c r="AB89" s="60"/>
      <c r="AC89" s="60"/>
      <c r="AD89" s="60"/>
      <c r="AE89" s="60"/>
      <c r="AF89" s="60"/>
      <c r="AG89" s="60"/>
      <c r="AH89" s="60"/>
      <c r="AI89" s="60"/>
      <c r="AJ89" s="60"/>
      <c r="AK89" s="60"/>
      <c r="AL89" s="60"/>
      <c r="AM89" s="60"/>
      <c r="AN89" s="60"/>
      <c r="AO89" s="60"/>
      <c r="AP89" s="60"/>
      <c r="AQ89" s="60"/>
      <c r="AR89" s="60"/>
      <c r="AS89" s="60"/>
      <c r="AT89" s="60"/>
      <c r="AU89" s="60"/>
      <c r="AV89" s="60"/>
      <c r="AW89" s="60"/>
      <c r="AX89" s="60"/>
      <c r="AY89" s="60"/>
      <c r="AZ89" s="60"/>
      <c r="BA89" s="79">
        <f t="shared" si="11"/>
        <v>2714.88</v>
      </c>
      <c r="BB89" s="80">
        <f t="shared" si="12"/>
        <v>2714.88</v>
      </c>
      <c r="BC89" s="61" t="str">
        <f t="shared" si="13"/>
        <v>INR  Two Thousand Seven Hundred &amp; Fourteen  and Paise Eighty Eight Only</v>
      </c>
      <c r="BE89" s="62">
        <v>477</v>
      </c>
      <c r="BF89" s="54">
        <v>10121.21</v>
      </c>
      <c r="BG89" s="67">
        <f t="shared" si="14"/>
        <v>11449.112752</v>
      </c>
      <c r="BH89" s="67">
        <f t="shared" si="15"/>
        <v>539.5824</v>
      </c>
      <c r="BJ89" s="86">
        <v>249</v>
      </c>
      <c r="BK89" s="66">
        <f t="shared" si="17"/>
        <v>286.34999999999997</v>
      </c>
      <c r="BL89" s="67">
        <f t="shared" si="18"/>
        <v>323.91911999999996</v>
      </c>
      <c r="BM89" s="62">
        <v>48</v>
      </c>
      <c r="BN89" s="67">
        <f t="shared" si="16"/>
        <v>54.2976</v>
      </c>
      <c r="IE89" s="22"/>
      <c r="IF89" s="22"/>
      <c r="IG89" s="22"/>
      <c r="IH89" s="22"/>
      <c r="II89" s="22"/>
    </row>
    <row r="90" spans="1:243" s="21" customFormat="1" ht="76.5" customHeight="1">
      <c r="A90" s="32">
        <v>78</v>
      </c>
      <c r="B90" s="90" t="s">
        <v>235</v>
      </c>
      <c r="C90" s="63" t="s">
        <v>117</v>
      </c>
      <c r="D90" s="91">
        <v>77</v>
      </c>
      <c r="E90" s="92" t="s">
        <v>157</v>
      </c>
      <c r="F90" s="62">
        <v>32.80480000000001</v>
      </c>
      <c r="G90" s="55"/>
      <c r="H90" s="55"/>
      <c r="I90" s="56" t="s">
        <v>40</v>
      </c>
      <c r="J90" s="57">
        <f t="shared" si="10"/>
        <v>1</v>
      </c>
      <c r="K90" s="58" t="s">
        <v>64</v>
      </c>
      <c r="L90" s="58" t="s">
        <v>7</v>
      </c>
      <c r="M90" s="59"/>
      <c r="N90" s="55"/>
      <c r="O90" s="55"/>
      <c r="P90" s="60"/>
      <c r="Q90" s="55"/>
      <c r="R90" s="55"/>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79">
        <f t="shared" si="11"/>
        <v>2525.9696000000004</v>
      </c>
      <c r="BB90" s="80">
        <f t="shared" si="12"/>
        <v>2525.9696000000004</v>
      </c>
      <c r="BC90" s="61" t="str">
        <f t="shared" si="13"/>
        <v>INR  Two Thousand Five Hundred &amp; Twenty Five  and Paise Ninety Seven Only</v>
      </c>
      <c r="BE90" s="62">
        <v>2968</v>
      </c>
      <c r="BF90" s="54">
        <v>10222.4221</v>
      </c>
      <c r="BG90" s="67">
        <f t="shared" si="14"/>
        <v>11563.60387952</v>
      </c>
      <c r="BH90" s="67">
        <f t="shared" si="15"/>
        <v>3357.4016</v>
      </c>
      <c r="BJ90" s="86">
        <v>938</v>
      </c>
      <c r="BK90" s="66">
        <f t="shared" si="17"/>
        <v>1078.6999999999998</v>
      </c>
      <c r="BL90" s="67">
        <f t="shared" si="18"/>
        <v>1220.22544</v>
      </c>
      <c r="BM90" s="62">
        <v>29</v>
      </c>
      <c r="BN90" s="67">
        <f t="shared" si="16"/>
        <v>32.80480000000001</v>
      </c>
      <c r="IE90" s="22"/>
      <c r="IF90" s="22"/>
      <c r="IG90" s="22"/>
      <c r="IH90" s="22"/>
      <c r="II90" s="22"/>
    </row>
    <row r="91" spans="1:243" s="21" customFormat="1" ht="73.5" customHeight="1">
      <c r="A91" s="32">
        <v>79</v>
      </c>
      <c r="B91" s="90" t="s">
        <v>236</v>
      </c>
      <c r="C91" s="63" t="s">
        <v>118</v>
      </c>
      <c r="D91" s="91">
        <v>85</v>
      </c>
      <c r="E91" s="92" t="s">
        <v>157</v>
      </c>
      <c r="F91" s="62">
        <v>42.985600000000005</v>
      </c>
      <c r="G91" s="55"/>
      <c r="H91" s="55"/>
      <c r="I91" s="56" t="s">
        <v>40</v>
      </c>
      <c r="J91" s="57">
        <f t="shared" si="10"/>
        <v>1</v>
      </c>
      <c r="K91" s="58" t="s">
        <v>64</v>
      </c>
      <c r="L91" s="58" t="s">
        <v>7</v>
      </c>
      <c r="M91" s="59"/>
      <c r="N91" s="55"/>
      <c r="O91" s="55"/>
      <c r="P91" s="60"/>
      <c r="Q91" s="55"/>
      <c r="R91" s="55"/>
      <c r="S91" s="60"/>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79">
        <f t="shared" si="11"/>
        <v>3653.7760000000003</v>
      </c>
      <c r="BB91" s="80">
        <f t="shared" si="12"/>
        <v>3653.7760000000003</v>
      </c>
      <c r="BC91" s="61" t="str">
        <f t="shared" si="13"/>
        <v>INR  Three Thousand Six Hundred &amp; Fifty Three  and Paise Seventy Eight Only</v>
      </c>
      <c r="BE91" s="62">
        <v>47</v>
      </c>
      <c r="BF91" s="54">
        <v>10324.646321</v>
      </c>
      <c r="BG91" s="67">
        <f t="shared" si="14"/>
        <v>11679.239918315203</v>
      </c>
      <c r="BH91" s="67">
        <f t="shared" si="15"/>
        <v>53.16640000000001</v>
      </c>
      <c r="BJ91" s="86">
        <v>387</v>
      </c>
      <c r="BK91" s="66">
        <f t="shared" si="17"/>
        <v>445.04999999999995</v>
      </c>
      <c r="BL91" s="67">
        <f t="shared" si="18"/>
        <v>503.44056</v>
      </c>
      <c r="BM91" s="62">
        <v>38</v>
      </c>
      <c r="BN91" s="67">
        <f t="shared" si="16"/>
        <v>42.985600000000005</v>
      </c>
      <c r="IE91" s="22"/>
      <c r="IF91" s="22"/>
      <c r="IG91" s="22"/>
      <c r="IH91" s="22"/>
      <c r="II91" s="22"/>
    </row>
    <row r="92" spans="1:243" s="21" customFormat="1" ht="128.25" customHeight="1">
      <c r="A92" s="32">
        <v>80</v>
      </c>
      <c r="B92" s="90" t="s">
        <v>237</v>
      </c>
      <c r="C92" s="63" t="s">
        <v>119</v>
      </c>
      <c r="D92" s="91">
        <v>85</v>
      </c>
      <c r="E92" s="92" t="s">
        <v>157</v>
      </c>
      <c r="F92" s="62">
        <v>91.62720000000002</v>
      </c>
      <c r="G92" s="55"/>
      <c r="H92" s="55"/>
      <c r="I92" s="56" t="s">
        <v>40</v>
      </c>
      <c r="J92" s="57">
        <f t="shared" si="10"/>
        <v>1</v>
      </c>
      <c r="K92" s="58" t="s">
        <v>64</v>
      </c>
      <c r="L92" s="58" t="s">
        <v>7</v>
      </c>
      <c r="M92" s="59"/>
      <c r="N92" s="55"/>
      <c r="O92" s="55"/>
      <c r="P92" s="60"/>
      <c r="Q92" s="55"/>
      <c r="R92" s="55"/>
      <c r="S92" s="60"/>
      <c r="T92" s="60"/>
      <c r="U92" s="60"/>
      <c r="V92" s="60"/>
      <c r="W92" s="60"/>
      <c r="X92" s="60"/>
      <c r="Y92" s="60"/>
      <c r="Z92" s="60"/>
      <c r="AA92" s="60"/>
      <c r="AB92" s="60"/>
      <c r="AC92" s="60"/>
      <c r="AD92" s="60"/>
      <c r="AE92" s="60"/>
      <c r="AF92" s="60"/>
      <c r="AG92" s="60"/>
      <c r="AH92" s="60"/>
      <c r="AI92" s="60"/>
      <c r="AJ92" s="60"/>
      <c r="AK92" s="60"/>
      <c r="AL92" s="60"/>
      <c r="AM92" s="60"/>
      <c r="AN92" s="60"/>
      <c r="AO92" s="60"/>
      <c r="AP92" s="60"/>
      <c r="AQ92" s="60"/>
      <c r="AR92" s="60"/>
      <c r="AS92" s="60"/>
      <c r="AT92" s="60"/>
      <c r="AU92" s="60"/>
      <c r="AV92" s="60"/>
      <c r="AW92" s="60"/>
      <c r="AX92" s="60"/>
      <c r="AY92" s="60"/>
      <c r="AZ92" s="60"/>
      <c r="BA92" s="79">
        <f t="shared" si="11"/>
        <v>7788.312000000002</v>
      </c>
      <c r="BB92" s="80">
        <f t="shared" si="12"/>
        <v>7788.312000000002</v>
      </c>
      <c r="BC92" s="61" t="str">
        <f t="shared" si="13"/>
        <v>INR  Seven Thousand Seven Hundred &amp; Eighty Eight  and Paise Thirty One Only</v>
      </c>
      <c r="BE92" s="62">
        <v>40</v>
      </c>
      <c r="BF92" s="54">
        <v>4351</v>
      </c>
      <c r="BG92" s="67">
        <f t="shared" si="14"/>
        <v>4921.851200000001</v>
      </c>
      <c r="BH92" s="67">
        <f t="shared" si="15"/>
        <v>45.248000000000005</v>
      </c>
      <c r="BJ92" s="86">
        <v>1208</v>
      </c>
      <c r="BK92" s="66">
        <f t="shared" si="17"/>
        <v>1389.1999999999998</v>
      </c>
      <c r="BL92" s="67">
        <f t="shared" si="18"/>
        <v>1571.46304</v>
      </c>
      <c r="BM92" s="62">
        <v>81</v>
      </c>
      <c r="BN92" s="67">
        <f t="shared" si="16"/>
        <v>91.62720000000002</v>
      </c>
      <c r="IE92" s="22"/>
      <c r="IF92" s="22"/>
      <c r="IG92" s="22"/>
      <c r="IH92" s="22"/>
      <c r="II92" s="22"/>
    </row>
    <row r="93" spans="1:243" s="21" customFormat="1" ht="128.25" customHeight="1">
      <c r="A93" s="32">
        <v>81</v>
      </c>
      <c r="B93" s="90" t="s">
        <v>238</v>
      </c>
      <c r="C93" s="63" t="s">
        <v>120</v>
      </c>
      <c r="D93" s="91">
        <v>85</v>
      </c>
      <c r="E93" s="92" t="s">
        <v>157</v>
      </c>
      <c r="F93" s="62">
        <v>89.3648</v>
      </c>
      <c r="G93" s="55"/>
      <c r="H93" s="55"/>
      <c r="I93" s="56" t="s">
        <v>40</v>
      </c>
      <c r="J93" s="57">
        <f t="shared" si="10"/>
        <v>1</v>
      </c>
      <c r="K93" s="58" t="s">
        <v>64</v>
      </c>
      <c r="L93" s="58" t="s">
        <v>7</v>
      </c>
      <c r="M93" s="59"/>
      <c r="N93" s="55"/>
      <c r="O93" s="55"/>
      <c r="P93" s="60"/>
      <c r="Q93" s="55"/>
      <c r="R93" s="55"/>
      <c r="S93" s="60"/>
      <c r="T93" s="60"/>
      <c r="U93" s="60"/>
      <c r="V93" s="60"/>
      <c r="W93" s="60"/>
      <c r="X93" s="60"/>
      <c r="Y93" s="60"/>
      <c r="Z93" s="60"/>
      <c r="AA93" s="60"/>
      <c r="AB93" s="60"/>
      <c r="AC93" s="60"/>
      <c r="AD93" s="60"/>
      <c r="AE93" s="60"/>
      <c r="AF93" s="60"/>
      <c r="AG93" s="60"/>
      <c r="AH93" s="60"/>
      <c r="AI93" s="60"/>
      <c r="AJ93" s="60"/>
      <c r="AK93" s="60"/>
      <c r="AL93" s="60"/>
      <c r="AM93" s="60"/>
      <c r="AN93" s="60"/>
      <c r="AO93" s="60"/>
      <c r="AP93" s="60"/>
      <c r="AQ93" s="60"/>
      <c r="AR93" s="60"/>
      <c r="AS93" s="60"/>
      <c r="AT93" s="60"/>
      <c r="AU93" s="60"/>
      <c r="AV93" s="60"/>
      <c r="AW93" s="60"/>
      <c r="AX93" s="60"/>
      <c r="AY93" s="60"/>
      <c r="AZ93" s="60"/>
      <c r="BA93" s="79">
        <f t="shared" si="11"/>
        <v>7596.008</v>
      </c>
      <c r="BB93" s="80">
        <f t="shared" si="12"/>
        <v>7596.008</v>
      </c>
      <c r="BC93" s="61" t="str">
        <f t="shared" si="13"/>
        <v>INR  Seven Thousand Five Hundred &amp; Ninety Six  and Paise One Only</v>
      </c>
      <c r="BE93" s="62">
        <v>17</v>
      </c>
      <c r="BF93" s="54">
        <v>81936</v>
      </c>
      <c r="BG93" s="67">
        <f t="shared" si="14"/>
        <v>92686.0032</v>
      </c>
      <c r="BH93" s="67">
        <f t="shared" si="15"/>
        <v>19.230400000000003</v>
      </c>
      <c r="BJ93" s="86">
        <v>456</v>
      </c>
      <c r="BK93" s="66">
        <f t="shared" si="17"/>
        <v>524.4</v>
      </c>
      <c r="BL93" s="67">
        <f t="shared" si="18"/>
        <v>593.20128</v>
      </c>
      <c r="BM93" s="62">
        <v>79</v>
      </c>
      <c r="BN93" s="67">
        <f t="shared" si="16"/>
        <v>89.3648</v>
      </c>
      <c r="IE93" s="22"/>
      <c r="IF93" s="22"/>
      <c r="IG93" s="22"/>
      <c r="IH93" s="22"/>
      <c r="II93" s="22"/>
    </row>
    <row r="94" spans="1:243" s="21" customFormat="1" ht="156.75" customHeight="1">
      <c r="A94" s="32">
        <v>82</v>
      </c>
      <c r="B94" s="90" t="s">
        <v>239</v>
      </c>
      <c r="C94" s="63" t="s">
        <v>121</v>
      </c>
      <c r="D94" s="91">
        <v>3066</v>
      </c>
      <c r="E94" s="92" t="s">
        <v>240</v>
      </c>
      <c r="F94" s="62">
        <v>38.12144000000001</v>
      </c>
      <c r="G94" s="55"/>
      <c r="H94" s="55"/>
      <c r="I94" s="56" t="s">
        <v>40</v>
      </c>
      <c r="J94" s="57">
        <f t="shared" si="10"/>
        <v>1</v>
      </c>
      <c r="K94" s="58" t="s">
        <v>64</v>
      </c>
      <c r="L94" s="58" t="s">
        <v>7</v>
      </c>
      <c r="M94" s="59"/>
      <c r="N94" s="55"/>
      <c r="O94" s="55"/>
      <c r="P94" s="60"/>
      <c r="Q94" s="55"/>
      <c r="R94" s="55"/>
      <c r="S94" s="60"/>
      <c r="T94" s="60"/>
      <c r="U94" s="60"/>
      <c r="V94" s="60"/>
      <c r="W94" s="60"/>
      <c r="X94" s="60"/>
      <c r="Y94" s="60"/>
      <c r="Z94" s="60"/>
      <c r="AA94" s="60"/>
      <c r="AB94" s="60"/>
      <c r="AC94" s="60"/>
      <c r="AD94" s="60"/>
      <c r="AE94" s="60"/>
      <c r="AF94" s="60"/>
      <c r="AG94" s="60"/>
      <c r="AH94" s="60"/>
      <c r="AI94" s="60"/>
      <c r="AJ94" s="60"/>
      <c r="AK94" s="60"/>
      <c r="AL94" s="60"/>
      <c r="AM94" s="60"/>
      <c r="AN94" s="60"/>
      <c r="AO94" s="60"/>
      <c r="AP94" s="60"/>
      <c r="AQ94" s="60"/>
      <c r="AR94" s="60"/>
      <c r="AS94" s="60"/>
      <c r="AT94" s="60"/>
      <c r="AU94" s="60"/>
      <c r="AV94" s="60"/>
      <c r="AW94" s="60"/>
      <c r="AX94" s="60"/>
      <c r="AY94" s="60"/>
      <c r="AZ94" s="60"/>
      <c r="BA94" s="79">
        <f t="shared" si="11"/>
        <v>116880.33504000002</v>
      </c>
      <c r="BB94" s="80">
        <f t="shared" si="12"/>
        <v>116880.33504000002</v>
      </c>
      <c r="BC94" s="61" t="str">
        <f t="shared" si="13"/>
        <v>INR  One Lakh Sixteen Thousand Eight Hundred &amp; Eighty  and Paise Thirty Four Only</v>
      </c>
      <c r="BE94" s="62">
        <v>10021</v>
      </c>
      <c r="BF94" s="54">
        <v>82136</v>
      </c>
      <c r="BG94" s="67">
        <f t="shared" si="14"/>
        <v>92912.24320000001</v>
      </c>
      <c r="BH94" s="67">
        <f t="shared" si="15"/>
        <v>11335.755200000001</v>
      </c>
      <c r="BJ94" s="86">
        <v>439</v>
      </c>
      <c r="BK94" s="66">
        <f t="shared" si="17"/>
        <v>504.84999999999997</v>
      </c>
      <c r="BL94" s="67">
        <f t="shared" si="18"/>
        <v>571.08632</v>
      </c>
      <c r="BM94" s="62">
        <v>33.7</v>
      </c>
      <c r="BN94" s="67">
        <f t="shared" si="16"/>
        <v>38.12144000000001</v>
      </c>
      <c r="IE94" s="22"/>
      <c r="IF94" s="22"/>
      <c r="IG94" s="22"/>
      <c r="IH94" s="22"/>
      <c r="II94" s="22"/>
    </row>
    <row r="95" spans="1:243" s="21" customFormat="1" ht="101.25" customHeight="1">
      <c r="A95" s="32">
        <v>83</v>
      </c>
      <c r="B95" s="90" t="s">
        <v>241</v>
      </c>
      <c r="C95" s="63" t="s">
        <v>142</v>
      </c>
      <c r="D95" s="91">
        <v>3066</v>
      </c>
      <c r="E95" s="92" t="s">
        <v>157</v>
      </c>
      <c r="F95" s="62">
        <v>79.18400000000001</v>
      </c>
      <c r="G95" s="55"/>
      <c r="H95" s="55"/>
      <c r="I95" s="56" t="s">
        <v>40</v>
      </c>
      <c r="J95" s="57">
        <f t="shared" si="10"/>
        <v>1</v>
      </c>
      <c r="K95" s="58" t="s">
        <v>64</v>
      </c>
      <c r="L95" s="58" t="s">
        <v>7</v>
      </c>
      <c r="M95" s="59"/>
      <c r="N95" s="55"/>
      <c r="O95" s="55"/>
      <c r="P95" s="60"/>
      <c r="Q95" s="55"/>
      <c r="R95" s="55"/>
      <c r="S95" s="60"/>
      <c r="T95" s="60"/>
      <c r="U95" s="60"/>
      <c r="V95" s="60"/>
      <c r="W95" s="60"/>
      <c r="X95" s="60"/>
      <c r="Y95" s="60"/>
      <c r="Z95" s="60"/>
      <c r="AA95" s="60"/>
      <c r="AB95" s="60"/>
      <c r="AC95" s="60"/>
      <c r="AD95" s="60"/>
      <c r="AE95" s="60"/>
      <c r="AF95" s="60"/>
      <c r="AG95" s="60"/>
      <c r="AH95" s="60"/>
      <c r="AI95" s="60"/>
      <c r="AJ95" s="60"/>
      <c r="AK95" s="60"/>
      <c r="AL95" s="60"/>
      <c r="AM95" s="60"/>
      <c r="AN95" s="60"/>
      <c r="AO95" s="60"/>
      <c r="AP95" s="60"/>
      <c r="AQ95" s="60"/>
      <c r="AR95" s="60"/>
      <c r="AS95" s="60"/>
      <c r="AT95" s="60"/>
      <c r="AU95" s="60"/>
      <c r="AV95" s="60"/>
      <c r="AW95" s="60"/>
      <c r="AX95" s="60"/>
      <c r="AY95" s="60"/>
      <c r="AZ95" s="60"/>
      <c r="BA95" s="79">
        <f t="shared" si="11"/>
        <v>242778.14400000003</v>
      </c>
      <c r="BB95" s="80">
        <f t="shared" si="12"/>
        <v>242778.14400000003</v>
      </c>
      <c r="BC95" s="61" t="str">
        <f t="shared" si="13"/>
        <v>INR  Two Lakh Forty Two Thousand Seven Hundred &amp; Seventy Eight  and Paise Fourteen Only</v>
      </c>
      <c r="BE95" s="70">
        <v>10121.210000000001</v>
      </c>
      <c r="BF95" s="54">
        <v>82336</v>
      </c>
      <c r="BG95" s="67">
        <f t="shared" si="14"/>
        <v>93138.4832</v>
      </c>
      <c r="BH95" s="67">
        <f t="shared" si="15"/>
        <v>11449.112752000001</v>
      </c>
      <c r="BJ95" s="86">
        <v>100</v>
      </c>
      <c r="BK95" s="66">
        <f t="shared" si="17"/>
        <v>114.99999999999999</v>
      </c>
      <c r="BL95" s="67">
        <f t="shared" si="18"/>
        <v>130.088</v>
      </c>
      <c r="BM95" s="62">
        <v>70</v>
      </c>
      <c r="BN95" s="67">
        <f t="shared" si="16"/>
        <v>79.18400000000001</v>
      </c>
      <c r="IE95" s="22"/>
      <c r="IF95" s="22"/>
      <c r="IG95" s="22"/>
      <c r="IH95" s="22"/>
      <c r="II95" s="22"/>
    </row>
    <row r="96" spans="1:243" s="21" customFormat="1" ht="153" customHeight="1">
      <c r="A96" s="32">
        <v>84</v>
      </c>
      <c r="B96" s="90" t="s">
        <v>242</v>
      </c>
      <c r="C96" s="63" t="s">
        <v>122</v>
      </c>
      <c r="D96" s="91">
        <v>165</v>
      </c>
      <c r="E96" s="92" t="s">
        <v>157</v>
      </c>
      <c r="F96" s="62">
        <v>35.51968</v>
      </c>
      <c r="G96" s="55"/>
      <c r="H96" s="55"/>
      <c r="I96" s="56" t="s">
        <v>40</v>
      </c>
      <c r="J96" s="57">
        <f t="shared" si="10"/>
        <v>1</v>
      </c>
      <c r="K96" s="58" t="s">
        <v>64</v>
      </c>
      <c r="L96" s="58" t="s">
        <v>7</v>
      </c>
      <c r="M96" s="59"/>
      <c r="N96" s="55"/>
      <c r="O96" s="55"/>
      <c r="P96" s="60"/>
      <c r="Q96" s="55"/>
      <c r="R96" s="55"/>
      <c r="S96" s="60"/>
      <c r="T96" s="60"/>
      <c r="U96" s="60"/>
      <c r="V96" s="60"/>
      <c r="W96" s="60"/>
      <c r="X96" s="60"/>
      <c r="Y96" s="60"/>
      <c r="Z96" s="60"/>
      <c r="AA96" s="60"/>
      <c r="AB96" s="60"/>
      <c r="AC96" s="60"/>
      <c r="AD96" s="60"/>
      <c r="AE96" s="60"/>
      <c r="AF96" s="60"/>
      <c r="AG96" s="60"/>
      <c r="AH96" s="60"/>
      <c r="AI96" s="60"/>
      <c r="AJ96" s="60"/>
      <c r="AK96" s="60"/>
      <c r="AL96" s="60"/>
      <c r="AM96" s="60"/>
      <c r="AN96" s="60"/>
      <c r="AO96" s="60"/>
      <c r="AP96" s="60"/>
      <c r="AQ96" s="60"/>
      <c r="AR96" s="60"/>
      <c r="AS96" s="60"/>
      <c r="AT96" s="60"/>
      <c r="AU96" s="60"/>
      <c r="AV96" s="60"/>
      <c r="AW96" s="60"/>
      <c r="AX96" s="60"/>
      <c r="AY96" s="60"/>
      <c r="AZ96" s="60"/>
      <c r="BA96" s="79">
        <f t="shared" si="11"/>
        <v>5860.7472</v>
      </c>
      <c r="BB96" s="80">
        <f t="shared" si="12"/>
        <v>5860.7472</v>
      </c>
      <c r="BC96" s="61" t="str">
        <f t="shared" si="13"/>
        <v>INR  Five Thousand Eight Hundred &amp; Sixty  and Paise Seventy Five Only</v>
      </c>
      <c r="BE96" s="69">
        <v>10222.422100000002</v>
      </c>
      <c r="BF96" s="54">
        <v>82536</v>
      </c>
      <c r="BG96" s="67">
        <f t="shared" si="14"/>
        <v>93364.72320000001</v>
      </c>
      <c r="BH96" s="67">
        <f t="shared" si="15"/>
        <v>11563.603879520002</v>
      </c>
      <c r="BJ96" s="86">
        <v>579</v>
      </c>
      <c r="BK96" s="66">
        <f t="shared" si="17"/>
        <v>665.8499999999999</v>
      </c>
      <c r="BL96" s="67">
        <f t="shared" si="18"/>
        <v>753.20952</v>
      </c>
      <c r="BM96" s="62">
        <v>31.4</v>
      </c>
      <c r="BN96" s="67">
        <f t="shared" si="16"/>
        <v>35.51968</v>
      </c>
      <c r="IE96" s="22"/>
      <c r="IF96" s="22"/>
      <c r="IG96" s="22"/>
      <c r="IH96" s="22"/>
      <c r="II96" s="22"/>
    </row>
    <row r="97" spans="1:243" s="21" customFormat="1" ht="155.25" customHeight="1">
      <c r="A97" s="32">
        <v>85</v>
      </c>
      <c r="B97" s="90" t="s">
        <v>243</v>
      </c>
      <c r="C97" s="63" t="s">
        <v>123</v>
      </c>
      <c r="D97" s="91">
        <v>165</v>
      </c>
      <c r="E97" s="92" t="s">
        <v>157</v>
      </c>
      <c r="F97" s="62">
        <v>36.322832</v>
      </c>
      <c r="G97" s="55"/>
      <c r="H97" s="55"/>
      <c r="I97" s="56" t="s">
        <v>40</v>
      </c>
      <c r="J97" s="57">
        <f t="shared" si="10"/>
        <v>1</v>
      </c>
      <c r="K97" s="58" t="s">
        <v>64</v>
      </c>
      <c r="L97" s="58" t="s">
        <v>7</v>
      </c>
      <c r="M97" s="59"/>
      <c r="N97" s="55"/>
      <c r="O97" s="55"/>
      <c r="P97" s="60"/>
      <c r="Q97" s="55"/>
      <c r="R97" s="55"/>
      <c r="S97" s="60"/>
      <c r="T97" s="60"/>
      <c r="U97" s="60"/>
      <c r="V97" s="60"/>
      <c r="W97" s="60"/>
      <c r="X97" s="60"/>
      <c r="Y97" s="60"/>
      <c r="Z97" s="60"/>
      <c r="AA97" s="60"/>
      <c r="AB97" s="60"/>
      <c r="AC97" s="60"/>
      <c r="AD97" s="60"/>
      <c r="AE97" s="60"/>
      <c r="AF97" s="60"/>
      <c r="AG97" s="60"/>
      <c r="AH97" s="60"/>
      <c r="AI97" s="60"/>
      <c r="AJ97" s="60"/>
      <c r="AK97" s="60"/>
      <c r="AL97" s="60"/>
      <c r="AM97" s="60"/>
      <c r="AN97" s="60"/>
      <c r="AO97" s="60"/>
      <c r="AP97" s="60"/>
      <c r="AQ97" s="60"/>
      <c r="AR97" s="60"/>
      <c r="AS97" s="60"/>
      <c r="AT97" s="60"/>
      <c r="AU97" s="60"/>
      <c r="AV97" s="60"/>
      <c r="AW97" s="60"/>
      <c r="AX97" s="60"/>
      <c r="AY97" s="60"/>
      <c r="AZ97" s="60"/>
      <c r="BA97" s="79">
        <f t="shared" si="11"/>
        <v>5993.26728</v>
      </c>
      <c r="BB97" s="80">
        <f t="shared" si="12"/>
        <v>5993.26728</v>
      </c>
      <c r="BC97" s="61" t="str">
        <f t="shared" si="13"/>
        <v>INR  Five Thousand Nine Hundred &amp; Ninety Three  and Paise Twenty Seven Only</v>
      </c>
      <c r="BE97" s="62">
        <v>4351</v>
      </c>
      <c r="BF97" s="54">
        <v>2659</v>
      </c>
      <c r="BG97" s="67">
        <f t="shared" si="14"/>
        <v>3007.8608000000004</v>
      </c>
      <c r="BH97" s="67">
        <f t="shared" si="15"/>
        <v>4921.851200000001</v>
      </c>
      <c r="BJ97" s="86">
        <v>1369</v>
      </c>
      <c r="BK97" s="66">
        <f t="shared" si="17"/>
        <v>1574.35</v>
      </c>
      <c r="BL97" s="67">
        <f t="shared" si="18"/>
        <v>1780.9047200000002</v>
      </c>
      <c r="BM97" s="62">
        <v>32.11</v>
      </c>
      <c r="BN97" s="67">
        <f t="shared" si="16"/>
        <v>36.322832</v>
      </c>
      <c r="IE97" s="22"/>
      <c r="IF97" s="22"/>
      <c r="IG97" s="22"/>
      <c r="IH97" s="22"/>
      <c r="II97" s="22"/>
    </row>
    <row r="98" spans="1:243" s="21" customFormat="1" ht="155.25" customHeight="1">
      <c r="A98" s="32">
        <v>86</v>
      </c>
      <c r="B98" s="90" t="s">
        <v>244</v>
      </c>
      <c r="C98" s="63" t="s">
        <v>124</v>
      </c>
      <c r="D98" s="91">
        <v>165</v>
      </c>
      <c r="E98" s="92" t="s">
        <v>157</v>
      </c>
      <c r="F98" s="62">
        <v>37.125984</v>
      </c>
      <c r="G98" s="55"/>
      <c r="H98" s="55"/>
      <c r="I98" s="56" t="s">
        <v>40</v>
      </c>
      <c r="J98" s="57">
        <f t="shared" si="10"/>
        <v>1</v>
      </c>
      <c r="K98" s="58" t="s">
        <v>64</v>
      </c>
      <c r="L98" s="58" t="s">
        <v>7</v>
      </c>
      <c r="M98" s="59"/>
      <c r="N98" s="55"/>
      <c r="O98" s="55"/>
      <c r="P98" s="60"/>
      <c r="Q98" s="55"/>
      <c r="R98" s="55"/>
      <c r="S98" s="60"/>
      <c r="T98" s="60"/>
      <c r="U98" s="60"/>
      <c r="V98" s="60"/>
      <c r="W98" s="60"/>
      <c r="X98" s="60"/>
      <c r="Y98" s="60"/>
      <c r="Z98" s="60"/>
      <c r="AA98" s="60"/>
      <c r="AB98" s="60"/>
      <c r="AC98" s="60"/>
      <c r="AD98" s="60"/>
      <c r="AE98" s="60"/>
      <c r="AF98" s="60"/>
      <c r="AG98" s="60"/>
      <c r="AH98" s="60"/>
      <c r="AI98" s="60"/>
      <c r="AJ98" s="60"/>
      <c r="AK98" s="60"/>
      <c r="AL98" s="60"/>
      <c r="AM98" s="60"/>
      <c r="AN98" s="60"/>
      <c r="AO98" s="60"/>
      <c r="AP98" s="60"/>
      <c r="AQ98" s="60"/>
      <c r="AR98" s="60"/>
      <c r="AS98" s="60"/>
      <c r="AT98" s="60"/>
      <c r="AU98" s="60"/>
      <c r="AV98" s="60"/>
      <c r="AW98" s="60"/>
      <c r="AX98" s="60"/>
      <c r="AY98" s="60"/>
      <c r="AZ98" s="60"/>
      <c r="BA98" s="79">
        <f t="shared" si="11"/>
        <v>6125.78736</v>
      </c>
      <c r="BB98" s="80">
        <f t="shared" si="12"/>
        <v>6125.78736</v>
      </c>
      <c r="BC98" s="61" t="str">
        <f t="shared" si="13"/>
        <v>INR  Six Thousand One Hundred &amp; Twenty Five  and Paise Seventy Nine Only</v>
      </c>
      <c r="BE98" s="62">
        <v>29</v>
      </c>
      <c r="BF98" s="54">
        <v>2673</v>
      </c>
      <c r="BG98" s="67">
        <f>BF98*1.12*1.01</f>
        <v>3023.6976000000004</v>
      </c>
      <c r="BH98" s="67">
        <f>BE98*1.12*1.01</f>
        <v>32.80480000000001</v>
      </c>
      <c r="BJ98" s="89">
        <v>156</v>
      </c>
      <c r="BK98" s="66">
        <f t="shared" si="17"/>
        <v>179.39999999999998</v>
      </c>
      <c r="BL98" s="67">
        <f t="shared" si="18"/>
        <v>202.93728</v>
      </c>
      <c r="BM98" s="62">
        <v>32.82</v>
      </c>
      <c r="BN98" s="67">
        <f t="shared" si="16"/>
        <v>37.125984</v>
      </c>
      <c r="IE98" s="22"/>
      <c r="IF98" s="22"/>
      <c r="IG98" s="22"/>
      <c r="IH98" s="22"/>
      <c r="II98" s="22"/>
    </row>
    <row r="99" spans="1:243" s="21" customFormat="1" ht="155.25" customHeight="1">
      <c r="A99" s="32">
        <v>87</v>
      </c>
      <c r="B99" s="90" t="s">
        <v>245</v>
      </c>
      <c r="C99" s="63" t="s">
        <v>125</v>
      </c>
      <c r="D99" s="91">
        <v>165</v>
      </c>
      <c r="E99" s="92" t="s">
        <v>157</v>
      </c>
      <c r="F99" s="62">
        <v>37.92913600000001</v>
      </c>
      <c r="G99" s="55"/>
      <c r="H99" s="55"/>
      <c r="I99" s="56" t="s">
        <v>40</v>
      </c>
      <c r="J99" s="57">
        <f t="shared" si="10"/>
        <v>1</v>
      </c>
      <c r="K99" s="58" t="s">
        <v>64</v>
      </c>
      <c r="L99" s="58" t="s">
        <v>7</v>
      </c>
      <c r="M99" s="59"/>
      <c r="N99" s="55"/>
      <c r="O99" s="55"/>
      <c r="P99" s="60"/>
      <c r="Q99" s="55"/>
      <c r="R99" s="55"/>
      <c r="S99" s="60"/>
      <c r="T99" s="60"/>
      <c r="U99" s="60"/>
      <c r="V99" s="60"/>
      <c r="W99" s="60"/>
      <c r="X99" s="60"/>
      <c r="Y99" s="60"/>
      <c r="Z99" s="60"/>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c r="AY99" s="60"/>
      <c r="AZ99" s="60"/>
      <c r="BA99" s="79">
        <f t="shared" si="11"/>
        <v>6258.307440000001</v>
      </c>
      <c r="BB99" s="80">
        <f t="shared" si="12"/>
        <v>6258.307440000001</v>
      </c>
      <c r="BC99" s="61" t="str">
        <f t="shared" si="13"/>
        <v>INR  Six Thousand Two Hundred &amp; Fifty Eight  and Paise Thirty One Only</v>
      </c>
      <c r="BE99" s="62">
        <v>38</v>
      </c>
      <c r="BF99" s="54">
        <v>2687</v>
      </c>
      <c r="BG99" s="67">
        <f>BF99*1.12*1.01</f>
        <v>3039.5344000000005</v>
      </c>
      <c r="BH99" s="67">
        <f>BE99*1.12*1.01</f>
        <v>42.985600000000005</v>
      </c>
      <c r="BJ99" s="86">
        <v>400</v>
      </c>
      <c r="BK99" s="66">
        <f>BJ99*1.01</f>
        <v>404</v>
      </c>
      <c r="BL99" s="67">
        <f>BK99*1.12*1.01</f>
        <v>457.00480000000005</v>
      </c>
      <c r="BM99" s="62">
        <v>33.53</v>
      </c>
      <c r="BN99" s="67">
        <f t="shared" si="16"/>
        <v>37.92913600000001</v>
      </c>
      <c r="IE99" s="22"/>
      <c r="IF99" s="22"/>
      <c r="IG99" s="22"/>
      <c r="IH99" s="22"/>
      <c r="II99" s="22"/>
    </row>
    <row r="100" spans="1:66" ht="149.25" customHeight="1">
      <c r="A100" s="32">
        <v>88</v>
      </c>
      <c r="B100" s="90" t="s">
        <v>246</v>
      </c>
      <c r="C100" s="63" t="s">
        <v>126</v>
      </c>
      <c r="D100" s="91">
        <v>170</v>
      </c>
      <c r="E100" s="92" t="s">
        <v>157</v>
      </c>
      <c r="F100" s="62">
        <v>38.732288000000004</v>
      </c>
      <c r="G100" s="55"/>
      <c r="H100" s="55"/>
      <c r="I100" s="56" t="s">
        <v>40</v>
      </c>
      <c r="J100" s="57">
        <f t="shared" si="10"/>
        <v>1</v>
      </c>
      <c r="K100" s="58" t="s">
        <v>64</v>
      </c>
      <c r="L100" s="58" t="s">
        <v>7</v>
      </c>
      <c r="M100" s="59"/>
      <c r="N100" s="55"/>
      <c r="O100" s="55"/>
      <c r="P100" s="60"/>
      <c r="Q100" s="55"/>
      <c r="R100" s="55"/>
      <c r="S100" s="60"/>
      <c r="T100" s="60"/>
      <c r="U100" s="60"/>
      <c r="V100" s="60"/>
      <c r="W100" s="60"/>
      <c r="X100" s="60"/>
      <c r="Y100" s="60"/>
      <c r="Z100" s="60"/>
      <c r="AA100" s="60"/>
      <c r="AB100" s="60"/>
      <c r="AC100" s="60"/>
      <c r="AD100" s="60"/>
      <c r="AE100" s="60"/>
      <c r="AF100" s="60"/>
      <c r="AG100" s="60"/>
      <c r="AH100" s="60"/>
      <c r="AI100" s="60"/>
      <c r="AJ100" s="60"/>
      <c r="AK100" s="60"/>
      <c r="AL100" s="60"/>
      <c r="AM100" s="60"/>
      <c r="AN100" s="60"/>
      <c r="AO100" s="60"/>
      <c r="AP100" s="60"/>
      <c r="AQ100" s="60"/>
      <c r="AR100" s="60"/>
      <c r="AS100" s="60"/>
      <c r="AT100" s="60"/>
      <c r="AU100" s="60"/>
      <c r="AV100" s="60"/>
      <c r="AW100" s="60"/>
      <c r="AX100" s="60"/>
      <c r="AY100" s="60"/>
      <c r="AZ100" s="60"/>
      <c r="BA100" s="79">
        <f t="shared" si="11"/>
        <v>6584.488960000001</v>
      </c>
      <c r="BB100" s="80">
        <f t="shared" si="12"/>
        <v>6584.488960000001</v>
      </c>
      <c r="BC100" s="61" t="str">
        <f t="shared" si="13"/>
        <v>INR  Six Thousand Five Hundred &amp; Eighty Four  and Paise Forty Nine Only</v>
      </c>
      <c r="BJ100" s="86">
        <v>823</v>
      </c>
      <c r="BK100" s="66">
        <f>BJ100*1.01</f>
        <v>831.23</v>
      </c>
      <c r="BL100" s="67">
        <f>BK100*1.12*1.01</f>
        <v>940.2873760000001</v>
      </c>
      <c r="BM100" s="62">
        <v>34.24</v>
      </c>
      <c r="BN100" s="67">
        <f t="shared" si="16"/>
        <v>38.732288000000004</v>
      </c>
    </row>
    <row r="101" spans="1:66" ht="153" customHeight="1">
      <c r="A101" s="32">
        <v>89</v>
      </c>
      <c r="B101" s="90" t="s">
        <v>247</v>
      </c>
      <c r="C101" s="63" t="s">
        <v>127</v>
      </c>
      <c r="D101" s="91">
        <v>165</v>
      </c>
      <c r="E101" s="92" t="s">
        <v>157</v>
      </c>
      <c r="F101" s="62">
        <v>95.02080000000001</v>
      </c>
      <c r="G101" s="55"/>
      <c r="H101" s="55"/>
      <c r="I101" s="56" t="s">
        <v>40</v>
      </c>
      <c r="J101" s="57">
        <f t="shared" si="10"/>
        <v>1</v>
      </c>
      <c r="K101" s="58" t="s">
        <v>64</v>
      </c>
      <c r="L101" s="58" t="s">
        <v>7</v>
      </c>
      <c r="M101" s="59"/>
      <c r="N101" s="55"/>
      <c r="O101" s="55"/>
      <c r="P101" s="60"/>
      <c r="Q101" s="55"/>
      <c r="R101" s="55"/>
      <c r="S101" s="60"/>
      <c r="T101" s="60"/>
      <c r="U101" s="60"/>
      <c r="V101" s="60"/>
      <c r="W101" s="60"/>
      <c r="X101" s="60"/>
      <c r="Y101" s="60"/>
      <c r="Z101" s="60"/>
      <c r="AA101" s="60"/>
      <c r="AB101" s="60"/>
      <c r="AC101" s="60"/>
      <c r="AD101" s="60"/>
      <c r="AE101" s="60"/>
      <c r="AF101" s="60"/>
      <c r="AG101" s="60"/>
      <c r="AH101" s="60"/>
      <c r="AI101" s="60"/>
      <c r="AJ101" s="60"/>
      <c r="AK101" s="60"/>
      <c r="AL101" s="60"/>
      <c r="AM101" s="60"/>
      <c r="AN101" s="60"/>
      <c r="AO101" s="60"/>
      <c r="AP101" s="60"/>
      <c r="AQ101" s="60"/>
      <c r="AR101" s="60"/>
      <c r="AS101" s="60"/>
      <c r="AT101" s="60"/>
      <c r="AU101" s="60"/>
      <c r="AV101" s="60"/>
      <c r="AW101" s="60"/>
      <c r="AX101" s="60"/>
      <c r="AY101" s="60"/>
      <c r="AZ101" s="60"/>
      <c r="BA101" s="79">
        <f t="shared" si="11"/>
        <v>15678.432</v>
      </c>
      <c r="BB101" s="80">
        <f t="shared" si="12"/>
        <v>15678.432</v>
      </c>
      <c r="BC101" s="61" t="str">
        <f t="shared" si="13"/>
        <v>INR  Fifteen Thousand Six Hundred &amp; Seventy Eight  and Paise Forty Three Only</v>
      </c>
      <c r="BJ101" s="86">
        <v>2210</v>
      </c>
      <c r="BK101" s="66">
        <f>BJ101*1.01</f>
        <v>2232.1</v>
      </c>
      <c r="BL101" s="67">
        <f>BK101*1.12*1.01</f>
        <v>2524.95152</v>
      </c>
      <c r="BM101" s="62">
        <v>84</v>
      </c>
      <c r="BN101" s="67">
        <f t="shared" si="16"/>
        <v>95.02080000000001</v>
      </c>
    </row>
    <row r="102" spans="1:66" ht="150" customHeight="1">
      <c r="A102" s="32">
        <v>90</v>
      </c>
      <c r="B102" s="90" t="s">
        <v>248</v>
      </c>
      <c r="C102" s="63" t="s">
        <v>128</v>
      </c>
      <c r="D102" s="91">
        <v>165</v>
      </c>
      <c r="E102" s="92" t="s">
        <v>157</v>
      </c>
      <c r="F102" s="62">
        <v>95.823952</v>
      </c>
      <c r="G102" s="55"/>
      <c r="H102" s="55"/>
      <c r="I102" s="56" t="s">
        <v>40</v>
      </c>
      <c r="J102" s="57">
        <f t="shared" si="10"/>
        <v>1</v>
      </c>
      <c r="K102" s="58" t="s">
        <v>64</v>
      </c>
      <c r="L102" s="58" t="s">
        <v>7</v>
      </c>
      <c r="M102" s="59"/>
      <c r="N102" s="55"/>
      <c r="O102" s="55"/>
      <c r="P102" s="60"/>
      <c r="Q102" s="55"/>
      <c r="R102" s="55"/>
      <c r="S102" s="60"/>
      <c r="T102" s="60"/>
      <c r="U102" s="60"/>
      <c r="V102" s="60"/>
      <c r="W102" s="60"/>
      <c r="X102" s="60"/>
      <c r="Y102" s="60"/>
      <c r="Z102" s="60"/>
      <c r="AA102" s="60"/>
      <c r="AB102" s="60"/>
      <c r="AC102" s="60"/>
      <c r="AD102" s="60"/>
      <c r="AE102" s="60"/>
      <c r="AF102" s="60"/>
      <c r="AG102" s="60"/>
      <c r="AH102" s="60"/>
      <c r="AI102" s="60"/>
      <c r="AJ102" s="60"/>
      <c r="AK102" s="60"/>
      <c r="AL102" s="60"/>
      <c r="AM102" s="60"/>
      <c r="AN102" s="60"/>
      <c r="AO102" s="60"/>
      <c r="AP102" s="60"/>
      <c r="AQ102" s="60"/>
      <c r="AR102" s="60"/>
      <c r="AS102" s="60"/>
      <c r="AT102" s="60"/>
      <c r="AU102" s="60"/>
      <c r="AV102" s="60"/>
      <c r="AW102" s="60"/>
      <c r="AX102" s="60"/>
      <c r="AY102" s="60"/>
      <c r="AZ102" s="60"/>
      <c r="BA102" s="79">
        <f t="shared" si="11"/>
        <v>15810.952080000001</v>
      </c>
      <c r="BB102" s="80">
        <f t="shared" si="12"/>
        <v>15810.952080000001</v>
      </c>
      <c r="BC102" s="61" t="str">
        <f t="shared" si="13"/>
        <v>INR  Fifteen Thousand Eight Hundred &amp; Ten  and Paise Ninety Five Only</v>
      </c>
      <c r="BJ102" s="86">
        <v>3090</v>
      </c>
      <c r="BK102" s="66">
        <f>BJ102*1.01</f>
        <v>3120.9</v>
      </c>
      <c r="BL102" s="67">
        <f>BK102*1.12*1.01</f>
        <v>3530.3620800000003</v>
      </c>
      <c r="BM102" s="62">
        <v>84.71</v>
      </c>
      <c r="BN102" s="67">
        <f t="shared" si="16"/>
        <v>95.823952</v>
      </c>
    </row>
    <row r="103" spans="1:66" ht="159.75" customHeight="1">
      <c r="A103" s="32">
        <v>91</v>
      </c>
      <c r="B103" s="90" t="s">
        <v>249</v>
      </c>
      <c r="C103" s="63" t="s">
        <v>143</v>
      </c>
      <c r="D103" s="91">
        <v>165</v>
      </c>
      <c r="E103" s="92" t="s">
        <v>157</v>
      </c>
      <c r="F103" s="62">
        <v>96.627104</v>
      </c>
      <c r="G103" s="55"/>
      <c r="H103" s="55"/>
      <c r="I103" s="56" t="s">
        <v>40</v>
      </c>
      <c r="J103" s="57">
        <f t="shared" si="10"/>
        <v>1</v>
      </c>
      <c r="K103" s="58" t="s">
        <v>64</v>
      </c>
      <c r="L103" s="58" t="s">
        <v>7</v>
      </c>
      <c r="M103" s="59"/>
      <c r="N103" s="55"/>
      <c r="O103" s="55"/>
      <c r="P103" s="60"/>
      <c r="Q103" s="55"/>
      <c r="R103" s="55"/>
      <c r="S103" s="60"/>
      <c r="T103" s="60"/>
      <c r="U103" s="60"/>
      <c r="V103" s="60"/>
      <c r="W103" s="60"/>
      <c r="X103" s="60"/>
      <c r="Y103" s="60"/>
      <c r="Z103" s="60"/>
      <c r="AA103" s="60"/>
      <c r="AB103" s="60"/>
      <c r="AC103" s="60"/>
      <c r="AD103" s="60"/>
      <c r="AE103" s="60"/>
      <c r="AF103" s="60"/>
      <c r="AG103" s="60"/>
      <c r="AH103" s="60"/>
      <c r="AI103" s="60"/>
      <c r="AJ103" s="60"/>
      <c r="AK103" s="60"/>
      <c r="AL103" s="60"/>
      <c r="AM103" s="60"/>
      <c r="AN103" s="60"/>
      <c r="AO103" s="60"/>
      <c r="AP103" s="60"/>
      <c r="AQ103" s="60"/>
      <c r="AR103" s="60"/>
      <c r="AS103" s="60"/>
      <c r="AT103" s="60"/>
      <c r="AU103" s="60"/>
      <c r="AV103" s="60"/>
      <c r="AW103" s="60"/>
      <c r="AX103" s="60"/>
      <c r="AY103" s="60"/>
      <c r="AZ103" s="60"/>
      <c r="BA103" s="79">
        <f t="shared" si="11"/>
        <v>15943.472160000001</v>
      </c>
      <c r="BB103" s="80">
        <f t="shared" si="12"/>
        <v>15943.472160000001</v>
      </c>
      <c r="BC103" s="61" t="str">
        <f t="shared" si="13"/>
        <v>INR  Fifteen Thousand Nine Hundred &amp; Forty Three  and Paise Forty Seven Only</v>
      </c>
      <c r="BJ103" s="86">
        <v>170</v>
      </c>
      <c r="BK103" s="66">
        <f>BJ103*1.01</f>
        <v>171.7</v>
      </c>
      <c r="BL103" s="67">
        <f>BK103*1.12*1.01</f>
        <v>194.22704000000002</v>
      </c>
      <c r="BM103" s="62">
        <v>85.41999999999999</v>
      </c>
      <c r="BN103" s="67">
        <f t="shared" si="16"/>
        <v>96.627104</v>
      </c>
    </row>
    <row r="104" spans="1:66" ht="161.25" customHeight="1">
      <c r="A104" s="32">
        <v>92</v>
      </c>
      <c r="B104" s="90" t="s">
        <v>250</v>
      </c>
      <c r="C104" s="63" t="s">
        <v>339</v>
      </c>
      <c r="D104" s="91">
        <v>165</v>
      </c>
      <c r="E104" s="92" t="s">
        <v>157</v>
      </c>
      <c r="F104" s="62">
        <v>97.430256</v>
      </c>
      <c r="G104" s="55"/>
      <c r="H104" s="55"/>
      <c r="I104" s="56" t="s">
        <v>40</v>
      </c>
      <c r="J104" s="57">
        <f aca="true" t="shared" si="19" ref="J104:J135">IF(I104="Less(-)",-1,1)</f>
        <v>1</v>
      </c>
      <c r="K104" s="58" t="s">
        <v>64</v>
      </c>
      <c r="L104" s="58" t="s">
        <v>7</v>
      </c>
      <c r="M104" s="59"/>
      <c r="N104" s="55"/>
      <c r="O104" s="55"/>
      <c r="P104" s="60"/>
      <c r="Q104" s="55"/>
      <c r="R104" s="55"/>
      <c r="S104" s="60"/>
      <c r="T104" s="60"/>
      <c r="U104" s="60"/>
      <c r="V104" s="60"/>
      <c r="W104" s="60"/>
      <c r="X104" s="60"/>
      <c r="Y104" s="60"/>
      <c r="Z104" s="60"/>
      <c r="AA104" s="60"/>
      <c r="AB104" s="60"/>
      <c r="AC104" s="60"/>
      <c r="AD104" s="60"/>
      <c r="AE104" s="60"/>
      <c r="AF104" s="60"/>
      <c r="AG104" s="60"/>
      <c r="AH104" s="60"/>
      <c r="AI104" s="60"/>
      <c r="AJ104" s="60"/>
      <c r="AK104" s="60"/>
      <c r="AL104" s="60"/>
      <c r="AM104" s="60"/>
      <c r="AN104" s="60"/>
      <c r="AO104" s="60"/>
      <c r="AP104" s="60"/>
      <c r="AQ104" s="60"/>
      <c r="AR104" s="60"/>
      <c r="AS104" s="60"/>
      <c r="AT104" s="60"/>
      <c r="AU104" s="60"/>
      <c r="AV104" s="60"/>
      <c r="AW104" s="60"/>
      <c r="AX104" s="60"/>
      <c r="AY104" s="60"/>
      <c r="AZ104" s="60"/>
      <c r="BA104" s="79">
        <f aca="true" t="shared" si="20" ref="BA104:BA135">total_amount_ba($B$2,$D$2,D104,F104,J104,K104,M104)</f>
        <v>16075.99224</v>
      </c>
      <c r="BB104" s="80">
        <f aca="true" t="shared" si="21" ref="BB104:BB135">BA104+SUM(N104:AZ104)</f>
        <v>16075.99224</v>
      </c>
      <c r="BC104" s="61" t="str">
        <f aca="true" t="shared" si="22" ref="BC104:BC135">SpellNumber(L104,BB104)</f>
        <v>INR  Sixteen Thousand  &amp;Seventy Five  and Paise Ninety Nine Only</v>
      </c>
      <c r="BM104" s="62">
        <v>86.12999999999998</v>
      </c>
      <c r="BN104" s="67">
        <f t="shared" si="16"/>
        <v>97.430256</v>
      </c>
    </row>
    <row r="105" spans="1:66" ht="156" customHeight="1">
      <c r="A105" s="32">
        <v>93</v>
      </c>
      <c r="B105" s="90" t="s">
        <v>251</v>
      </c>
      <c r="C105" s="63" t="s">
        <v>340</v>
      </c>
      <c r="D105" s="91">
        <v>170</v>
      </c>
      <c r="E105" s="92" t="s">
        <v>157</v>
      </c>
      <c r="F105" s="62">
        <v>98.23340799999997</v>
      </c>
      <c r="G105" s="55"/>
      <c r="H105" s="55"/>
      <c r="I105" s="56" t="s">
        <v>40</v>
      </c>
      <c r="J105" s="57">
        <f t="shared" si="19"/>
        <v>1</v>
      </c>
      <c r="K105" s="58" t="s">
        <v>64</v>
      </c>
      <c r="L105" s="58" t="s">
        <v>7</v>
      </c>
      <c r="M105" s="59"/>
      <c r="N105" s="55"/>
      <c r="O105" s="55"/>
      <c r="P105" s="60"/>
      <c r="Q105" s="55"/>
      <c r="R105" s="55"/>
      <c r="S105" s="60"/>
      <c r="T105" s="60"/>
      <c r="U105" s="60"/>
      <c r="V105" s="60"/>
      <c r="W105" s="60"/>
      <c r="X105" s="60"/>
      <c r="Y105" s="60"/>
      <c r="Z105" s="60"/>
      <c r="AA105" s="60"/>
      <c r="AB105" s="60"/>
      <c r="AC105" s="60"/>
      <c r="AD105" s="60"/>
      <c r="AE105" s="60"/>
      <c r="AF105" s="60"/>
      <c r="AG105" s="60"/>
      <c r="AH105" s="60"/>
      <c r="AI105" s="60"/>
      <c r="AJ105" s="60"/>
      <c r="AK105" s="60"/>
      <c r="AL105" s="60"/>
      <c r="AM105" s="60"/>
      <c r="AN105" s="60"/>
      <c r="AO105" s="60"/>
      <c r="AP105" s="60"/>
      <c r="AQ105" s="60"/>
      <c r="AR105" s="60"/>
      <c r="AS105" s="60"/>
      <c r="AT105" s="60"/>
      <c r="AU105" s="60"/>
      <c r="AV105" s="60"/>
      <c r="AW105" s="60"/>
      <c r="AX105" s="60"/>
      <c r="AY105" s="60"/>
      <c r="AZ105" s="60"/>
      <c r="BA105" s="79">
        <f t="shared" si="20"/>
        <v>16699.679359999995</v>
      </c>
      <c r="BB105" s="80">
        <f t="shared" si="21"/>
        <v>16699.679359999995</v>
      </c>
      <c r="BC105" s="61" t="str">
        <f t="shared" si="22"/>
        <v>INR  Sixteen Thousand Six Hundred &amp; Ninety Nine  and Paise Sixty Eight Only</v>
      </c>
      <c r="BM105" s="62">
        <v>86.83999999999997</v>
      </c>
      <c r="BN105" s="67">
        <f t="shared" si="16"/>
        <v>98.23340799999997</v>
      </c>
    </row>
    <row r="106" spans="1:66" ht="117.75" customHeight="1">
      <c r="A106" s="32">
        <v>94</v>
      </c>
      <c r="B106" s="90" t="s">
        <v>252</v>
      </c>
      <c r="C106" s="63" t="s">
        <v>341</v>
      </c>
      <c r="D106" s="91">
        <v>20</v>
      </c>
      <c r="E106" s="92" t="s">
        <v>157</v>
      </c>
      <c r="F106" s="62">
        <v>134.6128</v>
      </c>
      <c r="G106" s="65">
        <f>F106*D106</f>
        <v>2692.256</v>
      </c>
      <c r="H106" s="55"/>
      <c r="I106" s="56" t="s">
        <v>40</v>
      </c>
      <c r="J106" s="57">
        <f t="shared" si="19"/>
        <v>1</v>
      </c>
      <c r="K106" s="58" t="s">
        <v>64</v>
      </c>
      <c r="L106" s="58" t="s">
        <v>7</v>
      </c>
      <c r="M106" s="59"/>
      <c r="N106" s="55"/>
      <c r="O106" s="55"/>
      <c r="P106" s="60"/>
      <c r="Q106" s="55"/>
      <c r="R106" s="55"/>
      <c r="S106" s="60"/>
      <c r="T106" s="60"/>
      <c r="U106" s="60"/>
      <c r="V106" s="60"/>
      <c r="W106" s="60"/>
      <c r="X106" s="60"/>
      <c r="Y106" s="60"/>
      <c r="Z106" s="60"/>
      <c r="AA106" s="60"/>
      <c r="AB106" s="60"/>
      <c r="AC106" s="60"/>
      <c r="AD106" s="60"/>
      <c r="AE106" s="60"/>
      <c r="AF106" s="60"/>
      <c r="AG106" s="60"/>
      <c r="AH106" s="60"/>
      <c r="AI106" s="60"/>
      <c r="AJ106" s="60"/>
      <c r="AK106" s="60"/>
      <c r="AL106" s="60"/>
      <c r="AM106" s="60"/>
      <c r="AN106" s="60"/>
      <c r="AO106" s="60"/>
      <c r="AP106" s="60"/>
      <c r="AQ106" s="60"/>
      <c r="AR106" s="60"/>
      <c r="AS106" s="60"/>
      <c r="AT106" s="60"/>
      <c r="AU106" s="60"/>
      <c r="AV106" s="60"/>
      <c r="AW106" s="60"/>
      <c r="AX106" s="60"/>
      <c r="AY106" s="60"/>
      <c r="AZ106" s="60"/>
      <c r="BA106" s="79">
        <f t="shared" si="20"/>
        <v>2692.256</v>
      </c>
      <c r="BB106" s="80">
        <f t="shared" si="21"/>
        <v>2692.256</v>
      </c>
      <c r="BC106" s="61" t="str">
        <f t="shared" si="22"/>
        <v>INR  Two Thousand Six Hundred &amp; Ninety Two  and Paise Twenty Six Only</v>
      </c>
      <c r="BM106" s="62">
        <v>119</v>
      </c>
      <c r="BN106" s="67">
        <f t="shared" si="16"/>
        <v>134.6128</v>
      </c>
    </row>
    <row r="107" spans="1:66" ht="86.25" customHeight="1">
      <c r="A107" s="32">
        <v>95</v>
      </c>
      <c r="B107" s="90" t="s">
        <v>253</v>
      </c>
      <c r="C107" s="63" t="s">
        <v>342</v>
      </c>
      <c r="D107" s="91">
        <v>4</v>
      </c>
      <c r="E107" s="92" t="s">
        <v>157</v>
      </c>
      <c r="F107" s="62">
        <v>2487.5088</v>
      </c>
      <c r="G107" s="65">
        <f>F107*D107</f>
        <v>9950.0352</v>
      </c>
      <c r="H107" s="55"/>
      <c r="I107" s="56" t="s">
        <v>40</v>
      </c>
      <c r="J107" s="57">
        <f t="shared" si="19"/>
        <v>1</v>
      </c>
      <c r="K107" s="58" t="s">
        <v>64</v>
      </c>
      <c r="L107" s="58" t="s">
        <v>7</v>
      </c>
      <c r="M107" s="59"/>
      <c r="N107" s="55"/>
      <c r="O107" s="55"/>
      <c r="P107" s="60"/>
      <c r="Q107" s="55"/>
      <c r="R107" s="55"/>
      <c r="S107" s="60"/>
      <c r="T107" s="60"/>
      <c r="U107" s="60"/>
      <c r="V107" s="60"/>
      <c r="W107" s="60"/>
      <c r="X107" s="60"/>
      <c r="Y107" s="60"/>
      <c r="Z107" s="60"/>
      <c r="AA107" s="60"/>
      <c r="AB107" s="60"/>
      <c r="AC107" s="60"/>
      <c r="AD107" s="60"/>
      <c r="AE107" s="60"/>
      <c r="AF107" s="60"/>
      <c r="AG107" s="60"/>
      <c r="AH107" s="60"/>
      <c r="AI107" s="60"/>
      <c r="AJ107" s="60"/>
      <c r="AK107" s="60"/>
      <c r="AL107" s="60"/>
      <c r="AM107" s="60"/>
      <c r="AN107" s="60"/>
      <c r="AO107" s="60"/>
      <c r="AP107" s="60"/>
      <c r="AQ107" s="60"/>
      <c r="AR107" s="60"/>
      <c r="AS107" s="60"/>
      <c r="AT107" s="60"/>
      <c r="AU107" s="60"/>
      <c r="AV107" s="60"/>
      <c r="AW107" s="60"/>
      <c r="AX107" s="60"/>
      <c r="AY107" s="60"/>
      <c r="AZ107" s="60"/>
      <c r="BA107" s="79">
        <f t="shared" si="20"/>
        <v>9950.0352</v>
      </c>
      <c r="BB107" s="80">
        <f t="shared" si="21"/>
        <v>9950.0352</v>
      </c>
      <c r="BC107" s="61" t="str">
        <f t="shared" si="22"/>
        <v>INR  Nine Thousand Nine Hundred &amp; Fifty  and Paise Four Only</v>
      </c>
      <c r="BM107" s="62">
        <v>2199</v>
      </c>
      <c r="BN107" s="67">
        <f t="shared" si="16"/>
        <v>2487.5088</v>
      </c>
    </row>
    <row r="108" spans="1:66" ht="82.5" customHeight="1">
      <c r="A108" s="32">
        <v>96</v>
      </c>
      <c r="B108" s="90" t="s">
        <v>254</v>
      </c>
      <c r="C108" s="63" t="s">
        <v>343</v>
      </c>
      <c r="D108" s="91">
        <v>4</v>
      </c>
      <c r="E108" s="92" t="s">
        <v>157</v>
      </c>
      <c r="F108" s="62">
        <v>2517.3589056</v>
      </c>
      <c r="G108" s="65">
        <f aca="true" t="shared" si="23" ref="G108:G121">F108*D108</f>
        <v>10069.4356224</v>
      </c>
      <c r="H108" s="55"/>
      <c r="I108" s="56" t="s">
        <v>40</v>
      </c>
      <c r="J108" s="57">
        <f t="shared" si="19"/>
        <v>1</v>
      </c>
      <c r="K108" s="58" t="s">
        <v>64</v>
      </c>
      <c r="L108" s="58" t="s">
        <v>7</v>
      </c>
      <c r="M108" s="59"/>
      <c r="N108" s="55"/>
      <c r="O108" s="55"/>
      <c r="P108" s="60"/>
      <c r="Q108" s="55"/>
      <c r="R108" s="55"/>
      <c r="S108" s="60"/>
      <c r="T108" s="60"/>
      <c r="U108" s="60"/>
      <c r="V108" s="60"/>
      <c r="W108" s="60"/>
      <c r="X108" s="60"/>
      <c r="Y108" s="60"/>
      <c r="Z108" s="60"/>
      <c r="AA108" s="60"/>
      <c r="AB108" s="60"/>
      <c r="AC108" s="60"/>
      <c r="AD108" s="60"/>
      <c r="AE108" s="60"/>
      <c r="AF108" s="60"/>
      <c r="AG108" s="60"/>
      <c r="AH108" s="60"/>
      <c r="AI108" s="60"/>
      <c r="AJ108" s="60"/>
      <c r="AK108" s="60"/>
      <c r="AL108" s="60"/>
      <c r="AM108" s="60"/>
      <c r="AN108" s="60"/>
      <c r="AO108" s="60"/>
      <c r="AP108" s="60"/>
      <c r="AQ108" s="60"/>
      <c r="AR108" s="60"/>
      <c r="AS108" s="60"/>
      <c r="AT108" s="60"/>
      <c r="AU108" s="60"/>
      <c r="AV108" s="60"/>
      <c r="AW108" s="60"/>
      <c r="AX108" s="60"/>
      <c r="AY108" s="60"/>
      <c r="AZ108" s="60"/>
      <c r="BA108" s="79">
        <f t="shared" si="20"/>
        <v>10069.4356224</v>
      </c>
      <c r="BB108" s="80">
        <f t="shared" si="21"/>
        <v>10069.4356224</v>
      </c>
      <c r="BC108" s="61" t="str">
        <f t="shared" si="22"/>
        <v>INR  Ten Thousand  &amp;Sixty Nine  and Paise Forty Four Only</v>
      </c>
      <c r="BM108" s="62">
        <v>2225.388</v>
      </c>
      <c r="BN108" s="67">
        <f t="shared" si="16"/>
        <v>2517.3589056</v>
      </c>
    </row>
    <row r="109" spans="1:66" ht="92.25" customHeight="1">
      <c r="A109" s="32">
        <v>97</v>
      </c>
      <c r="B109" s="90" t="s">
        <v>255</v>
      </c>
      <c r="C109" s="63" t="s">
        <v>344</v>
      </c>
      <c r="D109" s="91">
        <v>4</v>
      </c>
      <c r="E109" s="92" t="s">
        <v>157</v>
      </c>
      <c r="F109" s="62">
        <v>2547.5672124672</v>
      </c>
      <c r="G109" s="65">
        <f t="shared" si="23"/>
        <v>10190.2688498688</v>
      </c>
      <c r="H109" s="55"/>
      <c r="I109" s="56" t="s">
        <v>40</v>
      </c>
      <c r="J109" s="57">
        <f t="shared" si="19"/>
        <v>1</v>
      </c>
      <c r="K109" s="58" t="s">
        <v>64</v>
      </c>
      <c r="L109" s="58" t="s">
        <v>7</v>
      </c>
      <c r="M109" s="59"/>
      <c r="N109" s="55"/>
      <c r="O109" s="55"/>
      <c r="P109" s="60"/>
      <c r="Q109" s="55"/>
      <c r="R109" s="55"/>
      <c r="S109" s="60"/>
      <c r="T109" s="60"/>
      <c r="U109" s="60"/>
      <c r="V109" s="60"/>
      <c r="W109" s="60"/>
      <c r="X109" s="60"/>
      <c r="Y109" s="60"/>
      <c r="Z109" s="60"/>
      <c r="AA109" s="60"/>
      <c r="AB109" s="60"/>
      <c r="AC109" s="60"/>
      <c r="AD109" s="60"/>
      <c r="AE109" s="60"/>
      <c r="AF109" s="60"/>
      <c r="AG109" s="60"/>
      <c r="AH109" s="60"/>
      <c r="AI109" s="60"/>
      <c r="AJ109" s="60"/>
      <c r="AK109" s="60"/>
      <c r="AL109" s="60"/>
      <c r="AM109" s="60"/>
      <c r="AN109" s="60"/>
      <c r="AO109" s="60"/>
      <c r="AP109" s="60"/>
      <c r="AQ109" s="60"/>
      <c r="AR109" s="60"/>
      <c r="AS109" s="60"/>
      <c r="AT109" s="60"/>
      <c r="AU109" s="60"/>
      <c r="AV109" s="60"/>
      <c r="AW109" s="60"/>
      <c r="AX109" s="60"/>
      <c r="AY109" s="60"/>
      <c r="AZ109" s="60"/>
      <c r="BA109" s="79">
        <f t="shared" si="20"/>
        <v>10190.2688498688</v>
      </c>
      <c r="BB109" s="80">
        <f t="shared" si="21"/>
        <v>10190.2688498688</v>
      </c>
      <c r="BC109" s="61" t="str">
        <f t="shared" si="22"/>
        <v>INR  Ten Thousand One Hundred &amp; Ninety  and Paise Twenty Seven Only</v>
      </c>
      <c r="BM109" s="62">
        <v>2252.092656</v>
      </c>
      <c r="BN109" s="67">
        <f t="shared" si="16"/>
        <v>2547.5672124672</v>
      </c>
    </row>
    <row r="110" spans="1:66" ht="81" customHeight="1">
      <c r="A110" s="32">
        <v>98</v>
      </c>
      <c r="B110" s="90" t="s">
        <v>256</v>
      </c>
      <c r="C110" s="63" t="s">
        <v>345</v>
      </c>
      <c r="D110" s="91">
        <v>4</v>
      </c>
      <c r="E110" s="92" t="s">
        <v>157</v>
      </c>
      <c r="F110" s="62">
        <v>2578.1380190168065</v>
      </c>
      <c r="G110" s="65">
        <f t="shared" si="23"/>
        <v>10312.552076067226</v>
      </c>
      <c r="H110" s="55"/>
      <c r="I110" s="56" t="s">
        <v>40</v>
      </c>
      <c r="J110" s="57">
        <f t="shared" si="19"/>
        <v>1</v>
      </c>
      <c r="K110" s="58" t="s">
        <v>64</v>
      </c>
      <c r="L110" s="58" t="s">
        <v>7</v>
      </c>
      <c r="M110" s="59"/>
      <c r="N110" s="55"/>
      <c r="O110" s="55"/>
      <c r="P110" s="60"/>
      <c r="Q110" s="55"/>
      <c r="R110" s="55"/>
      <c r="S110" s="60"/>
      <c r="T110" s="60"/>
      <c r="U110" s="60"/>
      <c r="V110" s="60"/>
      <c r="W110" s="60"/>
      <c r="X110" s="60"/>
      <c r="Y110" s="60"/>
      <c r="Z110" s="60"/>
      <c r="AA110" s="60"/>
      <c r="AB110" s="60"/>
      <c r="AC110" s="60"/>
      <c r="AD110" s="60"/>
      <c r="AE110" s="60"/>
      <c r="AF110" s="60"/>
      <c r="AG110" s="60"/>
      <c r="AH110" s="60"/>
      <c r="AI110" s="60"/>
      <c r="AJ110" s="60"/>
      <c r="AK110" s="60"/>
      <c r="AL110" s="60"/>
      <c r="AM110" s="60"/>
      <c r="AN110" s="60"/>
      <c r="AO110" s="60"/>
      <c r="AP110" s="60"/>
      <c r="AQ110" s="60"/>
      <c r="AR110" s="60"/>
      <c r="AS110" s="60"/>
      <c r="AT110" s="60"/>
      <c r="AU110" s="60"/>
      <c r="AV110" s="60"/>
      <c r="AW110" s="60"/>
      <c r="AX110" s="60"/>
      <c r="AY110" s="60"/>
      <c r="AZ110" s="60"/>
      <c r="BA110" s="79">
        <f t="shared" si="20"/>
        <v>10312.552076067226</v>
      </c>
      <c r="BB110" s="80">
        <f t="shared" si="21"/>
        <v>10312.552076067226</v>
      </c>
      <c r="BC110" s="61" t="str">
        <f t="shared" si="22"/>
        <v>INR  Ten Thousand Three Hundred &amp; Twelve  and Paise Fifty Five Only</v>
      </c>
      <c r="BM110" s="62">
        <v>2279.1177678719996</v>
      </c>
      <c r="BN110" s="67">
        <f t="shared" si="16"/>
        <v>2578.1380190168065</v>
      </c>
    </row>
    <row r="111" spans="1:66" ht="114.75" customHeight="1">
      <c r="A111" s="32">
        <v>99</v>
      </c>
      <c r="B111" s="90" t="s">
        <v>257</v>
      </c>
      <c r="C111" s="63" t="s">
        <v>346</v>
      </c>
      <c r="D111" s="91">
        <v>2</v>
      </c>
      <c r="E111" s="92" t="s">
        <v>153</v>
      </c>
      <c r="F111" s="62">
        <v>11185.305600000002</v>
      </c>
      <c r="G111" s="65">
        <f t="shared" si="23"/>
        <v>22370.611200000003</v>
      </c>
      <c r="H111" s="55"/>
      <c r="I111" s="56" t="s">
        <v>40</v>
      </c>
      <c r="J111" s="57">
        <f t="shared" si="19"/>
        <v>1</v>
      </c>
      <c r="K111" s="58" t="s">
        <v>64</v>
      </c>
      <c r="L111" s="58" t="s">
        <v>7</v>
      </c>
      <c r="M111" s="59"/>
      <c r="N111" s="55"/>
      <c r="O111" s="55"/>
      <c r="P111" s="60"/>
      <c r="Q111" s="55"/>
      <c r="R111" s="55"/>
      <c r="S111" s="60"/>
      <c r="T111" s="60"/>
      <c r="U111" s="60"/>
      <c r="V111" s="60"/>
      <c r="W111" s="60"/>
      <c r="X111" s="60"/>
      <c r="Y111" s="60"/>
      <c r="Z111" s="60"/>
      <c r="AA111" s="60"/>
      <c r="AB111" s="60"/>
      <c r="AC111" s="60"/>
      <c r="AD111" s="60"/>
      <c r="AE111" s="60"/>
      <c r="AF111" s="60"/>
      <c r="AG111" s="60"/>
      <c r="AH111" s="60"/>
      <c r="AI111" s="60"/>
      <c r="AJ111" s="60"/>
      <c r="AK111" s="60"/>
      <c r="AL111" s="60"/>
      <c r="AM111" s="60"/>
      <c r="AN111" s="60"/>
      <c r="AO111" s="60"/>
      <c r="AP111" s="60"/>
      <c r="AQ111" s="60"/>
      <c r="AR111" s="60"/>
      <c r="AS111" s="60"/>
      <c r="AT111" s="60"/>
      <c r="AU111" s="60"/>
      <c r="AV111" s="60"/>
      <c r="AW111" s="60"/>
      <c r="AX111" s="60"/>
      <c r="AY111" s="60"/>
      <c r="AZ111" s="60"/>
      <c r="BA111" s="79">
        <f t="shared" si="20"/>
        <v>22370.611200000003</v>
      </c>
      <c r="BB111" s="80">
        <f t="shared" si="21"/>
        <v>22370.611200000003</v>
      </c>
      <c r="BC111" s="61" t="str">
        <f t="shared" si="22"/>
        <v>INR  Twenty Two Thousand Three Hundred &amp; Seventy  and Paise Sixty One Only</v>
      </c>
      <c r="BM111" s="62">
        <v>9888</v>
      </c>
      <c r="BN111" s="67">
        <f t="shared" si="16"/>
        <v>11185.305600000002</v>
      </c>
    </row>
    <row r="112" spans="1:66" ht="113.25" customHeight="1">
      <c r="A112" s="32">
        <v>100</v>
      </c>
      <c r="B112" s="90" t="s">
        <v>258</v>
      </c>
      <c r="C112" s="63" t="s">
        <v>347</v>
      </c>
      <c r="D112" s="91">
        <v>0.5</v>
      </c>
      <c r="E112" s="92" t="s">
        <v>153</v>
      </c>
      <c r="F112" s="62">
        <v>11297.158656</v>
      </c>
      <c r="G112" s="65">
        <f t="shared" si="23"/>
        <v>5648.579328</v>
      </c>
      <c r="H112" s="55"/>
      <c r="I112" s="56" t="s">
        <v>40</v>
      </c>
      <c r="J112" s="57">
        <f t="shared" si="19"/>
        <v>1</v>
      </c>
      <c r="K112" s="58" t="s">
        <v>64</v>
      </c>
      <c r="L112" s="58" t="s">
        <v>7</v>
      </c>
      <c r="M112" s="59"/>
      <c r="N112" s="55"/>
      <c r="O112" s="55"/>
      <c r="P112" s="60"/>
      <c r="Q112" s="55"/>
      <c r="R112" s="55"/>
      <c r="S112" s="60"/>
      <c r="T112" s="60"/>
      <c r="U112" s="60"/>
      <c r="V112" s="60"/>
      <c r="W112" s="60"/>
      <c r="X112" s="60"/>
      <c r="Y112" s="60"/>
      <c r="Z112" s="60"/>
      <c r="AA112" s="60"/>
      <c r="AB112" s="60"/>
      <c r="AC112" s="60"/>
      <c r="AD112" s="60"/>
      <c r="AE112" s="60"/>
      <c r="AF112" s="60"/>
      <c r="AG112" s="60"/>
      <c r="AH112" s="60"/>
      <c r="AI112" s="60"/>
      <c r="AJ112" s="60"/>
      <c r="AK112" s="60"/>
      <c r="AL112" s="60"/>
      <c r="AM112" s="60"/>
      <c r="AN112" s="60"/>
      <c r="AO112" s="60"/>
      <c r="AP112" s="60"/>
      <c r="AQ112" s="60"/>
      <c r="AR112" s="60"/>
      <c r="AS112" s="60"/>
      <c r="AT112" s="60"/>
      <c r="AU112" s="60"/>
      <c r="AV112" s="60"/>
      <c r="AW112" s="60"/>
      <c r="AX112" s="60"/>
      <c r="AY112" s="60"/>
      <c r="AZ112" s="60"/>
      <c r="BA112" s="79">
        <f t="shared" si="20"/>
        <v>5648.579328</v>
      </c>
      <c r="BB112" s="80">
        <f t="shared" si="21"/>
        <v>5648.579328</v>
      </c>
      <c r="BC112" s="61" t="str">
        <f t="shared" si="22"/>
        <v>INR  Five Thousand Six Hundred &amp; Forty Eight  and Paise Fifty Eight Only</v>
      </c>
      <c r="BM112" s="62">
        <v>9986.88</v>
      </c>
      <c r="BN112" s="67">
        <f t="shared" si="16"/>
        <v>11297.158656</v>
      </c>
    </row>
    <row r="113" spans="1:66" ht="114" customHeight="1">
      <c r="A113" s="32">
        <v>101</v>
      </c>
      <c r="B113" s="90" t="s">
        <v>259</v>
      </c>
      <c r="C113" s="63" t="s">
        <v>348</v>
      </c>
      <c r="D113" s="91">
        <v>0.5</v>
      </c>
      <c r="E113" s="92" t="s">
        <v>153</v>
      </c>
      <c r="F113" s="62">
        <v>11410.130242559999</v>
      </c>
      <c r="G113" s="65">
        <f t="shared" si="23"/>
        <v>5705.065121279999</v>
      </c>
      <c r="H113" s="55"/>
      <c r="I113" s="56" t="s">
        <v>40</v>
      </c>
      <c r="J113" s="57">
        <f t="shared" si="19"/>
        <v>1</v>
      </c>
      <c r="K113" s="58" t="s">
        <v>64</v>
      </c>
      <c r="L113" s="58" t="s">
        <v>7</v>
      </c>
      <c r="M113" s="59"/>
      <c r="N113" s="55"/>
      <c r="O113" s="55"/>
      <c r="P113" s="60"/>
      <c r="Q113" s="55"/>
      <c r="R113" s="55"/>
      <c r="S113" s="60"/>
      <c r="T113" s="60"/>
      <c r="U113" s="60"/>
      <c r="V113" s="60"/>
      <c r="W113" s="60"/>
      <c r="X113" s="60"/>
      <c r="Y113" s="60"/>
      <c r="Z113" s="60"/>
      <c r="AA113" s="60"/>
      <c r="AB113" s="60"/>
      <c r="AC113" s="60"/>
      <c r="AD113" s="60"/>
      <c r="AE113" s="60"/>
      <c r="AF113" s="60"/>
      <c r="AG113" s="60"/>
      <c r="AH113" s="60"/>
      <c r="AI113" s="60"/>
      <c r="AJ113" s="60"/>
      <c r="AK113" s="60"/>
      <c r="AL113" s="60"/>
      <c r="AM113" s="60"/>
      <c r="AN113" s="60"/>
      <c r="AO113" s="60"/>
      <c r="AP113" s="60"/>
      <c r="AQ113" s="60"/>
      <c r="AR113" s="60"/>
      <c r="AS113" s="60"/>
      <c r="AT113" s="60"/>
      <c r="AU113" s="60"/>
      <c r="AV113" s="60"/>
      <c r="AW113" s="60"/>
      <c r="AX113" s="60"/>
      <c r="AY113" s="60"/>
      <c r="AZ113" s="60"/>
      <c r="BA113" s="79">
        <f t="shared" si="20"/>
        <v>5705.065121279999</v>
      </c>
      <c r="BB113" s="80">
        <f t="shared" si="21"/>
        <v>5705.065121279999</v>
      </c>
      <c r="BC113" s="61" t="str">
        <f t="shared" si="22"/>
        <v>INR  Five Thousand Seven Hundred &amp; Five  and Paise Seven Only</v>
      </c>
      <c r="BM113" s="62">
        <v>10086.7488</v>
      </c>
      <c r="BN113" s="67">
        <f t="shared" si="16"/>
        <v>11410.130242559999</v>
      </c>
    </row>
    <row r="114" spans="1:66" ht="114.75" customHeight="1">
      <c r="A114" s="32">
        <v>102</v>
      </c>
      <c r="B114" s="90" t="s">
        <v>260</v>
      </c>
      <c r="C114" s="63" t="s">
        <v>349</v>
      </c>
      <c r="D114" s="91">
        <v>0.5</v>
      </c>
      <c r="E114" s="92" t="s">
        <v>153</v>
      </c>
      <c r="F114" s="62">
        <v>11524.231544985601</v>
      </c>
      <c r="G114" s="65">
        <f t="shared" si="23"/>
        <v>5762.115772492801</v>
      </c>
      <c r="H114" s="55"/>
      <c r="I114" s="56" t="s">
        <v>40</v>
      </c>
      <c r="J114" s="57">
        <f t="shared" si="19"/>
        <v>1</v>
      </c>
      <c r="K114" s="58" t="s">
        <v>64</v>
      </c>
      <c r="L114" s="58" t="s">
        <v>7</v>
      </c>
      <c r="M114" s="59"/>
      <c r="N114" s="55"/>
      <c r="O114" s="55"/>
      <c r="P114" s="60"/>
      <c r="Q114" s="55"/>
      <c r="R114" s="55"/>
      <c r="S114" s="60"/>
      <c r="T114" s="60"/>
      <c r="U114" s="60"/>
      <c r="V114" s="60"/>
      <c r="W114" s="60"/>
      <c r="X114" s="60"/>
      <c r="Y114" s="60"/>
      <c r="Z114" s="60"/>
      <c r="AA114" s="60"/>
      <c r="AB114" s="60"/>
      <c r="AC114" s="60"/>
      <c r="AD114" s="60"/>
      <c r="AE114" s="60"/>
      <c r="AF114" s="60"/>
      <c r="AG114" s="60"/>
      <c r="AH114" s="60"/>
      <c r="AI114" s="60"/>
      <c r="AJ114" s="60"/>
      <c r="AK114" s="60"/>
      <c r="AL114" s="60"/>
      <c r="AM114" s="60"/>
      <c r="AN114" s="60"/>
      <c r="AO114" s="60"/>
      <c r="AP114" s="60"/>
      <c r="AQ114" s="60"/>
      <c r="AR114" s="60"/>
      <c r="AS114" s="60"/>
      <c r="AT114" s="60"/>
      <c r="AU114" s="60"/>
      <c r="AV114" s="60"/>
      <c r="AW114" s="60"/>
      <c r="AX114" s="60"/>
      <c r="AY114" s="60"/>
      <c r="AZ114" s="60"/>
      <c r="BA114" s="79">
        <f t="shared" si="20"/>
        <v>5762.115772492801</v>
      </c>
      <c r="BB114" s="80">
        <f t="shared" si="21"/>
        <v>5762.115772492801</v>
      </c>
      <c r="BC114" s="61" t="str">
        <f t="shared" si="22"/>
        <v>INR  Five Thousand Seven Hundred &amp; Sixty Two  and Paise Twelve Only</v>
      </c>
      <c r="BM114" s="62">
        <v>10187.616288</v>
      </c>
      <c r="BN114" s="67">
        <f t="shared" si="16"/>
        <v>11524.231544985601</v>
      </c>
    </row>
    <row r="115" spans="1:66" ht="84.75" customHeight="1">
      <c r="A115" s="32">
        <v>103</v>
      </c>
      <c r="B115" s="90" t="s">
        <v>261</v>
      </c>
      <c r="C115" s="63" t="s">
        <v>350</v>
      </c>
      <c r="D115" s="91">
        <v>17.28</v>
      </c>
      <c r="E115" s="68" t="s">
        <v>151</v>
      </c>
      <c r="F115" s="62">
        <v>947.9456</v>
      </c>
      <c r="G115" s="65">
        <f t="shared" si="23"/>
        <v>16380.499968000002</v>
      </c>
      <c r="H115" s="55"/>
      <c r="I115" s="56" t="s">
        <v>40</v>
      </c>
      <c r="J115" s="57">
        <f t="shared" si="19"/>
        <v>1</v>
      </c>
      <c r="K115" s="58" t="s">
        <v>64</v>
      </c>
      <c r="L115" s="58" t="s">
        <v>7</v>
      </c>
      <c r="M115" s="59"/>
      <c r="N115" s="55"/>
      <c r="O115" s="55"/>
      <c r="P115" s="60"/>
      <c r="Q115" s="55"/>
      <c r="R115" s="55"/>
      <c r="S115" s="60"/>
      <c r="T115" s="60"/>
      <c r="U115" s="60"/>
      <c r="V115" s="60"/>
      <c r="W115" s="60"/>
      <c r="X115" s="60"/>
      <c r="Y115" s="60"/>
      <c r="Z115" s="60"/>
      <c r="AA115" s="60"/>
      <c r="AB115" s="60"/>
      <c r="AC115" s="60"/>
      <c r="AD115" s="60"/>
      <c r="AE115" s="60"/>
      <c r="AF115" s="60"/>
      <c r="AG115" s="60"/>
      <c r="AH115" s="60"/>
      <c r="AI115" s="60"/>
      <c r="AJ115" s="60"/>
      <c r="AK115" s="60"/>
      <c r="AL115" s="60"/>
      <c r="AM115" s="60"/>
      <c r="AN115" s="60"/>
      <c r="AO115" s="60"/>
      <c r="AP115" s="60"/>
      <c r="AQ115" s="60"/>
      <c r="AR115" s="60"/>
      <c r="AS115" s="60"/>
      <c r="AT115" s="60"/>
      <c r="AU115" s="60"/>
      <c r="AV115" s="60"/>
      <c r="AW115" s="60"/>
      <c r="AX115" s="60"/>
      <c r="AY115" s="60"/>
      <c r="AZ115" s="60"/>
      <c r="BA115" s="79">
        <f t="shared" si="20"/>
        <v>16380.499968000002</v>
      </c>
      <c r="BB115" s="80">
        <f t="shared" si="21"/>
        <v>16380.499968000002</v>
      </c>
      <c r="BC115" s="61" t="str">
        <f t="shared" si="22"/>
        <v>INR  Sixteen Thousand Three Hundred &amp; Eighty  and Paise Fifty Only</v>
      </c>
      <c r="BM115" s="62">
        <v>838</v>
      </c>
      <c r="BN115" s="67">
        <f t="shared" si="16"/>
        <v>947.9456</v>
      </c>
    </row>
    <row r="116" spans="1:66" ht="87" customHeight="1">
      <c r="A116" s="32">
        <v>104</v>
      </c>
      <c r="B116" s="90" t="s">
        <v>262</v>
      </c>
      <c r="C116" s="63" t="s">
        <v>351</v>
      </c>
      <c r="D116" s="91">
        <v>10</v>
      </c>
      <c r="E116" s="68" t="s">
        <v>151</v>
      </c>
      <c r="F116" s="62">
        <v>606.3232</v>
      </c>
      <c r="G116" s="65">
        <f t="shared" si="23"/>
        <v>6063.232</v>
      </c>
      <c r="H116" s="55"/>
      <c r="I116" s="56" t="s">
        <v>40</v>
      </c>
      <c r="J116" s="57">
        <f t="shared" si="19"/>
        <v>1</v>
      </c>
      <c r="K116" s="58" t="s">
        <v>64</v>
      </c>
      <c r="L116" s="58" t="s">
        <v>7</v>
      </c>
      <c r="M116" s="59"/>
      <c r="N116" s="55"/>
      <c r="O116" s="55"/>
      <c r="P116" s="60"/>
      <c r="Q116" s="55"/>
      <c r="R116" s="55"/>
      <c r="S116" s="60"/>
      <c r="T116" s="60"/>
      <c r="U116" s="60"/>
      <c r="V116" s="60"/>
      <c r="W116" s="60"/>
      <c r="X116" s="60"/>
      <c r="Y116" s="60"/>
      <c r="Z116" s="60"/>
      <c r="AA116" s="60"/>
      <c r="AB116" s="60"/>
      <c r="AC116" s="60"/>
      <c r="AD116" s="60"/>
      <c r="AE116" s="60"/>
      <c r="AF116" s="60"/>
      <c r="AG116" s="60"/>
      <c r="AH116" s="60"/>
      <c r="AI116" s="60"/>
      <c r="AJ116" s="60"/>
      <c r="AK116" s="60"/>
      <c r="AL116" s="60"/>
      <c r="AM116" s="60"/>
      <c r="AN116" s="60"/>
      <c r="AO116" s="60"/>
      <c r="AP116" s="60"/>
      <c r="AQ116" s="60"/>
      <c r="AR116" s="60"/>
      <c r="AS116" s="60"/>
      <c r="AT116" s="60"/>
      <c r="AU116" s="60"/>
      <c r="AV116" s="60"/>
      <c r="AW116" s="60"/>
      <c r="AX116" s="60"/>
      <c r="AY116" s="60"/>
      <c r="AZ116" s="60"/>
      <c r="BA116" s="79">
        <f t="shared" si="20"/>
        <v>6063.232</v>
      </c>
      <c r="BB116" s="80">
        <f t="shared" si="21"/>
        <v>6063.232</v>
      </c>
      <c r="BC116" s="61" t="str">
        <f t="shared" si="22"/>
        <v>INR  Six Thousand  &amp;Sixty Three  and Paise Twenty Three Only</v>
      </c>
      <c r="BM116" s="62">
        <v>536</v>
      </c>
      <c r="BN116" s="67">
        <f t="shared" si="16"/>
        <v>606.3232</v>
      </c>
    </row>
    <row r="117" spans="1:66" ht="115.5" customHeight="1">
      <c r="A117" s="32">
        <v>105</v>
      </c>
      <c r="B117" s="90" t="s">
        <v>263</v>
      </c>
      <c r="C117" s="63" t="s">
        <v>352</v>
      </c>
      <c r="D117" s="91">
        <v>0.38250000000000006</v>
      </c>
      <c r="E117" s="68" t="s">
        <v>163</v>
      </c>
      <c r="F117" s="62">
        <v>94136.2016</v>
      </c>
      <c r="G117" s="65">
        <f t="shared" si="23"/>
        <v>36007.097112</v>
      </c>
      <c r="H117" s="55"/>
      <c r="I117" s="56" t="s">
        <v>40</v>
      </c>
      <c r="J117" s="57">
        <f t="shared" si="19"/>
        <v>1</v>
      </c>
      <c r="K117" s="58" t="s">
        <v>64</v>
      </c>
      <c r="L117" s="58" t="s">
        <v>7</v>
      </c>
      <c r="M117" s="59"/>
      <c r="N117" s="55"/>
      <c r="O117" s="55"/>
      <c r="P117" s="60"/>
      <c r="Q117" s="55"/>
      <c r="R117" s="55"/>
      <c r="S117" s="60"/>
      <c r="T117" s="60"/>
      <c r="U117" s="60"/>
      <c r="V117" s="60"/>
      <c r="W117" s="60"/>
      <c r="X117" s="60"/>
      <c r="Y117" s="60"/>
      <c r="Z117" s="60"/>
      <c r="AA117" s="60"/>
      <c r="AB117" s="60"/>
      <c r="AC117" s="60"/>
      <c r="AD117" s="60"/>
      <c r="AE117" s="60"/>
      <c r="AF117" s="60"/>
      <c r="AG117" s="60"/>
      <c r="AH117" s="60"/>
      <c r="AI117" s="60"/>
      <c r="AJ117" s="60"/>
      <c r="AK117" s="60"/>
      <c r="AL117" s="60"/>
      <c r="AM117" s="60"/>
      <c r="AN117" s="60"/>
      <c r="AO117" s="60"/>
      <c r="AP117" s="60"/>
      <c r="AQ117" s="60"/>
      <c r="AR117" s="60"/>
      <c r="AS117" s="60"/>
      <c r="AT117" s="60"/>
      <c r="AU117" s="60"/>
      <c r="AV117" s="60"/>
      <c r="AW117" s="60"/>
      <c r="AX117" s="60"/>
      <c r="AY117" s="60"/>
      <c r="AZ117" s="60"/>
      <c r="BA117" s="79">
        <f t="shared" si="20"/>
        <v>36007.097112</v>
      </c>
      <c r="BB117" s="80">
        <f t="shared" si="21"/>
        <v>36007.097112</v>
      </c>
      <c r="BC117" s="61" t="str">
        <f t="shared" si="22"/>
        <v>INR  Thirty Six Thousand  &amp;Seven  and Paise Ten Only</v>
      </c>
      <c r="BM117" s="62">
        <v>83218</v>
      </c>
      <c r="BN117" s="67">
        <f t="shared" si="16"/>
        <v>94136.2016</v>
      </c>
    </row>
    <row r="118" spans="1:66" ht="196.5" customHeight="1">
      <c r="A118" s="32">
        <v>106</v>
      </c>
      <c r="B118" s="90" t="s">
        <v>264</v>
      </c>
      <c r="C118" s="63" t="s">
        <v>353</v>
      </c>
      <c r="D118" s="91">
        <v>2.5</v>
      </c>
      <c r="E118" s="68" t="s">
        <v>157</v>
      </c>
      <c r="F118" s="62">
        <v>3007.8608000000004</v>
      </c>
      <c r="G118" s="65">
        <f t="shared" si="23"/>
        <v>7519.652000000001</v>
      </c>
      <c r="H118" s="55"/>
      <c r="I118" s="56" t="s">
        <v>40</v>
      </c>
      <c r="J118" s="57">
        <f t="shared" si="19"/>
        <v>1</v>
      </c>
      <c r="K118" s="58" t="s">
        <v>64</v>
      </c>
      <c r="L118" s="58" t="s">
        <v>7</v>
      </c>
      <c r="M118" s="59"/>
      <c r="N118" s="55"/>
      <c r="O118" s="55"/>
      <c r="P118" s="60"/>
      <c r="Q118" s="55"/>
      <c r="R118" s="55"/>
      <c r="S118" s="60"/>
      <c r="T118" s="60"/>
      <c r="U118" s="60"/>
      <c r="V118" s="60"/>
      <c r="W118" s="60"/>
      <c r="X118" s="60"/>
      <c r="Y118" s="60"/>
      <c r="Z118" s="60"/>
      <c r="AA118" s="60"/>
      <c r="AB118" s="60"/>
      <c r="AC118" s="60"/>
      <c r="AD118" s="60"/>
      <c r="AE118" s="60"/>
      <c r="AF118" s="60"/>
      <c r="AG118" s="60"/>
      <c r="AH118" s="60"/>
      <c r="AI118" s="60"/>
      <c r="AJ118" s="60"/>
      <c r="AK118" s="60"/>
      <c r="AL118" s="60"/>
      <c r="AM118" s="60"/>
      <c r="AN118" s="60"/>
      <c r="AO118" s="60"/>
      <c r="AP118" s="60"/>
      <c r="AQ118" s="60"/>
      <c r="AR118" s="60"/>
      <c r="AS118" s="60"/>
      <c r="AT118" s="60"/>
      <c r="AU118" s="60"/>
      <c r="AV118" s="60"/>
      <c r="AW118" s="60"/>
      <c r="AX118" s="60"/>
      <c r="AY118" s="60"/>
      <c r="AZ118" s="60"/>
      <c r="BA118" s="79">
        <f t="shared" si="20"/>
        <v>7519.652000000001</v>
      </c>
      <c r="BB118" s="80">
        <f t="shared" si="21"/>
        <v>7519.652000000001</v>
      </c>
      <c r="BC118" s="61" t="str">
        <f t="shared" si="22"/>
        <v>INR  Seven Thousand Five Hundred &amp; Nineteen  and Paise Sixty Five Only</v>
      </c>
      <c r="BM118" s="62">
        <v>2659</v>
      </c>
      <c r="BN118" s="67">
        <f t="shared" si="16"/>
        <v>3007.8608000000004</v>
      </c>
    </row>
    <row r="119" spans="1:66" ht="197.25" customHeight="1">
      <c r="A119" s="32">
        <v>107</v>
      </c>
      <c r="B119" s="90" t="s">
        <v>265</v>
      </c>
      <c r="C119" s="63" t="s">
        <v>354</v>
      </c>
      <c r="D119" s="91">
        <v>2.5</v>
      </c>
      <c r="E119" s="68" t="s">
        <v>157</v>
      </c>
      <c r="F119" s="62">
        <v>3023.6976000000004</v>
      </c>
      <c r="G119" s="65">
        <f t="shared" si="23"/>
        <v>7559.244000000001</v>
      </c>
      <c r="H119" s="55"/>
      <c r="I119" s="56" t="s">
        <v>40</v>
      </c>
      <c r="J119" s="57">
        <f t="shared" si="19"/>
        <v>1</v>
      </c>
      <c r="K119" s="58" t="s">
        <v>64</v>
      </c>
      <c r="L119" s="58" t="s">
        <v>7</v>
      </c>
      <c r="M119" s="59"/>
      <c r="N119" s="55"/>
      <c r="O119" s="55"/>
      <c r="P119" s="60"/>
      <c r="Q119" s="55"/>
      <c r="R119" s="55"/>
      <c r="S119" s="60"/>
      <c r="T119" s="60"/>
      <c r="U119" s="60"/>
      <c r="V119" s="60"/>
      <c r="W119" s="60"/>
      <c r="X119" s="60"/>
      <c r="Y119" s="60"/>
      <c r="Z119" s="60"/>
      <c r="AA119" s="60"/>
      <c r="AB119" s="60"/>
      <c r="AC119" s="60"/>
      <c r="AD119" s="60"/>
      <c r="AE119" s="60"/>
      <c r="AF119" s="60"/>
      <c r="AG119" s="60"/>
      <c r="AH119" s="60"/>
      <c r="AI119" s="60"/>
      <c r="AJ119" s="60"/>
      <c r="AK119" s="60"/>
      <c r="AL119" s="60"/>
      <c r="AM119" s="60"/>
      <c r="AN119" s="60"/>
      <c r="AO119" s="60"/>
      <c r="AP119" s="60"/>
      <c r="AQ119" s="60"/>
      <c r="AR119" s="60"/>
      <c r="AS119" s="60"/>
      <c r="AT119" s="60"/>
      <c r="AU119" s="60"/>
      <c r="AV119" s="60"/>
      <c r="AW119" s="60"/>
      <c r="AX119" s="60"/>
      <c r="AY119" s="60"/>
      <c r="AZ119" s="60"/>
      <c r="BA119" s="79">
        <f t="shared" si="20"/>
        <v>7559.244000000001</v>
      </c>
      <c r="BB119" s="80">
        <f t="shared" si="21"/>
        <v>7559.244000000001</v>
      </c>
      <c r="BC119" s="61" t="str">
        <f t="shared" si="22"/>
        <v>INR  Seven Thousand Five Hundred &amp; Fifty Nine  and Paise Twenty Four Only</v>
      </c>
      <c r="BM119" s="62">
        <v>2673</v>
      </c>
      <c r="BN119" s="67">
        <f t="shared" si="16"/>
        <v>3023.6976000000004</v>
      </c>
    </row>
    <row r="120" spans="1:66" ht="203.25" customHeight="1">
      <c r="A120" s="32">
        <v>108</v>
      </c>
      <c r="B120" s="90" t="s">
        <v>266</v>
      </c>
      <c r="C120" s="63" t="s">
        <v>355</v>
      </c>
      <c r="D120" s="91">
        <v>2.5</v>
      </c>
      <c r="E120" s="68" t="s">
        <v>157</v>
      </c>
      <c r="F120" s="62">
        <v>3039.5344000000005</v>
      </c>
      <c r="G120" s="65">
        <f t="shared" si="23"/>
        <v>7598.836000000001</v>
      </c>
      <c r="H120" s="55"/>
      <c r="I120" s="56" t="s">
        <v>40</v>
      </c>
      <c r="J120" s="57">
        <f t="shared" si="19"/>
        <v>1</v>
      </c>
      <c r="K120" s="58" t="s">
        <v>64</v>
      </c>
      <c r="L120" s="58" t="s">
        <v>7</v>
      </c>
      <c r="M120" s="59"/>
      <c r="N120" s="55"/>
      <c r="O120" s="55"/>
      <c r="P120" s="60"/>
      <c r="Q120" s="55"/>
      <c r="R120" s="55"/>
      <c r="S120" s="60"/>
      <c r="T120" s="60"/>
      <c r="U120" s="60"/>
      <c r="V120" s="60"/>
      <c r="W120" s="60"/>
      <c r="X120" s="60"/>
      <c r="Y120" s="60"/>
      <c r="Z120" s="60"/>
      <c r="AA120" s="60"/>
      <c r="AB120" s="60"/>
      <c r="AC120" s="60"/>
      <c r="AD120" s="60"/>
      <c r="AE120" s="60"/>
      <c r="AF120" s="60"/>
      <c r="AG120" s="60"/>
      <c r="AH120" s="60"/>
      <c r="AI120" s="60"/>
      <c r="AJ120" s="60"/>
      <c r="AK120" s="60"/>
      <c r="AL120" s="60"/>
      <c r="AM120" s="60"/>
      <c r="AN120" s="60"/>
      <c r="AO120" s="60"/>
      <c r="AP120" s="60"/>
      <c r="AQ120" s="60"/>
      <c r="AR120" s="60"/>
      <c r="AS120" s="60"/>
      <c r="AT120" s="60"/>
      <c r="AU120" s="60"/>
      <c r="AV120" s="60"/>
      <c r="AW120" s="60"/>
      <c r="AX120" s="60"/>
      <c r="AY120" s="60"/>
      <c r="AZ120" s="60"/>
      <c r="BA120" s="79">
        <f t="shared" si="20"/>
        <v>7598.836000000001</v>
      </c>
      <c r="BB120" s="80">
        <f t="shared" si="21"/>
        <v>7598.836000000001</v>
      </c>
      <c r="BC120" s="61" t="str">
        <f t="shared" si="22"/>
        <v>INR  Seven Thousand Five Hundred &amp; Ninety Eight  and Paise Eighty Four Only</v>
      </c>
      <c r="BM120" s="62">
        <v>2687</v>
      </c>
      <c r="BN120" s="67">
        <f t="shared" si="16"/>
        <v>3039.5344000000005</v>
      </c>
    </row>
    <row r="121" spans="1:66" ht="198.75" customHeight="1">
      <c r="A121" s="32">
        <v>109</v>
      </c>
      <c r="B121" s="90" t="s">
        <v>267</v>
      </c>
      <c r="C121" s="63" t="s">
        <v>356</v>
      </c>
      <c r="D121" s="91">
        <v>2.5</v>
      </c>
      <c r="E121" s="68" t="s">
        <v>157</v>
      </c>
      <c r="F121" s="62">
        <v>3055.3712000000005</v>
      </c>
      <c r="G121" s="65">
        <f t="shared" si="23"/>
        <v>7638.428000000002</v>
      </c>
      <c r="H121" s="55"/>
      <c r="I121" s="56" t="s">
        <v>40</v>
      </c>
      <c r="J121" s="57">
        <f t="shared" si="19"/>
        <v>1</v>
      </c>
      <c r="K121" s="58" t="s">
        <v>64</v>
      </c>
      <c r="L121" s="58" t="s">
        <v>7</v>
      </c>
      <c r="M121" s="59"/>
      <c r="N121" s="55"/>
      <c r="O121" s="55"/>
      <c r="P121" s="60"/>
      <c r="Q121" s="55"/>
      <c r="R121" s="55"/>
      <c r="S121" s="60"/>
      <c r="T121" s="60"/>
      <c r="U121" s="60"/>
      <c r="V121" s="60"/>
      <c r="W121" s="60"/>
      <c r="X121" s="60"/>
      <c r="Y121" s="60"/>
      <c r="Z121" s="60"/>
      <c r="AA121" s="60"/>
      <c r="AB121" s="60"/>
      <c r="AC121" s="60"/>
      <c r="AD121" s="60"/>
      <c r="AE121" s="60"/>
      <c r="AF121" s="60"/>
      <c r="AG121" s="60"/>
      <c r="AH121" s="60"/>
      <c r="AI121" s="60"/>
      <c r="AJ121" s="60"/>
      <c r="AK121" s="60"/>
      <c r="AL121" s="60"/>
      <c r="AM121" s="60"/>
      <c r="AN121" s="60"/>
      <c r="AO121" s="60"/>
      <c r="AP121" s="60"/>
      <c r="AQ121" s="60"/>
      <c r="AR121" s="60"/>
      <c r="AS121" s="60"/>
      <c r="AT121" s="60"/>
      <c r="AU121" s="60"/>
      <c r="AV121" s="60"/>
      <c r="AW121" s="60"/>
      <c r="AX121" s="60"/>
      <c r="AY121" s="60"/>
      <c r="AZ121" s="60"/>
      <c r="BA121" s="79">
        <f t="shared" si="20"/>
        <v>7638.428000000002</v>
      </c>
      <c r="BB121" s="80">
        <f t="shared" si="21"/>
        <v>7638.428000000002</v>
      </c>
      <c r="BC121" s="61" t="str">
        <f t="shared" si="22"/>
        <v>INR  Seven Thousand Six Hundred &amp; Thirty Eight  and Paise Forty Three Only</v>
      </c>
      <c r="BM121" s="62">
        <v>2701</v>
      </c>
      <c r="BN121" s="67">
        <f t="shared" si="16"/>
        <v>3055.3712000000005</v>
      </c>
    </row>
    <row r="122" spans="1:66" ht="145.5" customHeight="1">
      <c r="A122" s="32">
        <v>110</v>
      </c>
      <c r="B122" s="90" t="s">
        <v>268</v>
      </c>
      <c r="C122" s="63" t="s">
        <v>357</v>
      </c>
      <c r="D122" s="91">
        <v>37</v>
      </c>
      <c r="E122" s="92" t="s">
        <v>269</v>
      </c>
      <c r="F122" s="62">
        <v>562.2064000000001</v>
      </c>
      <c r="G122" s="55"/>
      <c r="H122" s="55"/>
      <c r="I122" s="56" t="s">
        <v>40</v>
      </c>
      <c r="J122" s="57">
        <f t="shared" si="19"/>
        <v>1</v>
      </c>
      <c r="K122" s="58" t="s">
        <v>64</v>
      </c>
      <c r="L122" s="58" t="s">
        <v>7</v>
      </c>
      <c r="M122" s="59"/>
      <c r="N122" s="55"/>
      <c r="O122" s="55"/>
      <c r="P122" s="60"/>
      <c r="Q122" s="55"/>
      <c r="R122" s="55"/>
      <c r="S122" s="60"/>
      <c r="T122" s="60"/>
      <c r="U122" s="60"/>
      <c r="V122" s="60"/>
      <c r="W122" s="60"/>
      <c r="X122" s="60"/>
      <c r="Y122" s="60"/>
      <c r="Z122" s="60"/>
      <c r="AA122" s="60"/>
      <c r="AB122" s="60"/>
      <c r="AC122" s="60"/>
      <c r="AD122" s="60"/>
      <c r="AE122" s="60"/>
      <c r="AF122" s="60"/>
      <c r="AG122" s="60"/>
      <c r="AH122" s="60"/>
      <c r="AI122" s="60"/>
      <c r="AJ122" s="60"/>
      <c r="AK122" s="60"/>
      <c r="AL122" s="60"/>
      <c r="AM122" s="60"/>
      <c r="AN122" s="60"/>
      <c r="AO122" s="60"/>
      <c r="AP122" s="60"/>
      <c r="AQ122" s="60"/>
      <c r="AR122" s="60"/>
      <c r="AS122" s="60"/>
      <c r="AT122" s="60"/>
      <c r="AU122" s="60"/>
      <c r="AV122" s="60"/>
      <c r="AW122" s="60"/>
      <c r="AX122" s="60"/>
      <c r="AY122" s="60"/>
      <c r="AZ122" s="60"/>
      <c r="BA122" s="79">
        <f t="shared" si="20"/>
        <v>20801.636800000004</v>
      </c>
      <c r="BB122" s="80">
        <f t="shared" si="21"/>
        <v>20801.636800000004</v>
      </c>
      <c r="BC122" s="61" t="str">
        <f t="shared" si="22"/>
        <v>INR  Twenty Thousand Eight Hundred &amp; One  and Paise Sixty Four Only</v>
      </c>
      <c r="BM122" s="62">
        <v>497</v>
      </c>
      <c r="BN122" s="67">
        <f t="shared" si="16"/>
        <v>562.2064000000001</v>
      </c>
    </row>
    <row r="123" spans="1:66" ht="158.25" customHeight="1">
      <c r="A123" s="32">
        <v>111</v>
      </c>
      <c r="B123" s="90" t="s">
        <v>270</v>
      </c>
      <c r="C123" s="63" t="s">
        <v>358</v>
      </c>
      <c r="D123" s="91">
        <v>12</v>
      </c>
      <c r="E123" s="68" t="s">
        <v>145</v>
      </c>
      <c r="F123" s="62">
        <v>3125.5056000000004</v>
      </c>
      <c r="G123" s="55"/>
      <c r="H123" s="55"/>
      <c r="I123" s="56" t="s">
        <v>40</v>
      </c>
      <c r="J123" s="57">
        <f t="shared" si="19"/>
        <v>1</v>
      </c>
      <c r="K123" s="58" t="s">
        <v>64</v>
      </c>
      <c r="L123" s="58" t="s">
        <v>7</v>
      </c>
      <c r="M123" s="59"/>
      <c r="N123" s="55"/>
      <c r="O123" s="55"/>
      <c r="P123" s="60"/>
      <c r="Q123" s="55"/>
      <c r="R123" s="55"/>
      <c r="S123" s="60"/>
      <c r="T123" s="60"/>
      <c r="U123" s="60"/>
      <c r="V123" s="60"/>
      <c r="W123" s="60"/>
      <c r="X123" s="60"/>
      <c r="Y123" s="60"/>
      <c r="Z123" s="60"/>
      <c r="AA123" s="60"/>
      <c r="AB123" s="60"/>
      <c r="AC123" s="60"/>
      <c r="AD123" s="60"/>
      <c r="AE123" s="60"/>
      <c r="AF123" s="60"/>
      <c r="AG123" s="60"/>
      <c r="AH123" s="60"/>
      <c r="AI123" s="60"/>
      <c r="AJ123" s="60"/>
      <c r="AK123" s="60"/>
      <c r="AL123" s="60"/>
      <c r="AM123" s="60"/>
      <c r="AN123" s="60"/>
      <c r="AO123" s="60"/>
      <c r="AP123" s="60"/>
      <c r="AQ123" s="60"/>
      <c r="AR123" s="60"/>
      <c r="AS123" s="60"/>
      <c r="AT123" s="60"/>
      <c r="AU123" s="60"/>
      <c r="AV123" s="60"/>
      <c r="AW123" s="60"/>
      <c r="AX123" s="60"/>
      <c r="AY123" s="60"/>
      <c r="AZ123" s="60"/>
      <c r="BA123" s="79">
        <f t="shared" si="20"/>
        <v>37506.067200000005</v>
      </c>
      <c r="BB123" s="80">
        <f t="shared" si="21"/>
        <v>37506.067200000005</v>
      </c>
      <c r="BC123" s="61" t="str">
        <f t="shared" si="22"/>
        <v>INR  Thirty Seven Thousand Five Hundred &amp; Six  and Paise Seven Only</v>
      </c>
      <c r="BM123" s="62">
        <v>2763</v>
      </c>
      <c r="BN123" s="67">
        <f t="shared" si="16"/>
        <v>3125.5056000000004</v>
      </c>
    </row>
    <row r="124" spans="1:66" ht="115.5" customHeight="1">
      <c r="A124" s="32">
        <v>112</v>
      </c>
      <c r="B124" s="90" t="s">
        <v>271</v>
      </c>
      <c r="C124" s="63" t="s">
        <v>359</v>
      </c>
      <c r="D124" s="91">
        <v>15</v>
      </c>
      <c r="E124" s="92" t="s">
        <v>146</v>
      </c>
      <c r="F124" s="62">
        <v>116.51360000000001</v>
      </c>
      <c r="G124" s="55"/>
      <c r="H124" s="55"/>
      <c r="I124" s="56" t="s">
        <v>40</v>
      </c>
      <c r="J124" s="57">
        <f t="shared" si="19"/>
        <v>1</v>
      </c>
      <c r="K124" s="58" t="s">
        <v>64</v>
      </c>
      <c r="L124" s="58" t="s">
        <v>7</v>
      </c>
      <c r="M124" s="59"/>
      <c r="N124" s="55"/>
      <c r="O124" s="55"/>
      <c r="P124" s="60"/>
      <c r="Q124" s="55"/>
      <c r="R124" s="55"/>
      <c r="S124" s="60"/>
      <c r="T124" s="60"/>
      <c r="U124" s="60"/>
      <c r="V124" s="60"/>
      <c r="W124" s="60"/>
      <c r="X124" s="60"/>
      <c r="Y124" s="60"/>
      <c r="Z124" s="60"/>
      <c r="AA124" s="60"/>
      <c r="AB124" s="60"/>
      <c r="AC124" s="60"/>
      <c r="AD124" s="60"/>
      <c r="AE124" s="60"/>
      <c r="AF124" s="60"/>
      <c r="AG124" s="60"/>
      <c r="AH124" s="60"/>
      <c r="AI124" s="60"/>
      <c r="AJ124" s="60"/>
      <c r="AK124" s="60"/>
      <c r="AL124" s="60"/>
      <c r="AM124" s="60"/>
      <c r="AN124" s="60"/>
      <c r="AO124" s="60"/>
      <c r="AP124" s="60"/>
      <c r="AQ124" s="60"/>
      <c r="AR124" s="60"/>
      <c r="AS124" s="60"/>
      <c r="AT124" s="60"/>
      <c r="AU124" s="60"/>
      <c r="AV124" s="60"/>
      <c r="AW124" s="60"/>
      <c r="AX124" s="60"/>
      <c r="AY124" s="60"/>
      <c r="AZ124" s="60"/>
      <c r="BA124" s="79">
        <f t="shared" si="20"/>
        <v>1747.7040000000002</v>
      </c>
      <c r="BB124" s="80">
        <f t="shared" si="21"/>
        <v>1747.7040000000002</v>
      </c>
      <c r="BC124" s="61" t="str">
        <f t="shared" si="22"/>
        <v>INR  One Thousand Seven Hundred &amp; Forty Seven  and Paise Seventy Only</v>
      </c>
      <c r="BM124" s="62">
        <v>103</v>
      </c>
      <c r="BN124" s="67">
        <f t="shared" si="16"/>
        <v>116.51360000000001</v>
      </c>
    </row>
    <row r="125" spans="1:66" ht="42.75" customHeight="1">
      <c r="A125" s="32">
        <v>113</v>
      </c>
      <c r="B125" s="90" t="s">
        <v>272</v>
      </c>
      <c r="C125" s="63" t="s">
        <v>360</v>
      </c>
      <c r="D125" s="91">
        <v>2</v>
      </c>
      <c r="E125" s="68" t="s">
        <v>146</v>
      </c>
      <c r="F125" s="62">
        <v>45.248000000000005</v>
      </c>
      <c r="G125" s="55"/>
      <c r="H125" s="55"/>
      <c r="I125" s="56" t="s">
        <v>40</v>
      </c>
      <c r="J125" s="57">
        <f t="shared" si="19"/>
        <v>1</v>
      </c>
      <c r="K125" s="58" t="s">
        <v>64</v>
      </c>
      <c r="L125" s="58" t="s">
        <v>7</v>
      </c>
      <c r="M125" s="59"/>
      <c r="N125" s="55"/>
      <c r="O125" s="55"/>
      <c r="P125" s="60"/>
      <c r="Q125" s="55"/>
      <c r="R125" s="55"/>
      <c r="S125" s="60"/>
      <c r="T125" s="60"/>
      <c r="U125" s="60"/>
      <c r="V125" s="60"/>
      <c r="W125" s="60"/>
      <c r="X125" s="60"/>
      <c r="Y125" s="60"/>
      <c r="Z125" s="60"/>
      <c r="AA125" s="60"/>
      <c r="AB125" s="60"/>
      <c r="AC125" s="60"/>
      <c r="AD125" s="60"/>
      <c r="AE125" s="60"/>
      <c r="AF125" s="60"/>
      <c r="AG125" s="60"/>
      <c r="AH125" s="60"/>
      <c r="AI125" s="60"/>
      <c r="AJ125" s="60"/>
      <c r="AK125" s="60"/>
      <c r="AL125" s="60"/>
      <c r="AM125" s="60"/>
      <c r="AN125" s="60"/>
      <c r="AO125" s="60"/>
      <c r="AP125" s="60"/>
      <c r="AQ125" s="60"/>
      <c r="AR125" s="60"/>
      <c r="AS125" s="60"/>
      <c r="AT125" s="60"/>
      <c r="AU125" s="60"/>
      <c r="AV125" s="60"/>
      <c r="AW125" s="60"/>
      <c r="AX125" s="60"/>
      <c r="AY125" s="60"/>
      <c r="AZ125" s="60"/>
      <c r="BA125" s="79">
        <f t="shared" si="20"/>
        <v>90.49600000000001</v>
      </c>
      <c r="BB125" s="80">
        <f t="shared" si="21"/>
        <v>90.49600000000001</v>
      </c>
      <c r="BC125" s="61" t="str">
        <f t="shared" si="22"/>
        <v>INR  Ninety and Paise Fifty Only</v>
      </c>
      <c r="BM125" s="62">
        <v>40</v>
      </c>
      <c r="BN125" s="67">
        <f t="shared" si="16"/>
        <v>45.248000000000005</v>
      </c>
    </row>
    <row r="126" spans="1:66" ht="42" customHeight="1">
      <c r="A126" s="32">
        <v>114</v>
      </c>
      <c r="B126" s="90" t="s">
        <v>273</v>
      </c>
      <c r="C126" s="63" t="s">
        <v>361</v>
      </c>
      <c r="D126" s="91">
        <v>15</v>
      </c>
      <c r="E126" s="92" t="s">
        <v>146</v>
      </c>
      <c r="F126" s="62">
        <v>28.280000000000005</v>
      </c>
      <c r="G126" s="65">
        <f>F126*D126</f>
        <v>424.20000000000005</v>
      </c>
      <c r="H126" s="55"/>
      <c r="I126" s="56" t="s">
        <v>40</v>
      </c>
      <c r="J126" s="57">
        <f t="shared" si="19"/>
        <v>1</v>
      </c>
      <c r="K126" s="58" t="s">
        <v>64</v>
      </c>
      <c r="L126" s="58" t="s">
        <v>7</v>
      </c>
      <c r="M126" s="59"/>
      <c r="N126" s="55"/>
      <c r="O126" s="55"/>
      <c r="P126" s="60"/>
      <c r="Q126" s="55"/>
      <c r="R126" s="55"/>
      <c r="S126" s="60"/>
      <c r="T126" s="60"/>
      <c r="U126" s="60"/>
      <c r="V126" s="60"/>
      <c r="W126" s="60"/>
      <c r="X126" s="60"/>
      <c r="Y126" s="60"/>
      <c r="Z126" s="60"/>
      <c r="AA126" s="60"/>
      <c r="AB126" s="60"/>
      <c r="AC126" s="60"/>
      <c r="AD126" s="60"/>
      <c r="AE126" s="60"/>
      <c r="AF126" s="60"/>
      <c r="AG126" s="60"/>
      <c r="AH126" s="60"/>
      <c r="AI126" s="60"/>
      <c r="AJ126" s="60"/>
      <c r="AK126" s="60"/>
      <c r="AL126" s="60"/>
      <c r="AM126" s="60"/>
      <c r="AN126" s="60"/>
      <c r="AO126" s="60"/>
      <c r="AP126" s="60"/>
      <c r="AQ126" s="60"/>
      <c r="AR126" s="60"/>
      <c r="AS126" s="60"/>
      <c r="AT126" s="60"/>
      <c r="AU126" s="60"/>
      <c r="AV126" s="60"/>
      <c r="AW126" s="60"/>
      <c r="AX126" s="60"/>
      <c r="AY126" s="60"/>
      <c r="AZ126" s="60"/>
      <c r="BA126" s="79">
        <f t="shared" si="20"/>
        <v>424.20000000000005</v>
      </c>
      <c r="BB126" s="80">
        <f t="shared" si="21"/>
        <v>424.20000000000005</v>
      </c>
      <c r="BC126" s="61" t="str">
        <f t="shared" si="22"/>
        <v>INR  Four Hundred &amp; Twenty Four  and Paise Twenty Only</v>
      </c>
      <c r="BM126" s="62">
        <v>25</v>
      </c>
      <c r="BN126" s="67">
        <f t="shared" si="16"/>
        <v>28.280000000000005</v>
      </c>
    </row>
    <row r="127" spans="1:66" ht="109.5" customHeight="1">
      <c r="A127" s="32">
        <v>115</v>
      </c>
      <c r="B127" s="90" t="s">
        <v>274</v>
      </c>
      <c r="C127" s="63" t="s">
        <v>362</v>
      </c>
      <c r="D127" s="91">
        <v>50</v>
      </c>
      <c r="E127" s="93" t="s">
        <v>146</v>
      </c>
      <c r="F127" s="62">
        <v>32.80480000000001</v>
      </c>
      <c r="G127" s="65">
        <f>F127*D127</f>
        <v>1640.2400000000005</v>
      </c>
      <c r="H127" s="55"/>
      <c r="I127" s="56" t="s">
        <v>40</v>
      </c>
      <c r="J127" s="57">
        <f t="shared" si="19"/>
        <v>1</v>
      </c>
      <c r="K127" s="58" t="s">
        <v>64</v>
      </c>
      <c r="L127" s="58" t="s">
        <v>7</v>
      </c>
      <c r="M127" s="59"/>
      <c r="N127" s="55"/>
      <c r="O127" s="55"/>
      <c r="P127" s="60"/>
      <c r="Q127" s="55"/>
      <c r="R127" s="55"/>
      <c r="S127" s="60"/>
      <c r="T127" s="60"/>
      <c r="U127" s="60"/>
      <c r="V127" s="60"/>
      <c r="W127" s="60"/>
      <c r="X127" s="60"/>
      <c r="Y127" s="60"/>
      <c r="Z127" s="60"/>
      <c r="AA127" s="60"/>
      <c r="AB127" s="60"/>
      <c r="AC127" s="60"/>
      <c r="AD127" s="60"/>
      <c r="AE127" s="60"/>
      <c r="AF127" s="60"/>
      <c r="AG127" s="60"/>
      <c r="AH127" s="60"/>
      <c r="AI127" s="60"/>
      <c r="AJ127" s="60"/>
      <c r="AK127" s="60"/>
      <c r="AL127" s="60"/>
      <c r="AM127" s="60"/>
      <c r="AN127" s="60"/>
      <c r="AO127" s="60"/>
      <c r="AP127" s="60"/>
      <c r="AQ127" s="60"/>
      <c r="AR127" s="60"/>
      <c r="AS127" s="60"/>
      <c r="AT127" s="60"/>
      <c r="AU127" s="60"/>
      <c r="AV127" s="60"/>
      <c r="AW127" s="60"/>
      <c r="AX127" s="60"/>
      <c r="AY127" s="60"/>
      <c r="AZ127" s="60"/>
      <c r="BA127" s="79">
        <f t="shared" si="20"/>
        <v>1640.2400000000005</v>
      </c>
      <c r="BB127" s="80">
        <f t="shared" si="21"/>
        <v>1640.2400000000005</v>
      </c>
      <c r="BC127" s="61" t="str">
        <f t="shared" si="22"/>
        <v>INR  One Thousand Six Hundred &amp; Forty  and Paise Twenty Four Only</v>
      </c>
      <c r="BM127" s="62">
        <v>29</v>
      </c>
      <c r="BN127" s="67">
        <f t="shared" si="16"/>
        <v>32.80480000000001</v>
      </c>
    </row>
    <row r="128" spans="1:66" ht="54">
      <c r="A128" s="32">
        <v>116</v>
      </c>
      <c r="B128" s="90" t="s">
        <v>275</v>
      </c>
      <c r="C128" s="63" t="s">
        <v>363</v>
      </c>
      <c r="D128" s="91">
        <v>100</v>
      </c>
      <c r="E128" s="92" t="s">
        <v>146</v>
      </c>
      <c r="F128" s="62">
        <v>48.641600000000004</v>
      </c>
      <c r="G128" s="55">
        <v>20440</v>
      </c>
      <c r="H128" s="55"/>
      <c r="I128" s="56" t="s">
        <v>40</v>
      </c>
      <c r="J128" s="57">
        <f t="shared" si="19"/>
        <v>1</v>
      </c>
      <c r="K128" s="58" t="s">
        <v>64</v>
      </c>
      <c r="L128" s="58" t="s">
        <v>7</v>
      </c>
      <c r="M128" s="59"/>
      <c r="N128" s="55"/>
      <c r="O128" s="55"/>
      <c r="P128" s="60"/>
      <c r="Q128" s="55"/>
      <c r="R128" s="55"/>
      <c r="S128" s="60"/>
      <c r="T128" s="60"/>
      <c r="U128" s="60"/>
      <c r="V128" s="60"/>
      <c r="W128" s="60"/>
      <c r="X128" s="60"/>
      <c r="Y128" s="60"/>
      <c r="Z128" s="60"/>
      <c r="AA128" s="60"/>
      <c r="AB128" s="60"/>
      <c r="AC128" s="60"/>
      <c r="AD128" s="60"/>
      <c r="AE128" s="60"/>
      <c r="AF128" s="60"/>
      <c r="AG128" s="60"/>
      <c r="AH128" s="60"/>
      <c r="AI128" s="60"/>
      <c r="AJ128" s="60"/>
      <c r="AK128" s="60"/>
      <c r="AL128" s="60"/>
      <c r="AM128" s="60"/>
      <c r="AN128" s="60"/>
      <c r="AO128" s="60"/>
      <c r="AP128" s="60"/>
      <c r="AQ128" s="60"/>
      <c r="AR128" s="60"/>
      <c r="AS128" s="60"/>
      <c r="AT128" s="60"/>
      <c r="AU128" s="60"/>
      <c r="AV128" s="60"/>
      <c r="AW128" s="60"/>
      <c r="AX128" s="60"/>
      <c r="AY128" s="60"/>
      <c r="AZ128" s="60"/>
      <c r="BA128" s="79">
        <f t="shared" si="20"/>
        <v>4864.160000000001</v>
      </c>
      <c r="BB128" s="80">
        <f t="shared" si="21"/>
        <v>4864.160000000001</v>
      </c>
      <c r="BC128" s="61" t="str">
        <f t="shared" si="22"/>
        <v>INR  Four Thousand Eight Hundred &amp; Sixty Four  and Paise Sixteen Only</v>
      </c>
      <c r="BM128" s="62">
        <v>43</v>
      </c>
      <c r="BN128" s="67">
        <f t="shared" si="16"/>
        <v>48.641600000000004</v>
      </c>
    </row>
    <row r="129" spans="1:66" ht="69.75" customHeight="1">
      <c r="A129" s="32">
        <v>117</v>
      </c>
      <c r="B129" s="90" t="s">
        <v>277</v>
      </c>
      <c r="C129" s="63" t="s">
        <v>364</v>
      </c>
      <c r="D129" s="91">
        <v>15</v>
      </c>
      <c r="E129" s="92" t="s">
        <v>146</v>
      </c>
      <c r="F129" s="62">
        <v>179.8608</v>
      </c>
      <c r="G129" s="55">
        <v>18424</v>
      </c>
      <c r="H129" s="55"/>
      <c r="I129" s="56" t="s">
        <v>40</v>
      </c>
      <c r="J129" s="57">
        <f t="shared" si="19"/>
        <v>1</v>
      </c>
      <c r="K129" s="58" t="s">
        <v>64</v>
      </c>
      <c r="L129" s="58" t="s">
        <v>7</v>
      </c>
      <c r="M129" s="59"/>
      <c r="N129" s="55"/>
      <c r="O129" s="55"/>
      <c r="P129" s="60"/>
      <c r="Q129" s="55"/>
      <c r="R129" s="55"/>
      <c r="S129" s="60"/>
      <c r="T129" s="60"/>
      <c r="U129" s="60"/>
      <c r="V129" s="60"/>
      <c r="W129" s="60"/>
      <c r="X129" s="60"/>
      <c r="Y129" s="60"/>
      <c r="Z129" s="60"/>
      <c r="AA129" s="60"/>
      <c r="AB129" s="60"/>
      <c r="AC129" s="60"/>
      <c r="AD129" s="60"/>
      <c r="AE129" s="60"/>
      <c r="AF129" s="60"/>
      <c r="AG129" s="60"/>
      <c r="AH129" s="60"/>
      <c r="AI129" s="60"/>
      <c r="AJ129" s="60"/>
      <c r="AK129" s="60"/>
      <c r="AL129" s="60"/>
      <c r="AM129" s="60"/>
      <c r="AN129" s="60"/>
      <c r="AO129" s="60"/>
      <c r="AP129" s="60"/>
      <c r="AQ129" s="60"/>
      <c r="AR129" s="60"/>
      <c r="AS129" s="60"/>
      <c r="AT129" s="60"/>
      <c r="AU129" s="60"/>
      <c r="AV129" s="60"/>
      <c r="AW129" s="60"/>
      <c r="AX129" s="60"/>
      <c r="AY129" s="60"/>
      <c r="AZ129" s="60"/>
      <c r="BA129" s="79">
        <f t="shared" si="20"/>
        <v>2697.9120000000003</v>
      </c>
      <c r="BB129" s="80">
        <f t="shared" si="21"/>
        <v>2697.9120000000003</v>
      </c>
      <c r="BC129" s="61" t="str">
        <f t="shared" si="22"/>
        <v>INR  Two Thousand Six Hundred &amp; Ninety Seven  and Paise Ninety One Only</v>
      </c>
      <c r="BM129" s="62">
        <v>159</v>
      </c>
      <c r="BN129" s="67">
        <f t="shared" si="16"/>
        <v>179.8608</v>
      </c>
    </row>
    <row r="130" spans="1:66" ht="27" customHeight="1">
      <c r="A130" s="32">
        <v>118</v>
      </c>
      <c r="B130" s="90" t="s">
        <v>276</v>
      </c>
      <c r="C130" s="63" t="s">
        <v>365</v>
      </c>
      <c r="D130" s="91">
        <v>32</v>
      </c>
      <c r="E130" s="92" t="s">
        <v>146</v>
      </c>
      <c r="F130" s="62">
        <v>79.18400000000001</v>
      </c>
      <c r="G130" s="55">
        <v>60825.100000000006</v>
      </c>
      <c r="H130" s="55"/>
      <c r="I130" s="56" t="s">
        <v>40</v>
      </c>
      <c r="J130" s="57">
        <f t="shared" si="19"/>
        <v>1</v>
      </c>
      <c r="K130" s="58" t="s">
        <v>64</v>
      </c>
      <c r="L130" s="58" t="s">
        <v>7</v>
      </c>
      <c r="M130" s="59"/>
      <c r="N130" s="55"/>
      <c r="O130" s="55"/>
      <c r="P130" s="60"/>
      <c r="Q130" s="55"/>
      <c r="R130" s="55"/>
      <c r="S130" s="60"/>
      <c r="T130" s="60"/>
      <c r="U130" s="60"/>
      <c r="V130" s="60"/>
      <c r="W130" s="60"/>
      <c r="X130" s="60"/>
      <c r="Y130" s="60"/>
      <c r="Z130" s="60"/>
      <c r="AA130" s="60"/>
      <c r="AB130" s="60"/>
      <c r="AC130" s="60"/>
      <c r="AD130" s="60"/>
      <c r="AE130" s="60"/>
      <c r="AF130" s="60"/>
      <c r="AG130" s="60"/>
      <c r="AH130" s="60"/>
      <c r="AI130" s="60"/>
      <c r="AJ130" s="60"/>
      <c r="AK130" s="60"/>
      <c r="AL130" s="60"/>
      <c r="AM130" s="60"/>
      <c r="AN130" s="60"/>
      <c r="AO130" s="60"/>
      <c r="AP130" s="60"/>
      <c r="AQ130" s="60"/>
      <c r="AR130" s="60"/>
      <c r="AS130" s="60"/>
      <c r="AT130" s="60"/>
      <c r="AU130" s="60"/>
      <c r="AV130" s="60"/>
      <c r="AW130" s="60"/>
      <c r="AX130" s="60"/>
      <c r="AY130" s="60"/>
      <c r="AZ130" s="60"/>
      <c r="BA130" s="79">
        <f t="shared" si="20"/>
        <v>2533.8880000000004</v>
      </c>
      <c r="BB130" s="80">
        <f t="shared" si="21"/>
        <v>2533.8880000000004</v>
      </c>
      <c r="BC130" s="61" t="str">
        <f t="shared" si="22"/>
        <v>INR  Two Thousand Five Hundred &amp; Thirty Three  and Paise Eighty Nine Only</v>
      </c>
      <c r="BM130" s="62">
        <v>70</v>
      </c>
      <c r="BN130" s="67">
        <f t="shared" si="16"/>
        <v>79.18400000000001</v>
      </c>
    </row>
    <row r="131" spans="1:66" ht="86.25" customHeight="1">
      <c r="A131" s="32">
        <v>119</v>
      </c>
      <c r="B131" s="90" t="s">
        <v>278</v>
      </c>
      <c r="C131" s="63" t="s">
        <v>366</v>
      </c>
      <c r="D131" s="91">
        <v>16</v>
      </c>
      <c r="E131" s="92" t="s">
        <v>146</v>
      </c>
      <c r="F131" s="62">
        <v>111.98880000000001</v>
      </c>
      <c r="G131" s="55">
        <v>57600</v>
      </c>
      <c r="H131" s="55"/>
      <c r="I131" s="56" t="s">
        <v>40</v>
      </c>
      <c r="J131" s="57">
        <f t="shared" si="19"/>
        <v>1</v>
      </c>
      <c r="K131" s="58" t="s">
        <v>64</v>
      </c>
      <c r="L131" s="58" t="s">
        <v>7</v>
      </c>
      <c r="M131" s="59"/>
      <c r="N131" s="55"/>
      <c r="O131" s="55"/>
      <c r="P131" s="60"/>
      <c r="Q131" s="55"/>
      <c r="R131" s="55"/>
      <c r="S131" s="60"/>
      <c r="T131" s="60"/>
      <c r="U131" s="60"/>
      <c r="V131" s="60"/>
      <c r="W131" s="60"/>
      <c r="X131" s="60"/>
      <c r="Y131" s="60"/>
      <c r="Z131" s="60"/>
      <c r="AA131" s="60"/>
      <c r="AB131" s="60"/>
      <c r="AC131" s="60"/>
      <c r="AD131" s="60"/>
      <c r="AE131" s="60"/>
      <c r="AF131" s="60"/>
      <c r="AG131" s="60"/>
      <c r="AH131" s="60"/>
      <c r="AI131" s="60"/>
      <c r="AJ131" s="60"/>
      <c r="AK131" s="60"/>
      <c r="AL131" s="60"/>
      <c r="AM131" s="60"/>
      <c r="AN131" s="60"/>
      <c r="AO131" s="60"/>
      <c r="AP131" s="60"/>
      <c r="AQ131" s="60"/>
      <c r="AR131" s="60"/>
      <c r="AS131" s="60"/>
      <c r="AT131" s="60"/>
      <c r="AU131" s="60"/>
      <c r="AV131" s="60"/>
      <c r="AW131" s="60"/>
      <c r="AX131" s="60"/>
      <c r="AY131" s="60"/>
      <c r="AZ131" s="60"/>
      <c r="BA131" s="79">
        <f t="shared" si="20"/>
        <v>1791.8208000000002</v>
      </c>
      <c r="BB131" s="80">
        <f t="shared" si="21"/>
        <v>1791.8208000000002</v>
      </c>
      <c r="BC131" s="61" t="str">
        <f t="shared" si="22"/>
        <v>INR  One Thousand Seven Hundred &amp; Ninety One  and Paise Eighty Two Only</v>
      </c>
      <c r="BM131" s="62">
        <v>99</v>
      </c>
      <c r="BN131" s="67">
        <f t="shared" si="16"/>
        <v>111.98880000000001</v>
      </c>
    </row>
    <row r="132" spans="1:66" ht="184.5" customHeight="1">
      <c r="A132" s="32">
        <v>120</v>
      </c>
      <c r="B132" s="90" t="s">
        <v>279</v>
      </c>
      <c r="C132" s="63" t="s">
        <v>367</v>
      </c>
      <c r="D132" s="91">
        <v>8.5</v>
      </c>
      <c r="E132" s="92" t="s">
        <v>157</v>
      </c>
      <c r="F132" s="62">
        <v>4898.0960000000005</v>
      </c>
      <c r="G132" s="55">
        <v>364255.60000000003</v>
      </c>
      <c r="H132" s="55"/>
      <c r="I132" s="56" t="s">
        <v>40</v>
      </c>
      <c r="J132" s="57">
        <f t="shared" si="19"/>
        <v>1</v>
      </c>
      <c r="K132" s="58" t="s">
        <v>64</v>
      </c>
      <c r="L132" s="58" t="s">
        <v>7</v>
      </c>
      <c r="M132" s="59"/>
      <c r="N132" s="55"/>
      <c r="O132" s="55"/>
      <c r="P132" s="60"/>
      <c r="Q132" s="55"/>
      <c r="R132" s="55"/>
      <c r="S132" s="60"/>
      <c r="T132" s="60"/>
      <c r="U132" s="60"/>
      <c r="V132" s="60"/>
      <c r="W132" s="60"/>
      <c r="X132" s="60"/>
      <c r="Y132" s="60"/>
      <c r="Z132" s="60"/>
      <c r="AA132" s="60"/>
      <c r="AB132" s="60"/>
      <c r="AC132" s="60"/>
      <c r="AD132" s="60"/>
      <c r="AE132" s="60"/>
      <c r="AF132" s="60"/>
      <c r="AG132" s="60"/>
      <c r="AH132" s="60"/>
      <c r="AI132" s="60"/>
      <c r="AJ132" s="60"/>
      <c r="AK132" s="60"/>
      <c r="AL132" s="60"/>
      <c r="AM132" s="60"/>
      <c r="AN132" s="60"/>
      <c r="AO132" s="60"/>
      <c r="AP132" s="60"/>
      <c r="AQ132" s="60"/>
      <c r="AR132" s="60"/>
      <c r="AS132" s="60"/>
      <c r="AT132" s="60"/>
      <c r="AU132" s="60"/>
      <c r="AV132" s="60"/>
      <c r="AW132" s="60"/>
      <c r="AX132" s="60"/>
      <c r="AY132" s="60"/>
      <c r="AZ132" s="60"/>
      <c r="BA132" s="79">
        <f t="shared" si="20"/>
        <v>41633.816000000006</v>
      </c>
      <c r="BB132" s="80">
        <f t="shared" si="21"/>
        <v>41633.816000000006</v>
      </c>
      <c r="BC132" s="61" t="str">
        <f t="shared" si="22"/>
        <v>INR  Forty One Thousand Six Hundred &amp; Thirty Three  and Paise Eighty Two Only</v>
      </c>
      <c r="BM132" s="62">
        <v>4330</v>
      </c>
      <c r="BN132" s="67">
        <f t="shared" si="16"/>
        <v>4898.0960000000005</v>
      </c>
    </row>
    <row r="133" spans="1:66" ht="83.25" customHeight="1">
      <c r="A133" s="32">
        <v>121</v>
      </c>
      <c r="B133" s="94" t="s">
        <v>280</v>
      </c>
      <c r="C133" s="63" t="s">
        <v>368</v>
      </c>
      <c r="D133" s="91">
        <v>72</v>
      </c>
      <c r="E133" s="95" t="s">
        <v>152</v>
      </c>
      <c r="F133" s="62">
        <v>330.3104</v>
      </c>
      <c r="G133" s="55"/>
      <c r="H133" s="55"/>
      <c r="I133" s="56" t="s">
        <v>40</v>
      </c>
      <c r="J133" s="57">
        <f t="shared" si="19"/>
        <v>1</v>
      </c>
      <c r="K133" s="58" t="s">
        <v>64</v>
      </c>
      <c r="L133" s="58" t="s">
        <v>7</v>
      </c>
      <c r="M133" s="59"/>
      <c r="N133" s="55"/>
      <c r="O133" s="55"/>
      <c r="P133" s="60"/>
      <c r="Q133" s="55"/>
      <c r="R133" s="55"/>
      <c r="S133" s="60"/>
      <c r="T133" s="60"/>
      <c r="U133" s="60"/>
      <c r="V133" s="60"/>
      <c r="W133" s="60"/>
      <c r="X133" s="60"/>
      <c r="Y133" s="60"/>
      <c r="Z133" s="60"/>
      <c r="AA133" s="60"/>
      <c r="AB133" s="60"/>
      <c r="AC133" s="60"/>
      <c r="AD133" s="60"/>
      <c r="AE133" s="60"/>
      <c r="AF133" s="60"/>
      <c r="AG133" s="60"/>
      <c r="AH133" s="60"/>
      <c r="AI133" s="60"/>
      <c r="AJ133" s="60"/>
      <c r="AK133" s="60"/>
      <c r="AL133" s="60"/>
      <c r="AM133" s="60"/>
      <c r="AN133" s="60"/>
      <c r="AO133" s="60"/>
      <c r="AP133" s="60"/>
      <c r="AQ133" s="60"/>
      <c r="AR133" s="60"/>
      <c r="AS133" s="60"/>
      <c r="AT133" s="60"/>
      <c r="AU133" s="60"/>
      <c r="AV133" s="60"/>
      <c r="AW133" s="60"/>
      <c r="AX133" s="60"/>
      <c r="AY133" s="60"/>
      <c r="AZ133" s="60"/>
      <c r="BA133" s="79">
        <f t="shared" si="20"/>
        <v>23782.3488</v>
      </c>
      <c r="BB133" s="80">
        <f t="shared" si="21"/>
        <v>23782.3488</v>
      </c>
      <c r="BC133" s="61" t="str">
        <f t="shared" si="22"/>
        <v>INR  Twenty Three Thousand Seven Hundred &amp; Eighty Two  and Paise Thirty Five Only</v>
      </c>
      <c r="BM133" s="62">
        <v>292</v>
      </c>
      <c r="BN133" s="67">
        <f t="shared" si="16"/>
        <v>330.3104</v>
      </c>
    </row>
    <row r="134" spans="1:66" ht="86.25" customHeight="1">
      <c r="A134" s="32">
        <v>122</v>
      </c>
      <c r="B134" s="90" t="s">
        <v>281</v>
      </c>
      <c r="C134" s="63" t="s">
        <v>369</v>
      </c>
      <c r="D134" s="91">
        <v>18</v>
      </c>
      <c r="E134" s="96" t="s">
        <v>146</v>
      </c>
      <c r="F134" s="65">
        <v>96.152</v>
      </c>
      <c r="G134" s="55"/>
      <c r="H134" s="55"/>
      <c r="I134" s="56" t="s">
        <v>40</v>
      </c>
      <c r="J134" s="57">
        <f t="shared" si="19"/>
        <v>1</v>
      </c>
      <c r="K134" s="58" t="s">
        <v>64</v>
      </c>
      <c r="L134" s="58" t="s">
        <v>7</v>
      </c>
      <c r="M134" s="59"/>
      <c r="N134" s="55"/>
      <c r="O134" s="55"/>
      <c r="P134" s="60"/>
      <c r="Q134" s="55"/>
      <c r="R134" s="55"/>
      <c r="S134" s="60"/>
      <c r="T134" s="60"/>
      <c r="U134" s="60"/>
      <c r="V134" s="60"/>
      <c r="W134" s="60"/>
      <c r="X134" s="60"/>
      <c r="Y134" s="60"/>
      <c r="Z134" s="60"/>
      <c r="AA134" s="60"/>
      <c r="AB134" s="60"/>
      <c r="AC134" s="60"/>
      <c r="AD134" s="60"/>
      <c r="AE134" s="60"/>
      <c r="AF134" s="60"/>
      <c r="AG134" s="60"/>
      <c r="AH134" s="60"/>
      <c r="AI134" s="60"/>
      <c r="AJ134" s="60"/>
      <c r="AK134" s="60"/>
      <c r="AL134" s="60"/>
      <c r="AM134" s="60"/>
      <c r="AN134" s="60"/>
      <c r="AO134" s="60"/>
      <c r="AP134" s="60"/>
      <c r="AQ134" s="60"/>
      <c r="AR134" s="60"/>
      <c r="AS134" s="60"/>
      <c r="AT134" s="60"/>
      <c r="AU134" s="60"/>
      <c r="AV134" s="60"/>
      <c r="AW134" s="60"/>
      <c r="AX134" s="60"/>
      <c r="AY134" s="60"/>
      <c r="AZ134" s="60"/>
      <c r="BA134" s="79">
        <f t="shared" si="20"/>
        <v>1730.736</v>
      </c>
      <c r="BB134" s="80">
        <f t="shared" si="21"/>
        <v>1730.736</v>
      </c>
      <c r="BC134" s="61" t="str">
        <f t="shared" si="22"/>
        <v>INR  One Thousand Seven Hundred &amp; Thirty  and Paise Seventy Four Only</v>
      </c>
      <c r="BM134" s="65">
        <v>85</v>
      </c>
      <c r="BN134" s="67">
        <f t="shared" si="16"/>
        <v>96.152</v>
      </c>
    </row>
    <row r="135" spans="1:66" ht="83.25" customHeight="1">
      <c r="A135" s="32">
        <v>123</v>
      </c>
      <c r="B135" s="90" t="s">
        <v>282</v>
      </c>
      <c r="C135" s="63" t="s">
        <v>370</v>
      </c>
      <c r="D135" s="91">
        <v>8</v>
      </c>
      <c r="E135" s="96" t="s">
        <v>146</v>
      </c>
      <c r="F135" s="65">
        <v>96.152</v>
      </c>
      <c r="G135" s="55"/>
      <c r="H135" s="55"/>
      <c r="I135" s="56" t="s">
        <v>40</v>
      </c>
      <c r="J135" s="57">
        <f t="shared" si="19"/>
        <v>1</v>
      </c>
      <c r="K135" s="58" t="s">
        <v>64</v>
      </c>
      <c r="L135" s="58" t="s">
        <v>7</v>
      </c>
      <c r="M135" s="59"/>
      <c r="N135" s="55"/>
      <c r="O135" s="55"/>
      <c r="P135" s="60"/>
      <c r="Q135" s="55"/>
      <c r="R135" s="55"/>
      <c r="S135" s="60"/>
      <c r="T135" s="60"/>
      <c r="U135" s="60"/>
      <c r="V135" s="60"/>
      <c r="W135" s="60"/>
      <c r="X135" s="60"/>
      <c r="Y135" s="60"/>
      <c r="Z135" s="60"/>
      <c r="AA135" s="60"/>
      <c r="AB135" s="60"/>
      <c r="AC135" s="60"/>
      <c r="AD135" s="60"/>
      <c r="AE135" s="60"/>
      <c r="AF135" s="60"/>
      <c r="AG135" s="60"/>
      <c r="AH135" s="60"/>
      <c r="AI135" s="60"/>
      <c r="AJ135" s="60"/>
      <c r="AK135" s="60"/>
      <c r="AL135" s="60"/>
      <c r="AM135" s="60"/>
      <c r="AN135" s="60"/>
      <c r="AO135" s="60"/>
      <c r="AP135" s="60"/>
      <c r="AQ135" s="60"/>
      <c r="AR135" s="60"/>
      <c r="AS135" s="60"/>
      <c r="AT135" s="60"/>
      <c r="AU135" s="60"/>
      <c r="AV135" s="60"/>
      <c r="AW135" s="60"/>
      <c r="AX135" s="60"/>
      <c r="AY135" s="60"/>
      <c r="AZ135" s="60"/>
      <c r="BA135" s="79">
        <f t="shared" si="20"/>
        <v>769.216</v>
      </c>
      <c r="BB135" s="80">
        <f t="shared" si="21"/>
        <v>769.216</v>
      </c>
      <c r="BC135" s="61" t="str">
        <f t="shared" si="22"/>
        <v>INR  Seven Hundred &amp; Sixty Nine  and Paise Twenty Two Only</v>
      </c>
      <c r="BM135" s="65">
        <v>85</v>
      </c>
      <c r="BN135" s="67">
        <f t="shared" si="16"/>
        <v>96.152</v>
      </c>
    </row>
    <row r="136" spans="1:66" ht="83.25" customHeight="1">
      <c r="A136" s="32">
        <v>124</v>
      </c>
      <c r="B136" s="90" t="s">
        <v>283</v>
      </c>
      <c r="C136" s="63" t="s">
        <v>371</v>
      </c>
      <c r="D136" s="91">
        <v>8</v>
      </c>
      <c r="E136" s="96" t="s">
        <v>146</v>
      </c>
      <c r="F136" s="65">
        <v>220.58400000000003</v>
      </c>
      <c r="G136" s="55"/>
      <c r="H136" s="55"/>
      <c r="I136" s="56" t="s">
        <v>40</v>
      </c>
      <c r="J136" s="57">
        <f aca="true" t="shared" si="24" ref="J136:J167">IF(I136="Less(-)",-1,1)</f>
        <v>1</v>
      </c>
      <c r="K136" s="58" t="s">
        <v>64</v>
      </c>
      <c r="L136" s="58" t="s">
        <v>7</v>
      </c>
      <c r="M136" s="59"/>
      <c r="N136" s="55"/>
      <c r="O136" s="55"/>
      <c r="P136" s="60"/>
      <c r="Q136" s="55"/>
      <c r="R136" s="55"/>
      <c r="S136" s="60"/>
      <c r="T136" s="60"/>
      <c r="U136" s="60"/>
      <c r="V136" s="60"/>
      <c r="W136" s="60"/>
      <c r="X136" s="60"/>
      <c r="Y136" s="60"/>
      <c r="Z136" s="60"/>
      <c r="AA136" s="60"/>
      <c r="AB136" s="60"/>
      <c r="AC136" s="60"/>
      <c r="AD136" s="60"/>
      <c r="AE136" s="60"/>
      <c r="AF136" s="60"/>
      <c r="AG136" s="60"/>
      <c r="AH136" s="60"/>
      <c r="AI136" s="60"/>
      <c r="AJ136" s="60"/>
      <c r="AK136" s="60"/>
      <c r="AL136" s="60"/>
      <c r="AM136" s="60"/>
      <c r="AN136" s="60"/>
      <c r="AO136" s="60"/>
      <c r="AP136" s="60"/>
      <c r="AQ136" s="60"/>
      <c r="AR136" s="60"/>
      <c r="AS136" s="60"/>
      <c r="AT136" s="60"/>
      <c r="AU136" s="60"/>
      <c r="AV136" s="60"/>
      <c r="AW136" s="60"/>
      <c r="AX136" s="60"/>
      <c r="AY136" s="60"/>
      <c r="AZ136" s="60"/>
      <c r="BA136" s="79">
        <f aca="true" t="shared" si="25" ref="BA136:BA167">total_amount_ba($B$2,$D$2,D136,F136,J136,K136,M136)</f>
        <v>1764.6720000000003</v>
      </c>
      <c r="BB136" s="80">
        <f aca="true" t="shared" si="26" ref="BB136:BB167">BA136+SUM(N136:AZ136)</f>
        <v>1764.6720000000003</v>
      </c>
      <c r="BC136" s="61" t="str">
        <f aca="true" t="shared" si="27" ref="BC136:BC167">SpellNumber(L136,BB136)</f>
        <v>INR  One Thousand Seven Hundred &amp; Sixty Four  and Paise Sixty Seven Only</v>
      </c>
      <c r="BM136" s="65">
        <v>195</v>
      </c>
      <c r="BN136" s="67">
        <f t="shared" si="16"/>
        <v>220.58400000000003</v>
      </c>
    </row>
    <row r="137" spans="1:66" ht="85.5" customHeight="1">
      <c r="A137" s="32">
        <v>125</v>
      </c>
      <c r="B137" s="90" t="s">
        <v>284</v>
      </c>
      <c r="C137" s="63" t="s">
        <v>372</v>
      </c>
      <c r="D137" s="91">
        <v>4</v>
      </c>
      <c r="E137" s="96" t="s">
        <v>146</v>
      </c>
      <c r="F137" s="65">
        <v>352.93440000000004</v>
      </c>
      <c r="G137" s="55"/>
      <c r="H137" s="55"/>
      <c r="I137" s="56" t="s">
        <v>40</v>
      </c>
      <c r="J137" s="57">
        <f t="shared" si="24"/>
        <v>1</v>
      </c>
      <c r="K137" s="58" t="s">
        <v>64</v>
      </c>
      <c r="L137" s="58" t="s">
        <v>7</v>
      </c>
      <c r="M137" s="59"/>
      <c r="N137" s="55"/>
      <c r="O137" s="55"/>
      <c r="P137" s="60"/>
      <c r="Q137" s="55"/>
      <c r="R137" s="55"/>
      <c r="S137" s="60"/>
      <c r="T137" s="60"/>
      <c r="U137" s="60"/>
      <c r="V137" s="60"/>
      <c r="W137" s="60"/>
      <c r="X137" s="60"/>
      <c r="Y137" s="60"/>
      <c r="Z137" s="60"/>
      <c r="AA137" s="60"/>
      <c r="AB137" s="60"/>
      <c r="AC137" s="60"/>
      <c r="AD137" s="60"/>
      <c r="AE137" s="60"/>
      <c r="AF137" s="60"/>
      <c r="AG137" s="60"/>
      <c r="AH137" s="60"/>
      <c r="AI137" s="60"/>
      <c r="AJ137" s="60"/>
      <c r="AK137" s="60"/>
      <c r="AL137" s="60"/>
      <c r="AM137" s="60"/>
      <c r="AN137" s="60"/>
      <c r="AO137" s="60"/>
      <c r="AP137" s="60"/>
      <c r="AQ137" s="60"/>
      <c r="AR137" s="60"/>
      <c r="AS137" s="60"/>
      <c r="AT137" s="60"/>
      <c r="AU137" s="60"/>
      <c r="AV137" s="60"/>
      <c r="AW137" s="60"/>
      <c r="AX137" s="60"/>
      <c r="AY137" s="60"/>
      <c r="AZ137" s="60"/>
      <c r="BA137" s="79">
        <f t="shared" si="25"/>
        <v>1411.7376000000002</v>
      </c>
      <c r="BB137" s="80">
        <f t="shared" si="26"/>
        <v>1411.7376000000002</v>
      </c>
      <c r="BC137" s="61" t="str">
        <f t="shared" si="27"/>
        <v>INR  One Thousand Four Hundred &amp; Eleven  and Paise Seventy Four Only</v>
      </c>
      <c r="BM137" s="65">
        <v>312</v>
      </c>
      <c r="BN137" s="67">
        <f t="shared" si="16"/>
        <v>352.93440000000004</v>
      </c>
    </row>
    <row r="138" spans="1:66" ht="83.25" customHeight="1">
      <c r="A138" s="32">
        <v>126</v>
      </c>
      <c r="B138" s="90" t="s">
        <v>285</v>
      </c>
      <c r="C138" s="63" t="s">
        <v>373</v>
      </c>
      <c r="D138" s="91">
        <v>4</v>
      </c>
      <c r="E138" s="96" t="s">
        <v>146</v>
      </c>
      <c r="F138" s="65">
        <v>233.02720000000002</v>
      </c>
      <c r="G138" s="55"/>
      <c r="H138" s="55"/>
      <c r="I138" s="56" t="s">
        <v>40</v>
      </c>
      <c r="J138" s="57">
        <f t="shared" si="24"/>
        <v>1</v>
      </c>
      <c r="K138" s="58" t="s">
        <v>64</v>
      </c>
      <c r="L138" s="58" t="s">
        <v>7</v>
      </c>
      <c r="M138" s="59"/>
      <c r="N138" s="55"/>
      <c r="O138" s="55"/>
      <c r="P138" s="60"/>
      <c r="Q138" s="55"/>
      <c r="R138" s="55"/>
      <c r="S138" s="60"/>
      <c r="T138" s="60"/>
      <c r="U138" s="60"/>
      <c r="V138" s="60"/>
      <c r="W138" s="60"/>
      <c r="X138" s="60"/>
      <c r="Y138" s="60"/>
      <c r="Z138" s="60"/>
      <c r="AA138" s="60"/>
      <c r="AB138" s="60"/>
      <c r="AC138" s="60"/>
      <c r="AD138" s="60"/>
      <c r="AE138" s="60"/>
      <c r="AF138" s="60"/>
      <c r="AG138" s="60"/>
      <c r="AH138" s="60"/>
      <c r="AI138" s="60"/>
      <c r="AJ138" s="60"/>
      <c r="AK138" s="60"/>
      <c r="AL138" s="60"/>
      <c r="AM138" s="60"/>
      <c r="AN138" s="60"/>
      <c r="AO138" s="60"/>
      <c r="AP138" s="60"/>
      <c r="AQ138" s="60"/>
      <c r="AR138" s="60"/>
      <c r="AS138" s="60"/>
      <c r="AT138" s="60"/>
      <c r="AU138" s="60"/>
      <c r="AV138" s="60"/>
      <c r="AW138" s="60"/>
      <c r="AX138" s="60"/>
      <c r="AY138" s="60"/>
      <c r="AZ138" s="60"/>
      <c r="BA138" s="79">
        <f t="shared" si="25"/>
        <v>932.1088000000001</v>
      </c>
      <c r="BB138" s="80">
        <f t="shared" si="26"/>
        <v>932.1088000000001</v>
      </c>
      <c r="BC138" s="61" t="str">
        <f t="shared" si="27"/>
        <v>INR  Nine Hundred &amp; Thirty Two  and Paise Eleven Only</v>
      </c>
      <c r="BM138" s="65">
        <v>206</v>
      </c>
      <c r="BN138" s="67">
        <f t="shared" si="16"/>
        <v>233.02720000000002</v>
      </c>
    </row>
    <row r="139" spans="1:66" ht="84.75" customHeight="1">
      <c r="A139" s="32">
        <v>127</v>
      </c>
      <c r="B139" s="90" t="s">
        <v>286</v>
      </c>
      <c r="C139" s="63" t="s">
        <v>374</v>
      </c>
      <c r="D139" s="91">
        <v>8</v>
      </c>
      <c r="E139" s="95" t="s">
        <v>146</v>
      </c>
      <c r="F139" s="62">
        <v>135.744</v>
      </c>
      <c r="G139" s="55"/>
      <c r="H139" s="55"/>
      <c r="I139" s="56" t="s">
        <v>40</v>
      </c>
      <c r="J139" s="57">
        <f t="shared" si="24"/>
        <v>1</v>
      </c>
      <c r="K139" s="58" t="s">
        <v>64</v>
      </c>
      <c r="L139" s="58" t="s">
        <v>7</v>
      </c>
      <c r="M139" s="59"/>
      <c r="N139" s="55"/>
      <c r="O139" s="55"/>
      <c r="P139" s="60"/>
      <c r="Q139" s="55"/>
      <c r="R139" s="55"/>
      <c r="S139" s="60"/>
      <c r="T139" s="60"/>
      <c r="U139" s="60"/>
      <c r="V139" s="60"/>
      <c r="W139" s="60"/>
      <c r="X139" s="60"/>
      <c r="Y139" s="60"/>
      <c r="Z139" s="60"/>
      <c r="AA139" s="60"/>
      <c r="AB139" s="60"/>
      <c r="AC139" s="60"/>
      <c r="AD139" s="60"/>
      <c r="AE139" s="60"/>
      <c r="AF139" s="60"/>
      <c r="AG139" s="60"/>
      <c r="AH139" s="60"/>
      <c r="AI139" s="60"/>
      <c r="AJ139" s="60"/>
      <c r="AK139" s="60"/>
      <c r="AL139" s="60"/>
      <c r="AM139" s="60"/>
      <c r="AN139" s="60"/>
      <c r="AO139" s="60"/>
      <c r="AP139" s="60"/>
      <c r="AQ139" s="60"/>
      <c r="AR139" s="60"/>
      <c r="AS139" s="60"/>
      <c r="AT139" s="60"/>
      <c r="AU139" s="60"/>
      <c r="AV139" s="60"/>
      <c r="AW139" s="60"/>
      <c r="AX139" s="60"/>
      <c r="AY139" s="60"/>
      <c r="AZ139" s="60"/>
      <c r="BA139" s="79">
        <f t="shared" si="25"/>
        <v>1085.952</v>
      </c>
      <c r="BB139" s="80">
        <f t="shared" si="26"/>
        <v>1085.952</v>
      </c>
      <c r="BC139" s="61" t="str">
        <f t="shared" si="27"/>
        <v>INR  One Thousand  &amp;Eighty Five  and Paise Ninety Five Only</v>
      </c>
      <c r="BM139" s="62">
        <v>120</v>
      </c>
      <c r="BN139" s="67">
        <f t="shared" si="16"/>
        <v>135.744</v>
      </c>
    </row>
    <row r="140" spans="1:66" ht="88.5" customHeight="1">
      <c r="A140" s="32">
        <v>128</v>
      </c>
      <c r="B140" s="90" t="s">
        <v>287</v>
      </c>
      <c r="C140" s="63" t="s">
        <v>375</v>
      </c>
      <c r="D140" s="91">
        <v>8</v>
      </c>
      <c r="E140" s="96" t="s">
        <v>146</v>
      </c>
      <c r="F140" s="65">
        <v>166.28640000000001</v>
      </c>
      <c r="G140" s="55"/>
      <c r="H140" s="55"/>
      <c r="I140" s="56" t="s">
        <v>40</v>
      </c>
      <c r="J140" s="57">
        <f t="shared" si="24"/>
        <v>1</v>
      </c>
      <c r="K140" s="58" t="s">
        <v>64</v>
      </c>
      <c r="L140" s="58" t="s">
        <v>7</v>
      </c>
      <c r="M140" s="59"/>
      <c r="N140" s="55"/>
      <c r="O140" s="55"/>
      <c r="P140" s="60"/>
      <c r="Q140" s="55"/>
      <c r="R140" s="55"/>
      <c r="S140" s="60"/>
      <c r="T140" s="60"/>
      <c r="U140" s="60"/>
      <c r="V140" s="60"/>
      <c r="W140" s="60"/>
      <c r="X140" s="60"/>
      <c r="Y140" s="60"/>
      <c r="Z140" s="60"/>
      <c r="AA140" s="60"/>
      <c r="AB140" s="60"/>
      <c r="AC140" s="60"/>
      <c r="AD140" s="60"/>
      <c r="AE140" s="60"/>
      <c r="AF140" s="60"/>
      <c r="AG140" s="60"/>
      <c r="AH140" s="60"/>
      <c r="AI140" s="60"/>
      <c r="AJ140" s="60"/>
      <c r="AK140" s="60"/>
      <c r="AL140" s="60"/>
      <c r="AM140" s="60"/>
      <c r="AN140" s="60"/>
      <c r="AO140" s="60"/>
      <c r="AP140" s="60"/>
      <c r="AQ140" s="60"/>
      <c r="AR140" s="60"/>
      <c r="AS140" s="60"/>
      <c r="AT140" s="60"/>
      <c r="AU140" s="60"/>
      <c r="AV140" s="60"/>
      <c r="AW140" s="60"/>
      <c r="AX140" s="60"/>
      <c r="AY140" s="60"/>
      <c r="AZ140" s="60"/>
      <c r="BA140" s="79">
        <f t="shared" si="25"/>
        <v>1330.2912000000001</v>
      </c>
      <c r="BB140" s="80">
        <f t="shared" si="26"/>
        <v>1330.2912000000001</v>
      </c>
      <c r="BC140" s="61" t="str">
        <f t="shared" si="27"/>
        <v>INR  One Thousand Three Hundred &amp; Thirty  and Paise Twenty Nine Only</v>
      </c>
      <c r="BM140" s="65">
        <v>147</v>
      </c>
      <c r="BN140" s="67">
        <f t="shared" si="16"/>
        <v>166.28640000000001</v>
      </c>
    </row>
    <row r="141" spans="1:66" ht="88.5" customHeight="1">
      <c r="A141" s="32">
        <v>129</v>
      </c>
      <c r="B141" s="90" t="s">
        <v>288</v>
      </c>
      <c r="C141" s="63" t="s">
        <v>376</v>
      </c>
      <c r="D141" s="91">
        <v>4</v>
      </c>
      <c r="E141" s="96" t="s">
        <v>146</v>
      </c>
      <c r="F141" s="65">
        <v>270.3568</v>
      </c>
      <c r="G141" s="55"/>
      <c r="H141" s="55"/>
      <c r="I141" s="56" t="s">
        <v>40</v>
      </c>
      <c r="J141" s="57">
        <f t="shared" si="24"/>
        <v>1</v>
      </c>
      <c r="K141" s="58" t="s">
        <v>64</v>
      </c>
      <c r="L141" s="58" t="s">
        <v>7</v>
      </c>
      <c r="M141" s="59"/>
      <c r="N141" s="55"/>
      <c r="O141" s="55"/>
      <c r="P141" s="60"/>
      <c r="Q141" s="55"/>
      <c r="R141" s="55"/>
      <c r="S141" s="60"/>
      <c r="T141" s="60"/>
      <c r="U141" s="60"/>
      <c r="V141" s="60"/>
      <c r="W141" s="60"/>
      <c r="X141" s="60"/>
      <c r="Y141" s="60"/>
      <c r="Z141" s="60"/>
      <c r="AA141" s="60"/>
      <c r="AB141" s="60"/>
      <c r="AC141" s="60"/>
      <c r="AD141" s="60"/>
      <c r="AE141" s="60"/>
      <c r="AF141" s="60"/>
      <c r="AG141" s="60"/>
      <c r="AH141" s="60"/>
      <c r="AI141" s="60"/>
      <c r="AJ141" s="60"/>
      <c r="AK141" s="60"/>
      <c r="AL141" s="60"/>
      <c r="AM141" s="60"/>
      <c r="AN141" s="60"/>
      <c r="AO141" s="60"/>
      <c r="AP141" s="60"/>
      <c r="AQ141" s="60"/>
      <c r="AR141" s="60"/>
      <c r="AS141" s="60"/>
      <c r="AT141" s="60"/>
      <c r="AU141" s="60"/>
      <c r="AV141" s="60"/>
      <c r="AW141" s="60"/>
      <c r="AX141" s="60"/>
      <c r="AY141" s="60"/>
      <c r="AZ141" s="60"/>
      <c r="BA141" s="79">
        <f t="shared" si="25"/>
        <v>1081.4272</v>
      </c>
      <c r="BB141" s="80">
        <f t="shared" si="26"/>
        <v>1081.4272</v>
      </c>
      <c r="BC141" s="61" t="str">
        <f t="shared" si="27"/>
        <v>INR  One Thousand  &amp;Eighty One  and Paise Forty Three Only</v>
      </c>
      <c r="BM141" s="65">
        <v>239</v>
      </c>
      <c r="BN141" s="67">
        <f t="shared" si="16"/>
        <v>270.3568</v>
      </c>
    </row>
    <row r="142" spans="1:66" ht="84.75" customHeight="1">
      <c r="A142" s="32">
        <v>130</v>
      </c>
      <c r="B142" s="90" t="s">
        <v>289</v>
      </c>
      <c r="C142" s="63" t="s">
        <v>377</v>
      </c>
      <c r="D142" s="91">
        <v>8</v>
      </c>
      <c r="E142" s="96" t="s">
        <v>146</v>
      </c>
      <c r="F142" s="65">
        <v>37.3296</v>
      </c>
      <c r="G142" s="55"/>
      <c r="H142" s="55"/>
      <c r="I142" s="56" t="s">
        <v>40</v>
      </c>
      <c r="J142" s="57">
        <f t="shared" si="24"/>
        <v>1</v>
      </c>
      <c r="K142" s="58" t="s">
        <v>64</v>
      </c>
      <c r="L142" s="58" t="s">
        <v>7</v>
      </c>
      <c r="M142" s="59"/>
      <c r="N142" s="55"/>
      <c r="O142" s="55"/>
      <c r="P142" s="60"/>
      <c r="Q142" s="55"/>
      <c r="R142" s="55"/>
      <c r="S142" s="60"/>
      <c r="T142" s="60"/>
      <c r="U142" s="60"/>
      <c r="V142" s="60"/>
      <c r="W142" s="60"/>
      <c r="X142" s="60"/>
      <c r="Y142" s="60"/>
      <c r="Z142" s="60"/>
      <c r="AA142" s="60"/>
      <c r="AB142" s="60"/>
      <c r="AC142" s="60"/>
      <c r="AD142" s="60"/>
      <c r="AE142" s="60"/>
      <c r="AF142" s="60"/>
      <c r="AG142" s="60"/>
      <c r="AH142" s="60"/>
      <c r="AI142" s="60"/>
      <c r="AJ142" s="60"/>
      <c r="AK142" s="60"/>
      <c r="AL142" s="60"/>
      <c r="AM142" s="60"/>
      <c r="AN142" s="60"/>
      <c r="AO142" s="60"/>
      <c r="AP142" s="60"/>
      <c r="AQ142" s="60"/>
      <c r="AR142" s="60"/>
      <c r="AS142" s="60"/>
      <c r="AT142" s="60"/>
      <c r="AU142" s="60"/>
      <c r="AV142" s="60"/>
      <c r="AW142" s="60"/>
      <c r="AX142" s="60"/>
      <c r="AY142" s="60"/>
      <c r="AZ142" s="60"/>
      <c r="BA142" s="79">
        <f t="shared" si="25"/>
        <v>298.6368</v>
      </c>
      <c r="BB142" s="80">
        <f t="shared" si="26"/>
        <v>298.6368</v>
      </c>
      <c r="BC142" s="61" t="str">
        <f t="shared" si="27"/>
        <v>INR  Two Hundred &amp; Ninety Eight  and Paise Sixty Four Only</v>
      </c>
      <c r="BM142" s="65">
        <v>33</v>
      </c>
      <c r="BN142" s="67">
        <f t="shared" si="16"/>
        <v>37.3296</v>
      </c>
    </row>
    <row r="143" spans="1:66" ht="88.5" customHeight="1">
      <c r="A143" s="32">
        <v>131</v>
      </c>
      <c r="B143" s="90" t="s">
        <v>290</v>
      </c>
      <c r="C143" s="63" t="s">
        <v>378</v>
      </c>
      <c r="D143" s="91">
        <v>54</v>
      </c>
      <c r="E143" s="95" t="s">
        <v>146</v>
      </c>
      <c r="F143" s="62">
        <v>23.755200000000002</v>
      </c>
      <c r="G143" s="55"/>
      <c r="H143" s="55"/>
      <c r="I143" s="56" t="s">
        <v>40</v>
      </c>
      <c r="J143" s="57">
        <f t="shared" si="24"/>
        <v>1</v>
      </c>
      <c r="K143" s="58" t="s">
        <v>64</v>
      </c>
      <c r="L143" s="58" t="s">
        <v>7</v>
      </c>
      <c r="M143" s="59"/>
      <c r="N143" s="55"/>
      <c r="O143" s="55"/>
      <c r="P143" s="60"/>
      <c r="Q143" s="55"/>
      <c r="R143" s="55"/>
      <c r="S143" s="60"/>
      <c r="T143" s="60"/>
      <c r="U143" s="60"/>
      <c r="V143" s="60"/>
      <c r="W143" s="60"/>
      <c r="X143" s="60"/>
      <c r="Y143" s="60"/>
      <c r="Z143" s="60"/>
      <c r="AA143" s="60"/>
      <c r="AB143" s="60"/>
      <c r="AC143" s="60"/>
      <c r="AD143" s="60"/>
      <c r="AE143" s="60"/>
      <c r="AF143" s="60"/>
      <c r="AG143" s="60"/>
      <c r="AH143" s="60"/>
      <c r="AI143" s="60"/>
      <c r="AJ143" s="60"/>
      <c r="AK143" s="60"/>
      <c r="AL143" s="60"/>
      <c r="AM143" s="60"/>
      <c r="AN143" s="60"/>
      <c r="AO143" s="60"/>
      <c r="AP143" s="60"/>
      <c r="AQ143" s="60"/>
      <c r="AR143" s="60"/>
      <c r="AS143" s="60"/>
      <c r="AT143" s="60"/>
      <c r="AU143" s="60"/>
      <c r="AV143" s="60"/>
      <c r="AW143" s="60"/>
      <c r="AX143" s="60"/>
      <c r="AY143" s="60"/>
      <c r="AZ143" s="60"/>
      <c r="BA143" s="79">
        <f t="shared" si="25"/>
        <v>1282.7808</v>
      </c>
      <c r="BB143" s="80">
        <f t="shared" si="26"/>
        <v>1282.7808</v>
      </c>
      <c r="BC143" s="61" t="str">
        <f t="shared" si="27"/>
        <v>INR  One Thousand Two Hundred &amp; Eighty Two  and Paise Seventy Eight Only</v>
      </c>
      <c r="BM143" s="62">
        <v>21</v>
      </c>
      <c r="BN143" s="67">
        <f aca="true" t="shared" si="28" ref="BN143:BN190">BM143*1.12*1.01</f>
        <v>23.755200000000002</v>
      </c>
    </row>
    <row r="144" spans="1:66" ht="92.25" customHeight="1">
      <c r="A144" s="32">
        <v>132</v>
      </c>
      <c r="B144" s="90" t="s">
        <v>291</v>
      </c>
      <c r="C144" s="63" t="s">
        <v>379</v>
      </c>
      <c r="D144" s="91">
        <v>8</v>
      </c>
      <c r="E144" s="96" t="s">
        <v>146</v>
      </c>
      <c r="F144" s="65">
        <v>162.89280000000002</v>
      </c>
      <c r="G144" s="55"/>
      <c r="H144" s="55"/>
      <c r="I144" s="56" t="s">
        <v>40</v>
      </c>
      <c r="J144" s="57">
        <f t="shared" si="24"/>
        <v>1</v>
      </c>
      <c r="K144" s="58" t="s">
        <v>64</v>
      </c>
      <c r="L144" s="58" t="s">
        <v>7</v>
      </c>
      <c r="M144" s="59"/>
      <c r="N144" s="55"/>
      <c r="O144" s="55"/>
      <c r="P144" s="60"/>
      <c r="Q144" s="55"/>
      <c r="R144" s="55"/>
      <c r="S144" s="60"/>
      <c r="T144" s="60"/>
      <c r="U144" s="60"/>
      <c r="V144" s="60"/>
      <c r="W144" s="60"/>
      <c r="X144" s="60"/>
      <c r="Y144" s="60"/>
      <c r="Z144" s="60"/>
      <c r="AA144" s="60"/>
      <c r="AB144" s="60"/>
      <c r="AC144" s="60"/>
      <c r="AD144" s="60"/>
      <c r="AE144" s="60"/>
      <c r="AF144" s="60"/>
      <c r="AG144" s="60"/>
      <c r="AH144" s="60"/>
      <c r="AI144" s="60"/>
      <c r="AJ144" s="60"/>
      <c r="AK144" s="60"/>
      <c r="AL144" s="60"/>
      <c r="AM144" s="60"/>
      <c r="AN144" s="60"/>
      <c r="AO144" s="60"/>
      <c r="AP144" s="60"/>
      <c r="AQ144" s="60"/>
      <c r="AR144" s="60"/>
      <c r="AS144" s="60"/>
      <c r="AT144" s="60"/>
      <c r="AU144" s="60"/>
      <c r="AV144" s="60"/>
      <c r="AW144" s="60"/>
      <c r="AX144" s="60"/>
      <c r="AY144" s="60"/>
      <c r="AZ144" s="60"/>
      <c r="BA144" s="79">
        <f t="shared" si="25"/>
        <v>1303.1424000000002</v>
      </c>
      <c r="BB144" s="80">
        <f t="shared" si="26"/>
        <v>1303.1424000000002</v>
      </c>
      <c r="BC144" s="61" t="str">
        <f t="shared" si="27"/>
        <v>INR  One Thousand Three Hundred &amp; Three  and Paise Fourteen Only</v>
      </c>
      <c r="BM144" s="65">
        <v>144</v>
      </c>
      <c r="BN144" s="67">
        <f t="shared" si="28"/>
        <v>162.89280000000002</v>
      </c>
    </row>
    <row r="145" spans="1:66" ht="87" customHeight="1">
      <c r="A145" s="32">
        <v>133</v>
      </c>
      <c r="B145" s="90" t="s">
        <v>293</v>
      </c>
      <c r="C145" s="63" t="s">
        <v>380</v>
      </c>
      <c r="D145" s="91">
        <v>8</v>
      </c>
      <c r="E145" s="96" t="s">
        <v>146</v>
      </c>
      <c r="F145" s="65">
        <v>490.9408</v>
      </c>
      <c r="G145" s="55"/>
      <c r="H145" s="55"/>
      <c r="I145" s="56" t="s">
        <v>40</v>
      </c>
      <c r="J145" s="57">
        <f t="shared" si="24"/>
        <v>1</v>
      </c>
      <c r="K145" s="58" t="s">
        <v>64</v>
      </c>
      <c r="L145" s="58" t="s">
        <v>7</v>
      </c>
      <c r="M145" s="59"/>
      <c r="N145" s="55"/>
      <c r="O145" s="55"/>
      <c r="P145" s="60"/>
      <c r="Q145" s="55"/>
      <c r="R145" s="55"/>
      <c r="S145" s="60"/>
      <c r="T145" s="60"/>
      <c r="U145" s="60"/>
      <c r="V145" s="60"/>
      <c r="W145" s="60"/>
      <c r="X145" s="60"/>
      <c r="Y145" s="60"/>
      <c r="Z145" s="60"/>
      <c r="AA145" s="60"/>
      <c r="AB145" s="60"/>
      <c r="AC145" s="60"/>
      <c r="AD145" s="60"/>
      <c r="AE145" s="60"/>
      <c r="AF145" s="60"/>
      <c r="AG145" s="60"/>
      <c r="AH145" s="60"/>
      <c r="AI145" s="60"/>
      <c r="AJ145" s="60"/>
      <c r="AK145" s="60"/>
      <c r="AL145" s="60"/>
      <c r="AM145" s="60"/>
      <c r="AN145" s="60"/>
      <c r="AO145" s="60"/>
      <c r="AP145" s="60"/>
      <c r="AQ145" s="60"/>
      <c r="AR145" s="60"/>
      <c r="AS145" s="60"/>
      <c r="AT145" s="60"/>
      <c r="AU145" s="60"/>
      <c r="AV145" s="60"/>
      <c r="AW145" s="60"/>
      <c r="AX145" s="60"/>
      <c r="AY145" s="60"/>
      <c r="AZ145" s="60"/>
      <c r="BA145" s="79">
        <f t="shared" si="25"/>
        <v>3927.5264</v>
      </c>
      <c r="BB145" s="80">
        <f t="shared" si="26"/>
        <v>3927.5264</v>
      </c>
      <c r="BC145" s="61" t="str">
        <f t="shared" si="27"/>
        <v>INR  Three Thousand Nine Hundred &amp; Twenty Seven  and Paise Fifty Three Only</v>
      </c>
      <c r="BM145" s="65">
        <v>434</v>
      </c>
      <c r="BN145" s="67">
        <f t="shared" si="28"/>
        <v>490.9408</v>
      </c>
    </row>
    <row r="146" spans="1:66" ht="90" customHeight="1">
      <c r="A146" s="32">
        <v>134</v>
      </c>
      <c r="B146" s="90" t="s">
        <v>292</v>
      </c>
      <c r="C146" s="63" t="s">
        <v>381</v>
      </c>
      <c r="D146" s="91">
        <v>8</v>
      </c>
      <c r="E146" s="96" t="s">
        <v>146</v>
      </c>
      <c r="F146" s="65">
        <v>90.49600000000001</v>
      </c>
      <c r="G146" s="55"/>
      <c r="H146" s="55"/>
      <c r="I146" s="56" t="s">
        <v>40</v>
      </c>
      <c r="J146" s="57">
        <f t="shared" si="24"/>
        <v>1</v>
      </c>
      <c r="K146" s="58" t="s">
        <v>64</v>
      </c>
      <c r="L146" s="58" t="s">
        <v>7</v>
      </c>
      <c r="M146" s="59"/>
      <c r="N146" s="55"/>
      <c r="O146" s="55"/>
      <c r="P146" s="60"/>
      <c r="Q146" s="55"/>
      <c r="R146" s="55"/>
      <c r="S146" s="60"/>
      <c r="T146" s="60"/>
      <c r="U146" s="60"/>
      <c r="V146" s="60"/>
      <c r="W146" s="60"/>
      <c r="X146" s="60"/>
      <c r="Y146" s="60"/>
      <c r="Z146" s="60"/>
      <c r="AA146" s="60"/>
      <c r="AB146" s="60"/>
      <c r="AC146" s="60"/>
      <c r="AD146" s="60"/>
      <c r="AE146" s="60"/>
      <c r="AF146" s="60"/>
      <c r="AG146" s="60"/>
      <c r="AH146" s="60"/>
      <c r="AI146" s="60"/>
      <c r="AJ146" s="60"/>
      <c r="AK146" s="60"/>
      <c r="AL146" s="60"/>
      <c r="AM146" s="60"/>
      <c r="AN146" s="60"/>
      <c r="AO146" s="60"/>
      <c r="AP146" s="60"/>
      <c r="AQ146" s="60"/>
      <c r="AR146" s="60"/>
      <c r="AS146" s="60"/>
      <c r="AT146" s="60"/>
      <c r="AU146" s="60"/>
      <c r="AV146" s="60"/>
      <c r="AW146" s="60"/>
      <c r="AX146" s="60"/>
      <c r="AY146" s="60"/>
      <c r="AZ146" s="60"/>
      <c r="BA146" s="79">
        <f t="shared" si="25"/>
        <v>723.9680000000001</v>
      </c>
      <c r="BB146" s="80">
        <f t="shared" si="26"/>
        <v>723.9680000000001</v>
      </c>
      <c r="BC146" s="61" t="str">
        <f t="shared" si="27"/>
        <v>INR  Seven Hundred &amp; Twenty Three  and Paise Ninety Seven Only</v>
      </c>
      <c r="BM146" s="65">
        <v>80</v>
      </c>
      <c r="BN146" s="67">
        <f t="shared" si="28"/>
        <v>90.49600000000001</v>
      </c>
    </row>
    <row r="147" spans="1:66" ht="90.75" customHeight="1">
      <c r="A147" s="32">
        <v>135</v>
      </c>
      <c r="B147" s="90" t="s">
        <v>294</v>
      </c>
      <c r="C147" s="63" t="s">
        <v>382</v>
      </c>
      <c r="D147" s="91">
        <v>8</v>
      </c>
      <c r="E147" s="96" t="s">
        <v>146</v>
      </c>
      <c r="F147" s="65">
        <v>160.6304</v>
      </c>
      <c r="G147" s="55"/>
      <c r="H147" s="55"/>
      <c r="I147" s="56" t="s">
        <v>40</v>
      </c>
      <c r="J147" s="57">
        <f t="shared" si="24"/>
        <v>1</v>
      </c>
      <c r="K147" s="58" t="s">
        <v>64</v>
      </c>
      <c r="L147" s="58" t="s">
        <v>7</v>
      </c>
      <c r="M147" s="59"/>
      <c r="N147" s="55"/>
      <c r="O147" s="55"/>
      <c r="P147" s="60"/>
      <c r="Q147" s="55"/>
      <c r="R147" s="55"/>
      <c r="S147" s="60"/>
      <c r="T147" s="60"/>
      <c r="U147" s="60"/>
      <c r="V147" s="60"/>
      <c r="W147" s="60"/>
      <c r="X147" s="60"/>
      <c r="Y147" s="60"/>
      <c r="Z147" s="60"/>
      <c r="AA147" s="60"/>
      <c r="AB147" s="60"/>
      <c r="AC147" s="60"/>
      <c r="AD147" s="60"/>
      <c r="AE147" s="60"/>
      <c r="AF147" s="60"/>
      <c r="AG147" s="60"/>
      <c r="AH147" s="60"/>
      <c r="AI147" s="60"/>
      <c r="AJ147" s="60"/>
      <c r="AK147" s="60"/>
      <c r="AL147" s="60"/>
      <c r="AM147" s="60"/>
      <c r="AN147" s="60"/>
      <c r="AO147" s="60"/>
      <c r="AP147" s="60"/>
      <c r="AQ147" s="60"/>
      <c r="AR147" s="60"/>
      <c r="AS147" s="60"/>
      <c r="AT147" s="60"/>
      <c r="AU147" s="60"/>
      <c r="AV147" s="60"/>
      <c r="AW147" s="60"/>
      <c r="AX147" s="60"/>
      <c r="AY147" s="60"/>
      <c r="AZ147" s="60"/>
      <c r="BA147" s="79">
        <f t="shared" si="25"/>
        <v>1285.0432</v>
      </c>
      <c r="BB147" s="80">
        <f t="shared" si="26"/>
        <v>1285.0432</v>
      </c>
      <c r="BC147" s="61" t="str">
        <f t="shared" si="27"/>
        <v>INR  One Thousand Two Hundred &amp; Eighty Five  and Paise Four Only</v>
      </c>
      <c r="BM147" s="65">
        <v>142</v>
      </c>
      <c r="BN147" s="67">
        <f t="shared" si="28"/>
        <v>160.6304</v>
      </c>
    </row>
    <row r="148" spans="1:66" ht="89.25" customHeight="1">
      <c r="A148" s="32">
        <v>136</v>
      </c>
      <c r="B148" s="90" t="s">
        <v>296</v>
      </c>
      <c r="C148" s="63" t="s">
        <v>383</v>
      </c>
      <c r="D148" s="91">
        <v>8</v>
      </c>
      <c r="E148" s="96" t="s">
        <v>146</v>
      </c>
      <c r="F148" s="65">
        <v>317.8672</v>
      </c>
      <c r="G148" s="55"/>
      <c r="H148" s="55"/>
      <c r="I148" s="56" t="s">
        <v>40</v>
      </c>
      <c r="J148" s="57">
        <f t="shared" si="24"/>
        <v>1</v>
      </c>
      <c r="K148" s="58" t="s">
        <v>64</v>
      </c>
      <c r="L148" s="58" t="s">
        <v>7</v>
      </c>
      <c r="M148" s="59"/>
      <c r="N148" s="55"/>
      <c r="O148" s="55"/>
      <c r="P148" s="60"/>
      <c r="Q148" s="55"/>
      <c r="R148" s="55"/>
      <c r="S148" s="60"/>
      <c r="T148" s="60"/>
      <c r="U148" s="60"/>
      <c r="V148" s="60"/>
      <c r="W148" s="60"/>
      <c r="X148" s="60"/>
      <c r="Y148" s="60"/>
      <c r="Z148" s="60"/>
      <c r="AA148" s="60"/>
      <c r="AB148" s="60"/>
      <c r="AC148" s="60"/>
      <c r="AD148" s="60"/>
      <c r="AE148" s="60"/>
      <c r="AF148" s="60"/>
      <c r="AG148" s="60"/>
      <c r="AH148" s="60"/>
      <c r="AI148" s="60"/>
      <c r="AJ148" s="60"/>
      <c r="AK148" s="60"/>
      <c r="AL148" s="60"/>
      <c r="AM148" s="60"/>
      <c r="AN148" s="60"/>
      <c r="AO148" s="60"/>
      <c r="AP148" s="60"/>
      <c r="AQ148" s="60"/>
      <c r="AR148" s="60"/>
      <c r="AS148" s="60"/>
      <c r="AT148" s="60"/>
      <c r="AU148" s="60"/>
      <c r="AV148" s="60"/>
      <c r="AW148" s="60"/>
      <c r="AX148" s="60"/>
      <c r="AY148" s="60"/>
      <c r="AZ148" s="60"/>
      <c r="BA148" s="79">
        <f t="shared" si="25"/>
        <v>2542.9376</v>
      </c>
      <c r="BB148" s="80">
        <f t="shared" si="26"/>
        <v>2542.9376</v>
      </c>
      <c r="BC148" s="61" t="str">
        <f t="shared" si="27"/>
        <v>INR  Two Thousand Five Hundred &amp; Forty Two  and Paise Ninety Four Only</v>
      </c>
      <c r="BM148" s="65">
        <v>281</v>
      </c>
      <c r="BN148" s="67">
        <f t="shared" si="28"/>
        <v>317.8672</v>
      </c>
    </row>
    <row r="149" spans="1:66" ht="72.75" customHeight="1">
      <c r="A149" s="32">
        <v>137</v>
      </c>
      <c r="B149" s="90" t="s">
        <v>295</v>
      </c>
      <c r="C149" s="63" t="s">
        <v>384</v>
      </c>
      <c r="D149" s="91">
        <v>8</v>
      </c>
      <c r="E149" s="96" t="s">
        <v>146</v>
      </c>
      <c r="F149" s="65">
        <v>27.1488</v>
      </c>
      <c r="G149" s="55"/>
      <c r="H149" s="55"/>
      <c r="I149" s="56" t="s">
        <v>40</v>
      </c>
      <c r="J149" s="57">
        <f t="shared" si="24"/>
        <v>1</v>
      </c>
      <c r="K149" s="58" t="s">
        <v>64</v>
      </c>
      <c r="L149" s="58" t="s">
        <v>7</v>
      </c>
      <c r="M149" s="59"/>
      <c r="N149" s="55"/>
      <c r="O149" s="55"/>
      <c r="P149" s="60"/>
      <c r="Q149" s="55"/>
      <c r="R149" s="55"/>
      <c r="S149" s="60"/>
      <c r="T149" s="60"/>
      <c r="U149" s="60"/>
      <c r="V149" s="60"/>
      <c r="W149" s="60"/>
      <c r="X149" s="60"/>
      <c r="Y149" s="60"/>
      <c r="Z149" s="60"/>
      <c r="AA149" s="60"/>
      <c r="AB149" s="60"/>
      <c r="AC149" s="60"/>
      <c r="AD149" s="60"/>
      <c r="AE149" s="60"/>
      <c r="AF149" s="60"/>
      <c r="AG149" s="60"/>
      <c r="AH149" s="60"/>
      <c r="AI149" s="60"/>
      <c r="AJ149" s="60"/>
      <c r="AK149" s="60"/>
      <c r="AL149" s="60"/>
      <c r="AM149" s="60"/>
      <c r="AN149" s="60"/>
      <c r="AO149" s="60"/>
      <c r="AP149" s="60"/>
      <c r="AQ149" s="60"/>
      <c r="AR149" s="60"/>
      <c r="AS149" s="60"/>
      <c r="AT149" s="60"/>
      <c r="AU149" s="60"/>
      <c r="AV149" s="60"/>
      <c r="AW149" s="60"/>
      <c r="AX149" s="60"/>
      <c r="AY149" s="60"/>
      <c r="AZ149" s="60"/>
      <c r="BA149" s="79">
        <f t="shared" si="25"/>
        <v>217.1904</v>
      </c>
      <c r="BB149" s="80">
        <f t="shared" si="26"/>
        <v>217.1904</v>
      </c>
      <c r="BC149" s="61" t="str">
        <f t="shared" si="27"/>
        <v>INR  Two Hundred &amp; Seventeen  and Paise Nineteen Only</v>
      </c>
      <c r="BM149" s="65">
        <v>24</v>
      </c>
      <c r="BN149" s="67">
        <f t="shared" si="28"/>
        <v>27.1488</v>
      </c>
    </row>
    <row r="150" spans="1:66" ht="87" customHeight="1">
      <c r="A150" s="32">
        <v>138</v>
      </c>
      <c r="B150" s="90" t="s">
        <v>297</v>
      </c>
      <c r="C150" s="63" t="s">
        <v>385</v>
      </c>
      <c r="D150" s="91">
        <v>4</v>
      </c>
      <c r="E150" s="96" t="s">
        <v>146</v>
      </c>
      <c r="F150" s="65">
        <v>57.6912</v>
      </c>
      <c r="G150" s="55"/>
      <c r="H150" s="55"/>
      <c r="I150" s="56" t="s">
        <v>40</v>
      </c>
      <c r="J150" s="57">
        <f t="shared" si="24"/>
        <v>1</v>
      </c>
      <c r="K150" s="58" t="s">
        <v>64</v>
      </c>
      <c r="L150" s="58" t="s">
        <v>7</v>
      </c>
      <c r="M150" s="59"/>
      <c r="N150" s="55"/>
      <c r="O150" s="55"/>
      <c r="P150" s="60"/>
      <c r="Q150" s="55"/>
      <c r="R150" s="55"/>
      <c r="S150" s="60"/>
      <c r="T150" s="60"/>
      <c r="U150" s="60"/>
      <c r="V150" s="60"/>
      <c r="W150" s="60"/>
      <c r="X150" s="60"/>
      <c r="Y150" s="60"/>
      <c r="Z150" s="60"/>
      <c r="AA150" s="60"/>
      <c r="AB150" s="60"/>
      <c r="AC150" s="60"/>
      <c r="AD150" s="60"/>
      <c r="AE150" s="60"/>
      <c r="AF150" s="60"/>
      <c r="AG150" s="60"/>
      <c r="AH150" s="60"/>
      <c r="AI150" s="60"/>
      <c r="AJ150" s="60"/>
      <c r="AK150" s="60"/>
      <c r="AL150" s="60"/>
      <c r="AM150" s="60"/>
      <c r="AN150" s="60"/>
      <c r="AO150" s="60"/>
      <c r="AP150" s="60"/>
      <c r="AQ150" s="60"/>
      <c r="AR150" s="60"/>
      <c r="AS150" s="60"/>
      <c r="AT150" s="60"/>
      <c r="AU150" s="60"/>
      <c r="AV150" s="60"/>
      <c r="AW150" s="60"/>
      <c r="AX150" s="60"/>
      <c r="AY150" s="60"/>
      <c r="AZ150" s="60"/>
      <c r="BA150" s="79">
        <f t="shared" si="25"/>
        <v>230.7648</v>
      </c>
      <c r="BB150" s="80">
        <f t="shared" si="26"/>
        <v>230.7648</v>
      </c>
      <c r="BC150" s="61" t="str">
        <f t="shared" si="27"/>
        <v>INR  Two Hundred &amp; Thirty  and Paise Seventy Six Only</v>
      </c>
      <c r="BM150" s="65">
        <v>51</v>
      </c>
      <c r="BN150" s="67">
        <f t="shared" si="28"/>
        <v>57.6912</v>
      </c>
    </row>
    <row r="151" spans="1:66" ht="263.25" customHeight="1">
      <c r="A151" s="32">
        <v>139</v>
      </c>
      <c r="B151" s="90" t="s">
        <v>298</v>
      </c>
      <c r="C151" s="63" t="s">
        <v>386</v>
      </c>
      <c r="D151" s="91">
        <v>54</v>
      </c>
      <c r="E151" s="96" t="s">
        <v>152</v>
      </c>
      <c r="F151" s="65">
        <v>64.47840000000001</v>
      </c>
      <c r="G151" s="55"/>
      <c r="H151" s="55"/>
      <c r="I151" s="56" t="s">
        <v>40</v>
      </c>
      <c r="J151" s="57">
        <f t="shared" si="24"/>
        <v>1</v>
      </c>
      <c r="K151" s="58" t="s">
        <v>64</v>
      </c>
      <c r="L151" s="58" t="s">
        <v>7</v>
      </c>
      <c r="M151" s="59"/>
      <c r="N151" s="55"/>
      <c r="O151" s="55"/>
      <c r="P151" s="60"/>
      <c r="Q151" s="55"/>
      <c r="R151" s="55"/>
      <c r="S151" s="60"/>
      <c r="T151" s="60"/>
      <c r="U151" s="60"/>
      <c r="V151" s="60"/>
      <c r="W151" s="60"/>
      <c r="X151" s="60"/>
      <c r="Y151" s="60"/>
      <c r="Z151" s="60"/>
      <c r="AA151" s="60"/>
      <c r="AB151" s="60"/>
      <c r="AC151" s="60"/>
      <c r="AD151" s="60"/>
      <c r="AE151" s="60"/>
      <c r="AF151" s="60"/>
      <c r="AG151" s="60"/>
      <c r="AH151" s="60"/>
      <c r="AI151" s="60"/>
      <c r="AJ151" s="60"/>
      <c r="AK151" s="60"/>
      <c r="AL151" s="60"/>
      <c r="AM151" s="60"/>
      <c r="AN151" s="60"/>
      <c r="AO151" s="60"/>
      <c r="AP151" s="60"/>
      <c r="AQ151" s="60"/>
      <c r="AR151" s="60"/>
      <c r="AS151" s="60"/>
      <c r="AT151" s="60"/>
      <c r="AU151" s="60"/>
      <c r="AV151" s="60"/>
      <c r="AW151" s="60"/>
      <c r="AX151" s="60"/>
      <c r="AY151" s="60"/>
      <c r="AZ151" s="60"/>
      <c r="BA151" s="79">
        <f t="shared" si="25"/>
        <v>3481.8336000000004</v>
      </c>
      <c r="BB151" s="80">
        <f t="shared" si="26"/>
        <v>3481.8336000000004</v>
      </c>
      <c r="BC151" s="61" t="str">
        <f t="shared" si="27"/>
        <v>INR  Three Thousand Four Hundred &amp; Eighty One  and Paise Eighty Three Only</v>
      </c>
      <c r="BM151" s="65">
        <v>57</v>
      </c>
      <c r="BN151" s="67">
        <f t="shared" si="28"/>
        <v>64.47840000000001</v>
      </c>
    </row>
    <row r="152" spans="1:66" ht="252.75" customHeight="1">
      <c r="A152" s="32">
        <v>140</v>
      </c>
      <c r="B152" s="90" t="s">
        <v>299</v>
      </c>
      <c r="C152" s="63" t="s">
        <v>387</v>
      </c>
      <c r="D152" s="91">
        <v>18</v>
      </c>
      <c r="E152" s="96" t="s">
        <v>152</v>
      </c>
      <c r="F152" s="65">
        <v>95.02080000000001</v>
      </c>
      <c r="G152" s="55"/>
      <c r="H152" s="55"/>
      <c r="I152" s="56" t="s">
        <v>40</v>
      </c>
      <c r="J152" s="57">
        <f t="shared" si="24"/>
        <v>1</v>
      </c>
      <c r="K152" s="58" t="s">
        <v>64</v>
      </c>
      <c r="L152" s="58" t="s">
        <v>7</v>
      </c>
      <c r="M152" s="59"/>
      <c r="N152" s="55"/>
      <c r="O152" s="55"/>
      <c r="P152" s="60"/>
      <c r="Q152" s="55"/>
      <c r="R152" s="55"/>
      <c r="S152" s="60"/>
      <c r="T152" s="60"/>
      <c r="U152" s="60"/>
      <c r="V152" s="60"/>
      <c r="W152" s="60"/>
      <c r="X152" s="60"/>
      <c r="Y152" s="60"/>
      <c r="Z152" s="60"/>
      <c r="AA152" s="60"/>
      <c r="AB152" s="60"/>
      <c r="AC152" s="60"/>
      <c r="AD152" s="60"/>
      <c r="AE152" s="60"/>
      <c r="AF152" s="60"/>
      <c r="AG152" s="60"/>
      <c r="AH152" s="60"/>
      <c r="AI152" s="60"/>
      <c r="AJ152" s="60"/>
      <c r="AK152" s="60"/>
      <c r="AL152" s="60"/>
      <c r="AM152" s="60"/>
      <c r="AN152" s="60"/>
      <c r="AO152" s="60"/>
      <c r="AP152" s="60"/>
      <c r="AQ152" s="60"/>
      <c r="AR152" s="60"/>
      <c r="AS152" s="60"/>
      <c r="AT152" s="60"/>
      <c r="AU152" s="60"/>
      <c r="AV152" s="60"/>
      <c r="AW152" s="60"/>
      <c r="AX152" s="60"/>
      <c r="AY152" s="60"/>
      <c r="AZ152" s="60"/>
      <c r="BA152" s="79">
        <f t="shared" si="25"/>
        <v>1710.3744000000002</v>
      </c>
      <c r="BB152" s="80">
        <f t="shared" si="26"/>
        <v>1710.3744000000002</v>
      </c>
      <c r="BC152" s="61" t="str">
        <f t="shared" si="27"/>
        <v>INR  One Thousand Seven Hundred &amp; Ten  and Paise Thirty Seven Only</v>
      </c>
      <c r="BM152" s="65">
        <v>84</v>
      </c>
      <c r="BN152" s="67">
        <f t="shared" si="28"/>
        <v>95.02080000000001</v>
      </c>
    </row>
    <row r="153" spans="1:66" ht="54">
      <c r="A153" s="32">
        <v>141</v>
      </c>
      <c r="B153" s="90" t="s">
        <v>300</v>
      </c>
      <c r="C153" s="63" t="s">
        <v>388</v>
      </c>
      <c r="D153" s="91">
        <v>24</v>
      </c>
      <c r="E153" s="96" t="s">
        <v>269</v>
      </c>
      <c r="F153" s="65">
        <v>56.56000000000001</v>
      </c>
      <c r="G153" s="55"/>
      <c r="H153" s="55"/>
      <c r="I153" s="56" t="s">
        <v>40</v>
      </c>
      <c r="J153" s="57">
        <f t="shared" si="24"/>
        <v>1</v>
      </c>
      <c r="K153" s="58" t="s">
        <v>64</v>
      </c>
      <c r="L153" s="58" t="s">
        <v>7</v>
      </c>
      <c r="M153" s="59"/>
      <c r="N153" s="55"/>
      <c r="O153" s="55"/>
      <c r="P153" s="60"/>
      <c r="Q153" s="55"/>
      <c r="R153" s="55"/>
      <c r="S153" s="60"/>
      <c r="T153" s="60"/>
      <c r="U153" s="60"/>
      <c r="V153" s="60"/>
      <c r="W153" s="60"/>
      <c r="X153" s="60"/>
      <c r="Y153" s="60"/>
      <c r="Z153" s="60"/>
      <c r="AA153" s="60"/>
      <c r="AB153" s="60"/>
      <c r="AC153" s="60"/>
      <c r="AD153" s="60"/>
      <c r="AE153" s="60"/>
      <c r="AF153" s="60"/>
      <c r="AG153" s="60"/>
      <c r="AH153" s="60"/>
      <c r="AI153" s="60"/>
      <c r="AJ153" s="60"/>
      <c r="AK153" s="60"/>
      <c r="AL153" s="60"/>
      <c r="AM153" s="60"/>
      <c r="AN153" s="60"/>
      <c r="AO153" s="60"/>
      <c r="AP153" s="60"/>
      <c r="AQ153" s="60"/>
      <c r="AR153" s="60"/>
      <c r="AS153" s="60"/>
      <c r="AT153" s="60"/>
      <c r="AU153" s="60"/>
      <c r="AV153" s="60"/>
      <c r="AW153" s="60"/>
      <c r="AX153" s="60"/>
      <c r="AY153" s="60"/>
      <c r="AZ153" s="60"/>
      <c r="BA153" s="79">
        <f t="shared" si="25"/>
        <v>1357.4400000000003</v>
      </c>
      <c r="BB153" s="80">
        <f t="shared" si="26"/>
        <v>1357.4400000000003</v>
      </c>
      <c r="BC153" s="61" t="str">
        <f t="shared" si="27"/>
        <v>INR  One Thousand Three Hundred &amp; Fifty Seven  and Paise Forty Four Only</v>
      </c>
      <c r="BM153" s="65">
        <v>50</v>
      </c>
      <c r="BN153" s="67">
        <f t="shared" si="28"/>
        <v>56.56000000000001</v>
      </c>
    </row>
    <row r="154" spans="1:66" ht="54">
      <c r="A154" s="32">
        <v>142</v>
      </c>
      <c r="B154" s="90" t="s">
        <v>301</v>
      </c>
      <c r="C154" s="63" t="s">
        <v>389</v>
      </c>
      <c r="D154" s="91">
        <v>24</v>
      </c>
      <c r="E154" s="96" t="s">
        <v>269</v>
      </c>
      <c r="F154" s="65">
        <v>72.39680000000001</v>
      </c>
      <c r="G154" s="55"/>
      <c r="H154" s="55"/>
      <c r="I154" s="56" t="s">
        <v>40</v>
      </c>
      <c r="J154" s="57">
        <f t="shared" si="24"/>
        <v>1</v>
      </c>
      <c r="K154" s="58" t="s">
        <v>64</v>
      </c>
      <c r="L154" s="58" t="s">
        <v>7</v>
      </c>
      <c r="M154" s="59"/>
      <c r="N154" s="55"/>
      <c r="O154" s="55"/>
      <c r="P154" s="60"/>
      <c r="Q154" s="55"/>
      <c r="R154" s="55"/>
      <c r="S154" s="60"/>
      <c r="T154" s="60"/>
      <c r="U154" s="60"/>
      <c r="V154" s="60"/>
      <c r="W154" s="60"/>
      <c r="X154" s="60"/>
      <c r="Y154" s="60"/>
      <c r="Z154" s="60"/>
      <c r="AA154" s="60"/>
      <c r="AB154" s="60"/>
      <c r="AC154" s="60"/>
      <c r="AD154" s="60"/>
      <c r="AE154" s="60"/>
      <c r="AF154" s="60"/>
      <c r="AG154" s="60"/>
      <c r="AH154" s="60"/>
      <c r="AI154" s="60"/>
      <c r="AJ154" s="60"/>
      <c r="AK154" s="60"/>
      <c r="AL154" s="60"/>
      <c r="AM154" s="60"/>
      <c r="AN154" s="60"/>
      <c r="AO154" s="60"/>
      <c r="AP154" s="60"/>
      <c r="AQ154" s="60"/>
      <c r="AR154" s="60"/>
      <c r="AS154" s="60"/>
      <c r="AT154" s="60"/>
      <c r="AU154" s="60"/>
      <c r="AV154" s="60"/>
      <c r="AW154" s="60"/>
      <c r="AX154" s="60"/>
      <c r="AY154" s="60"/>
      <c r="AZ154" s="60"/>
      <c r="BA154" s="79">
        <f t="shared" si="25"/>
        <v>1737.5232000000003</v>
      </c>
      <c r="BB154" s="80">
        <f t="shared" si="26"/>
        <v>1737.5232000000003</v>
      </c>
      <c r="BC154" s="61" t="str">
        <f t="shared" si="27"/>
        <v>INR  One Thousand Seven Hundred &amp; Thirty Seven  and Paise Fifty Two Only</v>
      </c>
      <c r="BM154" s="65">
        <v>64</v>
      </c>
      <c r="BN154" s="67">
        <f t="shared" si="28"/>
        <v>72.39680000000001</v>
      </c>
    </row>
    <row r="155" spans="1:66" ht="311.25" customHeight="1">
      <c r="A155" s="32">
        <v>143</v>
      </c>
      <c r="B155" s="90" t="s">
        <v>302</v>
      </c>
      <c r="C155" s="63" t="s">
        <v>390</v>
      </c>
      <c r="D155" s="91">
        <v>20</v>
      </c>
      <c r="E155" s="95" t="s">
        <v>152</v>
      </c>
      <c r="F155" s="62">
        <v>330.3104</v>
      </c>
      <c r="G155" s="55"/>
      <c r="H155" s="55"/>
      <c r="I155" s="56" t="s">
        <v>40</v>
      </c>
      <c r="J155" s="57">
        <f t="shared" si="24"/>
        <v>1</v>
      </c>
      <c r="K155" s="58" t="s">
        <v>64</v>
      </c>
      <c r="L155" s="58" t="s">
        <v>7</v>
      </c>
      <c r="M155" s="59"/>
      <c r="N155" s="55"/>
      <c r="O155" s="55"/>
      <c r="P155" s="60"/>
      <c r="Q155" s="55"/>
      <c r="R155" s="55"/>
      <c r="S155" s="60"/>
      <c r="T155" s="60"/>
      <c r="U155" s="60"/>
      <c r="V155" s="60"/>
      <c r="W155" s="60"/>
      <c r="X155" s="60"/>
      <c r="Y155" s="60"/>
      <c r="Z155" s="60"/>
      <c r="AA155" s="60"/>
      <c r="AB155" s="60"/>
      <c r="AC155" s="60"/>
      <c r="AD155" s="60"/>
      <c r="AE155" s="60"/>
      <c r="AF155" s="60"/>
      <c r="AG155" s="60"/>
      <c r="AH155" s="60"/>
      <c r="AI155" s="60"/>
      <c r="AJ155" s="60"/>
      <c r="AK155" s="60"/>
      <c r="AL155" s="60"/>
      <c r="AM155" s="60"/>
      <c r="AN155" s="60"/>
      <c r="AO155" s="60"/>
      <c r="AP155" s="60"/>
      <c r="AQ155" s="60"/>
      <c r="AR155" s="60"/>
      <c r="AS155" s="60"/>
      <c r="AT155" s="60"/>
      <c r="AU155" s="60"/>
      <c r="AV155" s="60"/>
      <c r="AW155" s="60"/>
      <c r="AX155" s="60"/>
      <c r="AY155" s="60"/>
      <c r="AZ155" s="60"/>
      <c r="BA155" s="79">
        <f t="shared" si="25"/>
        <v>6606.2080000000005</v>
      </c>
      <c r="BB155" s="80">
        <f t="shared" si="26"/>
        <v>6606.2080000000005</v>
      </c>
      <c r="BC155" s="61" t="str">
        <f t="shared" si="27"/>
        <v>INR  Six Thousand Six Hundred &amp; Six  and Paise Twenty One Only</v>
      </c>
      <c r="BM155" s="62">
        <v>292</v>
      </c>
      <c r="BN155" s="67">
        <f t="shared" si="28"/>
        <v>330.3104</v>
      </c>
    </row>
    <row r="156" spans="1:66" ht="306" customHeight="1">
      <c r="A156" s="32">
        <v>144</v>
      </c>
      <c r="B156" s="90" t="s">
        <v>303</v>
      </c>
      <c r="C156" s="63" t="s">
        <v>391</v>
      </c>
      <c r="D156" s="91">
        <v>20</v>
      </c>
      <c r="E156" s="95" t="s">
        <v>152</v>
      </c>
      <c r="F156" s="62">
        <v>266.96320000000003</v>
      </c>
      <c r="G156" s="55"/>
      <c r="H156" s="55"/>
      <c r="I156" s="56" t="s">
        <v>40</v>
      </c>
      <c r="J156" s="57">
        <f t="shared" si="24"/>
        <v>1</v>
      </c>
      <c r="K156" s="58" t="s">
        <v>64</v>
      </c>
      <c r="L156" s="58" t="s">
        <v>7</v>
      </c>
      <c r="M156" s="59"/>
      <c r="N156" s="55"/>
      <c r="O156" s="55"/>
      <c r="P156" s="60"/>
      <c r="Q156" s="55"/>
      <c r="R156" s="55"/>
      <c r="S156" s="60"/>
      <c r="T156" s="60"/>
      <c r="U156" s="60"/>
      <c r="V156" s="60"/>
      <c r="W156" s="60"/>
      <c r="X156" s="60"/>
      <c r="Y156" s="60"/>
      <c r="Z156" s="60"/>
      <c r="AA156" s="60"/>
      <c r="AB156" s="60"/>
      <c r="AC156" s="60"/>
      <c r="AD156" s="60"/>
      <c r="AE156" s="60"/>
      <c r="AF156" s="60"/>
      <c r="AG156" s="60"/>
      <c r="AH156" s="60"/>
      <c r="AI156" s="60"/>
      <c r="AJ156" s="60"/>
      <c r="AK156" s="60"/>
      <c r="AL156" s="60"/>
      <c r="AM156" s="60"/>
      <c r="AN156" s="60"/>
      <c r="AO156" s="60"/>
      <c r="AP156" s="60"/>
      <c r="AQ156" s="60"/>
      <c r="AR156" s="60"/>
      <c r="AS156" s="60"/>
      <c r="AT156" s="60"/>
      <c r="AU156" s="60"/>
      <c r="AV156" s="60"/>
      <c r="AW156" s="60"/>
      <c r="AX156" s="60"/>
      <c r="AY156" s="60"/>
      <c r="AZ156" s="60"/>
      <c r="BA156" s="79">
        <f t="shared" si="25"/>
        <v>5339.264000000001</v>
      </c>
      <c r="BB156" s="80">
        <f t="shared" si="26"/>
        <v>5339.264000000001</v>
      </c>
      <c r="BC156" s="61" t="str">
        <f t="shared" si="27"/>
        <v>INR  Five Thousand Three Hundred &amp; Thirty Nine  and Paise Twenty Six Only</v>
      </c>
      <c r="BM156" s="62">
        <v>236</v>
      </c>
      <c r="BN156" s="67">
        <f t="shared" si="28"/>
        <v>266.96320000000003</v>
      </c>
    </row>
    <row r="157" spans="1:66" ht="318.75" customHeight="1">
      <c r="A157" s="32">
        <v>145</v>
      </c>
      <c r="B157" s="90" t="s">
        <v>304</v>
      </c>
      <c r="C157" s="63" t="s">
        <v>392</v>
      </c>
      <c r="D157" s="91">
        <v>15</v>
      </c>
      <c r="E157" s="95" t="s">
        <v>152</v>
      </c>
      <c r="F157" s="62">
        <v>200.22240000000002</v>
      </c>
      <c r="G157" s="55"/>
      <c r="H157" s="55"/>
      <c r="I157" s="56" t="s">
        <v>40</v>
      </c>
      <c r="J157" s="57">
        <f t="shared" si="24"/>
        <v>1</v>
      </c>
      <c r="K157" s="58" t="s">
        <v>64</v>
      </c>
      <c r="L157" s="58" t="s">
        <v>7</v>
      </c>
      <c r="M157" s="59"/>
      <c r="N157" s="55"/>
      <c r="O157" s="55"/>
      <c r="P157" s="60"/>
      <c r="Q157" s="55"/>
      <c r="R157" s="55"/>
      <c r="S157" s="60"/>
      <c r="T157" s="60"/>
      <c r="U157" s="60"/>
      <c r="V157" s="60"/>
      <c r="W157" s="60"/>
      <c r="X157" s="60"/>
      <c r="Y157" s="60"/>
      <c r="Z157" s="60"/>
      <c r="AA157" s="60"/>
      <c r="AB157" s="60"/>
      <c r="AC157" s="60"/>
      <c r="AD157" s="60"/>
      <c r="AE157" s="60"/>
      <c r="AF157" s="60"/>
      <c r="AG157" s="60"/>
      <c r="AH157" s="60"/>
      <c r="AI157" s="60"/>
      <c r="AJ157" s="60"/>
      <c r="AK157" s="60"/>
      <c r="AL157" s="60"/>
      <c r="AM157" s="60"/>
      <c r="AN157" s="60"/>
      <c r="AO157" s="60"/>
      <c r="AP157" s="60"/>
      <c r="AQ157" s="60"/>
      <c r="AR157" s="60"/>
      <c r="AS157" s="60"/>
      <c r="AT157" s="60"/>
      <c r="AU157" s="60"/>
      <c r="AV157" s="60"/>
      <c r="AW157" s="60"/>
      <c r="AX157" s="60"/>
      <c r="AY157" s="60"/>
      <c r="AZ157" s="60"/>
      <c r="BA157" s="79">
        <f t="shared" si="25"/>
        <v>3003.3360000000002</v>
      </c>
      <c r="BB157" s="80">
        <f t="shared" si="26"/>
        <v>3003.3360000000002</v>
      </c>
      <c r="BC157" s="61" t="str">
        <f t="shared" si="27"/>
        <v>INR  Three Thousand  &amp;Three  and Paise Thirty Four Only</v>
      </c>
      <c r="BM157" s="62">
        <v>177</v>
      </c>
      <c r="BN157" s="67">
        <f t="shared" si="28"/>
        <v>200.22240000000002</v>
      </c>
    </row>
    <row r="158" spans="1:66" ht="312.75" customHeight="1">
      <c r="A158" s="32">
        <v>146</v>
      </c>
      <c r="B158" s="90" t="s">
        <v>305</v>
      </c>
      <c r="C158" s="63" t="s">
        <v>393</v>
      </c>
      <c r="D158" s="91">
        <v>10</v>
      </c>
      <c r="E158" s="95" t="s">
        <v>152</v>
      </c>
      <c r="F158" s="62">
        <v>145.92480000000003</v>
      </c>
      <c r="G158" s="55"/>
      <c r="H158" s="55"/>
      <c r="I158" s="56" t="s">
        <v>40</v>
      </c>
      <c r="J158" s="57">
        <f t="shared" si="24"/>
        <v>1</v>
      </c>
      <c r="K158" s="58" t="s">
        <v>64</v>
      </c>
      <c r="L158" s="58" t="s">
        <v>7</v>
      </c>
      <c r="M158" s="59"/>
      <c r="N158" s="55"/>
      <c r="O158" s="55"/>
      <c r="P158" s="60"/>
      <c r="Q158" s="55"/>
      <c r="R158" s="55"/>
      <c r="S158" s="60"/>
      <c r="T158" s="60"/>
      <c r="U158" s="60"/>
      <c r="V158" s="60"/>
      <c r="W158" s="60"/>
      <c r="X158" s="60"/>
      <c r="Y158" s="60"/>
      <c r="Z158" s="60"/>
      <c r="AA158" s="60"/>
      <c r="AB158" s="60"/>
      <c r="AC158" s="60"/>
      <c r="AD158" s="60"/>
      <c r="AE158" s="60"/>
      <c r="AF158" s="60"/>
      <c r="AG158" s="60"/>
      <c r="AH158" s="60"/>
      <c r="AI158" s="60"/>
      <c r="AJ158" s="60"/>
      <c r="AK158" s="60"/>
      <c r="AL158" s="60"/>
      <c r="AM158" s="60"/>
      <c r="AN158" s="60"/>
      <c r="AO158" s="60"/>
      <c r="AP158" s="60"/>
      <c r="AQ158" s="60"/>
      <c r="AR158" s="60"/>
      <c r="AS158" s="60"/>
      <c r="AT158" s="60"/>
      <c r="AU158" s="60"/>
      <c r="AV158" s="60"/>
      <c r="AW158" s="60"/>
      <c r="AX158" s="60"/>
      <c r="AY158" s="60"/>
      <c r="AZ158" s="60"/>
      <c r="BA158" s="79">
        <f t="shared" si="25"/>
        <v>1459.2480000000003</v>
      </c>
      <c r="BB158" s="80">
        <f t="shared" si="26"/>
        <v>1459.2480000000003</v>
      </c>
      <c r="BC158" s="61" t="str">
        <f t="shared" si="27"/>
        <v>INR  One Thousand Four Hundred &amp; Fifty Nine  and Paise Twenty Five Only</v>
      </c>
      <c r="BM158" s="62">
        <v>129</v>
      </c>
      <c r="BN158" s="67">
        <f t="shared" si="28"/>
        <v>145.92480000000003</v>
      </c>
    </row>
    <row r="159" spans="1:66" ht="309.75" customHeight="1">
      <c r="A159" s="32">
        <v>147</v>
      </c>
      <c r="B159" s="90" t="s">
        <v>306</v>
      </c>
      <c r="C159" s="63" t="s">
        <v>394</v>
      </c>
      <c r="D159" s="91">
        <v>15</v>
      </c>
      <c r="E159" s="95" t="s">
        <v>152</v>
      </c>
      <c r="F159" s="62">
        <v>114.25120000000001</v>
      </c>
      <c r="G159" s="55"/>
      <c r="H159" s="55"/>
      <c r="I159" s="56" t="s">
        <v>40</v>
      </c>
      <c r="J159" s="57">
        <f t="shared" si="24"/>
        <v>1</v>
      </c>
      <c r="K159" s="58" t="s">
        <v>64</v>
      </c>
      <c r="L159" s="58" t="s">
        <v>7</v>
      </c>
      <c r="M159" s="59"/>
      <c r="N159" s="55"/>
      <c r="O159" s="55"/>
      <c r="P159" s="60"/>
      <c r="Q159" s="55"/>
      <c r="R159" s="55"/>
      <c r="S159" s="60"/>
      <c r="T159" s="60"/>
      <c r="U159" s="60"/>
      <c r="V159" s="60"/>
      <c r="W159" s="60"/>
      <c r="X159" s="60"/>
      <c r="Y159" s="60"/>
      <c r="Z159" s="60"/>
      <c r="AA159" s="60"/>
      <c r="AB159" s="60"/>
      <c r="AC159" s="60"/>
      <c r="AD159" s="60"/>
      <c r="AE159" s="60"/>
      <c r="AF159" s="60"/>
      <c r="AG159" s="60"/>
      <c r="AH159" s="60"/>
      <c r="AI159" s="60"/>
      <c r="AJ159" s="60"/>
      <c r="AK159" s="60"/>
      <c r="AL159" s="60"/>
      <c r="AM159" s="60"/>
      <c r="AN159" s="60"/>
      <c r="AO159" s="60"/>
      <c r="AP159" s="60"/>
      <c r="AQ159" s="60"/>
      <c r="AR159" s="60"/>
      <c r="AS159" s="60"/>
      <c r="AT159" s="60"/>
      <c r="AU159" s="60"/>
      <c r="AV159" s="60"/>
      <c r="AW159" s="60"/>
      <c r="AX159" s="60"/>
      <c r="AY159" s="60"/>
      <c r="AZ159" s="60"/>
      <c r="BA159" s="79">
        <f t="shared" si="25"/>
        <v>1713.7680000000003</v>
      </c>
      <c r="BB159" s="80">
        <f t="shared" si="26"/>
        <v>1713.7680000000003</v>
      </c>
      <c r="BC159" s="61" t="str">
        <f t="shared" si="27"/>
        <v>INR  One Thousand Seven Hundred &amp; Thirteen  and Paise Seventy Seven Only</v>
      </c>
      <c r="BM159" s="62">
        <v>101</v>
      </c>
      <c r="BN159" s="67">
        <f t="shared" si="28"/>
        <v>114.25120000000001</v>
      </c>
    </row>
    <row r="160" spans="1:66" ht="54">
      <c r="A160" s="32">
        <v>148</v>
      </c>
      <c r="B160" s="90" t="s">
        <v>307</v>
      </c>
      <c r="C160" s="63" t="s">
        <v>395</v>
      </c>
      <c r="D160" s="91">
        <v>25</v>
      </c>
      <c r="E160" s="96" t="s">
        <v>152</v>
      </c>
      <c r="F160" s="65">
        <v>12.443200000000001</v>
      </c>
      <c r="G160" s="55"/>
      <c r="H160" s="55"/>
      <c r="I160" s="56" t="s">
        <v>40</v>
      </c>
      <c r="J160" s="57">
        <f t="shared" si="24"/>
        <v>1</v>
      </c>
      <c r="K160" s="58" t="s">
        <v>64</v>
      </c>
      <c r="L160" s="58" t="s">
        <v>7</v>
      </c>
      <c r="M160" s="59"/>
      <c r="N160" s="55"/>
      <c r="O160" s="55"/>
      <c r="P160" s="60"/>
      <c r="Q160" s="55"/>
      <c r="R160" s="55"/>
      <c r="S160" s="60"/>
      <c r="T160" s="60"/>
      <c r="U160" s="60"/>
      <c r="V160" s="60"/>
      <c r="W160" s="60"/>
      <c r="X160" s="60"/>
      <c r="Y160" s="60"/>
      <c r="Z160" s="60"/>
      <c r="AA160" s="60"/>
      <c r="AB160" s="60"/>
      <c r="AC160" s="60"/>
      <c r="AD160" s="60"/>
      <c r="AE160" s="60"/>
      <c r="AF160" s="60"/>
      <c r="AG160" s="60"/>
      <c r="AH160" s="60"/>
      <c r="AI160" s="60"/>
      <c r="AJ160" s="60"/>
      <c r="AK160" s="60"/>
      <c r="AL160" s="60"/>
      <c r="AM160" s="60"/>
      <c r="AN160" s="60"/>
      <c r="AO160" s="60"/>
      <c r="AP160" s="60"/>
      <c r="AQ160" s="60"/>
      <c r="AR160" s="60"/>
      <c r="AS160" s="60"/>
      <c r="AT160" s="60"/>
      <c r="AU160" s="60"/>
      <c r="AV160" s="60"/>
      <c r="AW160" s="60"/>
      <c r="AX160" s="60"/>
      <c r="AY160" s="60"/>
      <c r="AZ160" s="60"/>
      <c r="BA160" s="79">
        <f t="shared" si="25"/>
        <v>311.08000000000004</v>
      </c>
      <c r="BB160" s="80">
        <f t="shared" si="26"/>
        <v>311.08000000000004</v>
      </c>
      <c r="BC160" s="61" t="str">
        <f t="shared" si="27"/>
        <v>INR  Three Hundred &amp; Eleven  and Paise Eight Only</v>
      </c>
      <c r="BM160" s="65">
        <v>11</v>
      </c>
      <c r="BN160" s="67">
        <f t="shared" si="28"/>
        <v>12.443200000000001</v>
      </c>
    </row>
    <row r="161" spans="1:66" ht="54">
      <c r="A161" s="32">
        <v>149</v>
      </c>
      <c r="B161" s="90" t="s">
        <v>308</v>
      </c>
      <c r="C161" s="63" t="s">
        <v>396</v>
      </c>
      <c r="D161" s="91">
        <v>20</v>
      </c>
      <c r="E161" s="96" t="s">
        <v>152</v>
      </c>
      <c r="F161" s="65">
        <v>10.180800000000001</v>
      </c>
      <c r="G161" s="55"/>
      <c r="H161" s="55"/>
      <c r="I161" s="56" t="s">
        <v>40</v>
      </c>
      <c r="J161" s="57">
        <f t="shared" si="24"/>
        <v>1</v>
      </c>
      <c r="K161" s="58" t="s">
        <v>64</v>
      </c>
      <c r="L161" s="58" t="s">
        <v>7</v>
      </c>
      <c r="M161" s="59"/>
      <c r="N161" s="55"/>
      <c r="O161" s="55"/>
      <c r="P161" s="60"/>
      <c r="Q161" s="55"/>
      <c r="R161" s="55"/>
      <c r="S161" s="60"/>
      <c r="T161" s="60"/>
      <c r="U161" s="60"/>
      <c r="V161" s="60"/>
      <c r="W161" s="60"/>
      <c r="X161" s="60"/>
      <c r="Y161" s="60"/>
      <c r="Z161" s="60"/>
      <c r="AA161" s="60"/>
      <c r="AB161" s="60"/>
      <c r="AC161" s="60"/>
      <c r="AD161" s="60"/>
      <c r="AE161" s="60"/>
      <c r="AF161" s="60"/>
      <c r="AG161" s="60"/>
      <c r="AH161" s="60"/>
      <c r="AI161" s="60"/>
      <c r="AJ161" s="60"/>
      <c r="AK161" s="60"/>
      <c r="AL161" s="60"/>
      <c r="AM161" s="60"/>
      <c r="AN161" s="60"/>
      <c r="AO161" s="60"/>
      <c r="AP161" s="60"/>
      <c r="AQ161" s="60"/>
      <c r="AR161" s="60"/>
      <c r="AS161" s="60"/>
      <c r="AT161" s="60"/>
      <c r="AU161" s="60"/>
      <c r="AV161" s="60"/>
      <c r="AW161" s="60"/>
      <c r="AX161" s="60"/>
      <c r="AY161" s="60"/>
      <c r="AZ161" s="60"/>
      <c r="BA161" s="79">
        <f t="shared" si="25"/>
        <v>203.61600000000004</v>
      </c>
      <c r="BB161" s="80">
        <f t="shared" si="26"/>
        <v>203.61600000000004</v>
      </c>
      <c r="BC161" s="61" t="str">
        <f t="shared" si="27"/>
        <v>INR  Two Hundred &amp; Three  and Paise Sixty Two Only</v>
      </c>
      <c r="BM161" s="65">
        <v>9</v>
      </c>
      <c r="BN161" s="67">
        <f t="shared" si="28"/>
        <v>10.180800000000001</v>
      </c>
    </row>
    <row r="162" spans="1:66" ht="99.75" customHeight="1">
      <c r="A162" s="32">
        <v>150</v>
      </c>
      <c r="B162" s="90" t="s">
        <v>309</v>
      </c>
      <c r="C162" s="63" t="s">
        <v>397</v>
      </c>
      <c r="D162" s="91">
        <v>2</v>
      </c>
      <c r="E162" s="95" t="s">
        <v>146</v>
      </c>
      <c r="F162" s="62">
        <v>1861.9552000000003</v>
      </c>
      <c r="G162" s="55"/>
      <c r="H162" s="55"/>
      <c r="I162" s="56" t="s">
        <v>40</v>
      </c>
      <c r="J162" s="57">
        <f t="shared" si="24"/>
        <v>1</v>
      </c>
      <c r="K162" s="58" t="s">
        <v>64</v>
      </c>
      <c r="L162" s="58" t="s">
        <v>7</v>
      </c>
      <c r="M162" s="59"/>
      <c r="N162" s="55"/>
      <c r="O162" s="55"/>
      <c r="P162" s="60"/>
      <c r="Q162" s="55"/>
      <c r="R162" s="55"/>
      <c r="S162" s="60"/>
      <c r="T162" s="60"/>
      <c r="U162" s="60"/>
      <c r="V162" s="60"/>
      <c r="W162" s="60"/>
      <c r="X162" s="60"/>
      <c r="Y162" s="60"/>
      <c r="Z162" s="60"/>
      <c r="AA162" s="60"/>
      <c r="AB162" s="60"/>
      <c r="AC162" s="60"/>
      <c r="AD162" s="60"/>
      <c r="AE162" s="60"/>
      <c r="AF162" s="60"/>
      <c r="AG162" s="60"/>
      <c r="AH162" s="60"/>
      <c r="AI162" s="60"/>
      <c r="AJ162" s="60"/>
      <c r="AK162" s="60"/>
      <c r="AL162" s="60"/>
      <c r="AM162" s="60"/>
      <c r="AN162" s="60"/>
      <c r="AO162" s="60"/>
      <c r="AP162" s="60"/>
      <c r="AQ162" s="60"/>
      <c r="AR162" s="60"/>
      <c r="AS162" s="60"/>
      <c r="AT162" s="60"/>
      <c r="AU162" s="60"/>
      <c r="AV162" s="60"/>
      <c r="AW162" s="60"/>
      <c r="AX162" s="60"/>
      <c r="AY162" s="60"/>
      <c r="AZ162" s="60"/>
      <c r="BA162" s="79">
        <f t="shared" si="25"/>
        <v>3723.9104000000007</v>
      </c>
      <c r="BB162" s="80">
        <f t="shared" si="26"/>
        <v>3723.9104000000007</v>
      </c>
      <c r="BC162" s="61" t="str">
        <f t="shared" si="27"/>
        <v>INR  Three Thousand Seven Hundred &amp; Twenty Three  and Paise Ninety One Only</v>
      </c>
      <c r="BM162" s="62">
        <v>1646</v>
      </c>
      <c r="BN162" s="67">
        <f t="shared" si="28"/>
        <v>1861.9552000000003</v>
      </c>
    </row>
    <row r="163" spans="1:66" ht="98.25" customHeight="1">
      <c r="A163" s="32">
        <v>151</v>
      </c>
      <c r="B163" s="90" t="s">
        <v>310</v>
      </c>
      <c r="C163" s="63" t="s">
        <v>398</v>
      </c>
      <c r="D163" s="91">
        <v>2</v>
      </c>
      <c r="E163" s="95" t="s">
        <v>146</v>
      </c>
      <c r="F163" s="62">
        <v>1423.0496</v>
      </c>
      <c r="G163" s="55"/>
      <c r="H163" s="55"/>
      <c r="I163" s="56" t="s">
        <v>40</v>
      </c>
      <c r="J163" s="57">
        <f t="shared" si="24"/>
        <v>1</v>
      </c>
      <c r="K163" s="58" t="s">
        <v>64</v>
      </c>
      <c r="L163" s="58" t="s">
        <v>7</v>
      </c>
      <c r="M163" s="59"/>
      <c r="N163" s="55"/>
      <c r="O163" s="55"/>
      <c r="P163" s="60"/>
      <c r="Q163" s="55"/>
      <c r="R163" s="55"/>
      <c r="S163" s="60"/>
      <c r="T163" s="60"/>
      <c r="U163" s="60"/>
      <c r="V163" s="60"/>
      <c r="W163" s="60"/>
      <c r="X163" s="60"/>
      <c r="Y163" s="60"/>
      <c r="Z163" s="60"/>
      <c r="AA163" s="60"/>
      <c r="AB163" s="60"/>
      <c r="AC163" s="60"/>
      <c r="AD163" s="60"/>
      <c r="AE163" s="60"/>
      <c r="AF163" s="60"/>
      <c r="AG163" s="60"/>
      <c r="AH163" s="60"/>
      <c r="AI163" s="60"/>
      <c r="AJ163" s="60"/>
      <c r="AK163" s="60"/>
      <c r="AL163" s="60"/>
      <c r="AM163" s="60"/>
      <c r="AN163" s="60"/>
      <c r="AO163" s="60"/>
      <c r="AP163" s="60"/>
      <c r="AQ163" s="60"/>
      <c r="AR163" s="60"/>
      <c r="AS163" s="60"/>
      <c r="AT163" s="60"/>
      <c r="AU163" s="60"/>
      <c r="AV163" s="60"/>
      <c r="AW163" s="60"/>
      <c r="AX163" s="60"/>
      <c r="AY163" s="60"/>
      <c r="AZ163" s="60"/>
      <c r="BA163" s="79">
        <f t="shared" si="25"/>
        <v>2846.0992</v>
      </c>
      <c r="BB163" s="80">
        <f t="shared" si="26"/>
        <v>2846.0992</v>
      </c>
      <c r="BC163" s="61" t="str">
        <f t="shared" si="27"/>
        <v>INR  Two Thousand Eight Hundred &amp; Forty Six  and Paise Ten Only</v>
      </c>
      <c r="BM163" s="62">
        <v>1258</v>
      </c>
      <c r="BN163" s="67">
        <f t="shared" si="28"/>
        <v>1423.0496</v>
      </c>
    </row>
    <row r="164" spans="1:66" ht="101.25" customHeight="1">
      <c r="A164" s="32">
        <v>152</v>
      </c>
      <c r="B164" s="90" t="s">
        <v>311</v>
      </c>
      <c r="C164" s="63" t="s">
        <v>399</v>
      </c>
      <c r="D164" s="91">
        <v>2</v>
      </c>
      <c r="E164" s="95" t="s">
        <v>146</v>
      </c>
      <c r="F164" s="62">
        <v>1031.6544000000001</v>
      </c>
      <c r="G164" s="55"/>
      <c r="H164" s="55"/>
      <c r="I164" s="56" t="s">
        <v>40</v>
      </c>
      <c r="J164" s="57">
        <f t="shared" si="24"/>
        <v>1</v>
      </c>
      <c r="K164" s="58" t="s">
        <v>64</v>
      </c>
      <c r="L164" s="58" t="s">
        <v>7</v>
      </c>
      <c r="M164" s="59"/>
      <c r="N164" s="55"/>
      <c r="O164" s="55"/>
      <c r="P164" s="60"/>
      <c r="Q164" s="55"/>
      <c r="R164" s="55"/>
      <c r="S164" s="60"/>
      <c r="T164" s="60"/>
      <c r="U164" s="60"/>
      <c r="V164" s="60"/>
      <c r="W164" s="60"/>
      <c r="X164" s="60"/>
      <c r="Y164" s="60"/>
      <c r="Z164" s="60"/>
      <c r="AA164" s="60"/>
      <c r="AB164" s="60"/>
      <c r="AC164" s="60"/>
      <c r="AD164" s="60"/>
      <c r="AE164" s="60"/>
      <c r="AF164" s="60"/>
      <c r="AG164" s="60"/>
      <c r="AH164" s="60"/>
      <c r="AI164" s="60"/>
      <c r="AJ164" s="60"/>
      <c r="AK164" s="60"/>
      <c r="AL164" s="60"/>
      <c r="AM164" s="60"/>
      <c r="AN164" s="60"/>
      <c r="AO164" s="60"/>
      <c r="AP164" s="60"/>
      <c r="AQ164" s="60"/>
      <c r="AR164" s="60"/>
      <c r="AS164" s="60"/>
      <c r="AT164" s="60"/>
      <c r="AU164" s="60"/>
      <c r="AV164" s="60"/>
      <c r="AW164" s="60"/>
      <c r="AX164" s="60"/>
      <c r="AY164" s="60"/>
      <c r="AZ164" s="60"/>
      <c r="BA164" s="79">
        <f t="shared" si="25"/>
        <v>2063.3088000000002</v>
      </c>
      <c r="BB164" s="80">
        <f t="shared" si="26"/>
        <v>2063.3088000000002</v>
      </c>
      <c r="BC164" s="61" t="str">
        <f t="shared" si="27"/>
        <v>INR  Two Thousand  &amp;Sixty Three  and Paise Thirty One Only</v>
      </c>
      <c r="BM164" s="62">
        <v>912</v>
      </c>
      <c r="BN164" s="67">
        <f t="shared" si="28"/>
        <v>1031.6544000000001</v>
      </c>
    </row>
    <row r="165" spans="1:66" ht="103.5" customHeight="1">
      <c r="A165" s="32">
        <v>153</v>
      </c>
      <c r="B165" s="90" t="s">
        <v>312</v>
      </c>
      <c r="C165" s="63" t="s">
        <v>400</v>
      </c>
      <c r="D165" s="91">
        <v>2</v>
      </c>
      <c r="E165" s="95" t="s">
        <v>146</v>
      </c>
      <c r="F165" s="62">
        <v>743.1984</v>
      </c>
      <c r="G165" s="55"/>
      <c r="H165" s="55"/>
      <c r="I165" s="56" t="s">
        <v>40</v>
      </c>
      <c r="J165" s="57">
        <f t="shared" si="24"/>
        <v>1</v>
      </c>
      <c r="K165" s="58" t="s">
        <v>64</v>
      </c>
      <c r="L165" s="58" t="s">
        <v>7</v>
      </c>
      <c r="M165" s="59"/>
      <c r="N165" s="55"/>
      <c r="O165" s="55"/>
      <c r="P165" s="60"/>
      <c r="Q165" s="55"/>
      <c r="R165" s="55"/>
      <c r="S165" s="60"/>
      <c r="T165" s="60"/>
      <c r="U165" s="60"/>
      <c r="V165" s="60"/>
      <c r="W165" s="60"/>
      <c r="X165" s="60"/>
      <c r="Y165" s="60"/>
      <c r="Z165" s="60"/>
      <c r="AA165" s="60"/>
      <c r="AB165" s="60"/>
      <c r="AC165" s="60"/>
      <c r="AD165" s="60"/>
      <c r="AE165" s="60"/>
      <c r="AF165" s="60"/>
      <c r="AG165" s="60"/>
      <c r="AH165" s="60"/>
      <c r="AI165" s="60"/>
      <c r="AJ165" s="60"/>
      <c r="AK165" s="60"/>
      <c r="AL165" s="60"/>
      <c r="AM165" s="60"/>
      <c r="AN165" s="60"/>
      <c r="AO165" s="60"/>
      <c r="AP165" s="60"/>
      <c r="AQ165" s="60"/>
      <c r="AR165" s="60"/>
      <c r="AS165" s="60"/>
      <c r="AT165" s="60"/>
      <c r="AU165" s="60"/>
      <c r="AV165" s="60"/>
      <c r="AW165" s="60"/>
      <c r="AX165" s="60"/>
      <c r="AY165" s="60"/>
      <c r="AZ165" s="60"/>
      <c r="BA165" s="79">
        <f t="shared" si="25"/>
        <v>1486.3968</v>
      </c>
      <c r="BB165" s="80">
        <f t="shared" si="26"/>
        <v>1486.3968</v>
      </c>
      <c r="BC165" s="61" t="str">
        <f t="shared" si="27"/>
        <v>INR  One Thousand Four Hundred &amp; Eighty Six  and Paise Forty Only</v>
      </c>
      <c r="BM165" s="62">
        <v>657</v>
      </c>
      <c r="BN165" s="67">
        <f t="shared" si="28"/>
        <v>743.1984</v>
      </c>
    </row>
    <row r="166" spans="1:66" ht="90.75" customHeight="1">
      <c r="A166" s="32">
        <v>154</v>
      </c>
      <c r="B166" s="90" t="s">
        <v>313</v>
      </c>
      <c r="C166" s="63" t="s">
        <v>401</v>
      </c>
      <c r="D166" s="91">
        <v>8</v>
      </c>
      <c r="E166" s="95" t="s">
        <v>146</v>
      </c>
      <c r="F166" s="62">
        <v>3715.992</v>
      </c>
      <c r="G166" s="55"/>
      <c r="H166" s="55"/>
      <c r="I166" s="56" t="s">
        <v>40</v>
      </c>
      <c r="J166" s="57">
        <f t="shared" si="24"/>
        <v>1</v>
      </c>
      <c r="K166" s="58" t="s">
        <v>64</v>
      </c>
      <c r="L166" s="58" t="s">
        <v>7</v>
      </c>
      <c r="M166" s="59"/>
      <c r="N166" s="55"/>
      <c r="O166" s="55"/>
      <c r="P166" s="60"/>
      <c r="Q166" s="55"/>
      <c r="R166" s="55"/>
      <c r="S166" s="60"/>
      <c r="T166" s="60"/>
      <c r="U166" s="60"/>
      <c r="V166" s="60"/>
      <c r="W166" s="60"/>
      <c r="X166" s="60"/>
      <c r="Y166" s="60"/>
      <c r="Z166" s="60"/>
      <c r="AA166" s="60"/>
      <c r="AB166" s="60"/>
      <c r="AC166" s="60"/>
      <c r="AD166" s="60"/>
      <c r="AE166" s="60"/>
      <c r="AF166" s="60"/>
      <c r="AG166" s="60"/>
      <c r="AH166" s="60"/>
      <c r="AI166" s="60"/>
      <c r="AJ166" s="60"/>
      <c r="AK166" s="60"/>
      <c r="AL166" s="60"/>
      <c r="AM166" s="60"/>
      <c r="AN166" s="60"/>
      <c r="AO166" s="60"/>
      <c r="AP166" s="60"/>
      <c r="AQ166" s="60"/>
      <c r="AR166" s="60"/>
      <c r="AS166" s="60"/>
      <c r="AT166" s="60"/>
      <c r="AU166" s="60"/>
      <c r="AV166" s="60"/>
      <c r="AW166" s="60"/>
      <c r="AX166" s="60"/>
      <c r="AY166" s="60"/>
      <c r="AZ166" s="60"/>
      <c r="BA166" s="79">
        <f t="shared" si="25"/>
        <v>29727.936</v>
      </c>
      <c r="BB166" s="80">
        <f t="shared" si="26"/>
        <v>29727.936</v>
      </c>
      <c r="BC166" s="61" t="str">
        <f t="shared" si="27"/>
        <v>INR  Twenty Nine Thousand Seven Hundred &amp; Twenty Seven  and Paise Ninety Four Only</v>
      </c>
      <c r="BM166" s="62">
        <v>3285</v>
      </c>
      <c r="BN166" s="67">
        <f t="shared" si="28"/>
        <v>3715.992</v>
      </c>
    </row>
    <row r="167" spans="1:66" ht="39.75" customHeight="1">
      <c r="A167" s="32">
        <v>155</v>
      </c>
      <c r="B167" s="90" t="s">
        <v>314</v>
      </c>
      <c r="C167" s="63" t="s">
        <v>402</v>
      </c>
      <c r="D167" s="91">
        <v>8</v>
      </c>
      <c r="E167" s="96" t="s">
        <v>149</v>
      </c>
      <c r="F167" s="65">
        <v>18.099200000000003</v>
      </c>
      <c r="G167" s="55"/>
      <c r="H167" s="55"/>
      <c r="I167" s="56" t="s">
        <v>40</v>
      </c>
      <c r="J167" s="57">
        <f t="shared" si="24"/>
        <v>1</v>
      </c>
      <c r="K167" s="58" t="s">
        <v>64</v>
      </c>
      <c r="L167" s="58" t="s">
        <v>7</v>
      </c>
      <c r="M167" s="59"/>
      <c r="N167" s="55"/>
      <c r="O167" s="55"/>
      <c r="P167" s="60"/>
      <c r="Q167" s="55"/>
      <c r="R167" s="55"/>
      <c r="S167" s="60"/>
      <c r="T167" s="60"/>
      <c r="U167" s="60"/>
      <c r="V167" s="60"/>
      <c r="W167" s="60"/>
      <c r="X167" s="60"/>
      <c r="Y167" s="60"/>
      <c r="Z167" s="60"/>
      <c r="AA167" s="60"/>
      <c r="AB167" s="60"/>
      <c r="AC167" s="60"/>
      <c r="AD167" s="60"/>
      <c r="AE167" s="60"/>
      <c r="AF167" s="60"/>
      <c r="AG167" s="60"/>
      <c r="AH167" s="60"/>
      <c r="AI167" s="60"/>
      <c r="AJ167" s="60"/>
      <c r="AK167" s="60"/>
      <c r="AL167" s="60"/>
      <c r="AM167" s="60"/>
      <c r="AN167" s="60"/>
      <c r="AO167" s="60"/>
      <c r="AP167" s="60"/>
      <c r="AQ167" s="60"/>
      <c r="AR167" s="60"/>
      <c r="AS167" s="60"/>
      <c r="AT167" s="60"/>
      <c r="AU167" s="60"/>
      <c r="AV167" s="60"/>
      <c r="AW167" s="60"/>
      <c r="AX167" s="60"/>
      <c r="AY167" s="60"/>
      <c r="AZ167" s="60"/>
      <c r="BA167" s="79">
        <f t="shared" si="25"/>
        <v>144.79360000000003</v>
      </c>
      <c r="BB167" s="80">
        <f t="shared" si="26"/>
        <v>144.79360000000003</v>
      </c>
      <c r="BC167" s="61" t="str">
        <f t="shared" si="27"/>
        <v>INR  One Hundred &amp; Forty Four  and Paise Seventy Nine Only</v>
      </c>
      <c r="BM167" s="65">
        <v>16</v>
      </c>
      <c r="BN167" s="67">
        <f t="shared" si="28"/>
        <v>18.099200000000003</v>
      </c>
    </row>
    <row r="168" spans="1:66" ht="92.25" customHeight="1">
      <c r="A168" s="32">
        <v>156</v>
      </c>
      <c r="B168" s="90" t="s">
        <v>315</v>
      </c>
      <c r="C168" s="63" t="s">
        <v>403</v>
      </c>
      <c r="D168" s="91">
        <v>2</v>
      </c>
      <c r="E168" s="95" t="s">
        <v>146</v>
      </c>
      <c r="F168" s="62">
        <v>3482.9648000000007</v>
      </c>
      <c r="G168" s="55"/>
      <c r="H168" s="55"/>
      <c r="I168" s="56" t="s">
        <v>40</v>
      </c>
      <c r="J168" s="57">
        <f aca="true" t="shared" si="29" ref="J168:J197">IF(I168="Less(-)",-1,1)</f>
        <v>1</v>
      </c>
      <c r="K168" s="58" t="s">
        <v>64</v>
      </c>
      <c r="L168" s="58" t="s">
        <v>7</v>
      </c>
      <c r="M168" s="59"/>
      <c r="N168" s="55"/>
      <c r="O168" s="55"/>
      <c r="P168" s="60"/>
      <c r="Q168" s="55"/>
      <c r="R168" s="55"/>
      <c r="S168" s="60"/>
      <c r="T168" s="60"/>
      <c r="U168" s="60"/>
      <c r="V168" s="60"/>
      <c r="W168" s="60"/>
      <c r="X168" s="60"/>
      <c r="Y168" s="60"/>
      <c r="Z168" s="60"/>
      <c r="AA168" s="60"/>
      <c r="AB168" s="60"/>
      <c r="AC168" s="60"/>
      <c r="AD168" s="60"/>
      <c r="AE168" s="60"/>
      <c r="AF168" s="60"/>
      <c r="AG168" s="60"/>
      <c r="AH168" s="60"/>
      <c r="AI168" s="60"/>
      <c r="AJ168" s="60"/>
      <c r="AK168" s="60"/>
      <c r="AL168" s="60"/>
      <c r="AM168" s="60"/>
      <c r="AN168" s="60"/>
      <c r="AO168" s="60"/>
      <c r="AP168" s="60"/>
      <c r="AQ168" s="60"/>
      <c r="AR168" s="60"/>
      <c r="AS168" s="60"/>
      <c r="AT168" s="60"/>
      <c r="AU168" s="60"/>
      <c r="AV168" s="60"/>
      <c r="AW168" s="60"/>
      <c r="AX168" s="60"/>
      <c r="AY168" s="60"/>
      <c r="AZ168" s="60"/>
      <c r="BA168" s="79">
        <f aca="true" t="shared" si="30" ref="BA168:BA197">total_amount_ba($B$2,$D$2,D168,F168,J168,K168,M168)</f>
        <v>6965.929600000001</v>
      </c>
      <c r="BB168" s="80">
        <f aca="true" t="shared" si="31" ref="BB168:BB197">BA168+SUM(N168:AZ168)</f>
        <v>6965.929600000001</v>
      </c>
      <c r="BC168" s="61" t="str">
        <f aca="true" t="shared" si="32" ref="BC168:BC197">SpellNumber(L168,BB168)</f>
        <v>INR  Six Thousand Nine Hundred &amp; Sixty Five  and Paise Ninety Three Only</v>
      </c>
      <c r="BM168" s="62">
        <v>3079</v>
      </c>
      <c r="BN168" s="67">
        <f t="shared" si="28"/>
        <v>3482.9648000000007</v>
      </c>
    </row>
    <row r="169" spans="1:66" ht="33" customHeight="1">
      <c r="A169" s="32">
        <v>157</v>
      </c>
      <c r="B169" s="90" t="s">
        <v>316</v>
      </c>
      <c r="C169" s="63" t="s">
        <v>404</v>
      </c>
      <c r="D169" s="91">
        <v>8</v>
      </c>
      <c r="E169" s="96" t="s">
        <v>149</v>
      </c>
      <c r="F169" s="65">
        <v>30.5424</v>
      </c>
      <c r="G169" s="55"/>
      <c r="H169" s="55"/>
      <c r="I169" s="56" t="s">
        <v>40</v>
      </c>
      <c r="J169" s="57">
        <f t="shared" si="29"/>
        <v>1</v>
      </c>
      <c r="K169" s="58" t="s">
        <v>64</v>
      </c>
      <c r="L169" s="58" t="s">
        <v>7</v>
      </c>
      <c r="M169" s="59"/>
      <c r="N169" s="55"/>
      <c r="O169" s="55"/>
      <c r="P169" s="60"/>
      <c r="Q169" s="55"/>
      <c r="R169" s="55"/>
      <c r="S169" s="60"/>
      <c r="T169" s="60"/>
      <c r="U169" s="60"/>
      <c r="V169" s="60"/>
      <c r="W169" s="60"/>
      <c r="X169" s="60"/>
      <c r="Y169" s="60"/>
      <c r="Z169" s="60"/>
      <c r="AA169" s="60"/>
      <c r="AB169" s="60"/>
      <c r="AC169" s="60"/>
      <c r="AD169" s="60"/>
      <c r="AE169" s="60"/>
      <c r="AF169" s="60"/>
      <c r="AG169" s="60"/>
      <c r="AH169" s="60"/>
      <c r="AI169" s="60"/>
      <c r="AJ169" s="60"/>
      <c r="AK169" s="60"/>
      <c r="AL169" s="60"/>
      <c r="AM169" s="60"/>
      <c r="AN169" s="60"/>
      <c r="AO169" s="60"/>
      <c r="AP169" s="60"/>
      <c r="AQ169" s="60"/>
      <c r="AR169" s="60"/>
      <c r="AS169" s="60"/>
      <c r="AT169" s="60"/>
      <c r="AU169" s="60"/>
      <c r="AV169" s="60"/>
      <c r="AW169" s="60"/>
      <c r="AX169" s="60"/>
      <c r="AY169" s="60"/>
      <c r="AZ169" s="60"/>
      <c r="BA169" s="79">
        <f t="shared" si="30"/>
        <v>244.3392</v>
      </c>
      <c r="BB169" s="80">
        <f t="shared" si="31"/>
        <v>244.3392</v>
      </c>
      <c r="BC169" s="61" t="str">
        <f t="shared" si="32"/>
        <v>INR  Two Hundred &amp; Forty Four  and Paise Thirty Four Only</v>
      </c>
      <c r="BM169" s="65">
        <v>27</v>
      </c>
      <c r="BN169" s="67">
        <f t="shared" si="28"/>
        <v>30.5424</v>
      </c>
    </row>
    <row r="170" spans="1:66" ht="34.5" customHeight="1">
      <c r="A170" s="32">
        <v>158</v>
      </c>
      <c r="B170" s="90" t="s">
        <v>317</v>
      </c>
      <c r="C170" s="63" t="s">
        <v>405</v>
      </c>
      <c r="D170" s="91">
        <v>8</v>
      </c>
      <c r="E170" s="96" t="s">
        <v>149</v>
      </c>
      <c r="F170" s="65">
        <v>29.411200000000004</v>
      </c>
      <c r="G170" s="55"/>
      <c r="H170" s="55"/>
      <c r="I170" s="56" t="s">
        <v>40</v>
      </c>
      <c r="J170" s="57">
        <f t="shared" si="29"/>
        <v>1</v>
      </c>
      <c r="K170" s="58" t="s">
        <v>64</v>
      </c>
      <c r="L170" s="58" t="s">
        <v>7</v>
      </c>
      <c r="M170" s="59"/>
      <c r="N170" s="55"/>
      <c r="O170" s="55"/>
      <c r="P170" s="60"/>
      <c r="Q170" s="55"/>
      <c r="R170" s="55"/>
      <c r="S170" s="60"/>
      <c r="T170" s="60"/>
      <c r="U170" s="60"/>
      <c r="V170" s="60"/>
      <c r="W170" s="60"/>
      <c r="X170" s="60"/>
      <c r="Y170" s="60"/>
      <c r="Z170" s="60"/>
      <c r="AA170" s="60"/>
      <c r="AB170" s="60"/>
      <c r="AC170" s="60"/>
      <c r="AD170" s="60"/>
      <c r="AE170" s="60"/>
      <c r="AF170" s="60"/>
      <c r="AG170" s="60"/>
      <c r="AH170" s="60"/>
      <c r="AI170" s="60"/>
      <c r="AJ170" s="60"/>
      <c r="AK170" s="60"/>
      <c r="AL170" s="60"/>
      <c r="AM170" s="60"/>
      <c r="AN170" s="60"/>
      <c r="AO170" s="60"/>
      <c r="AP170" s="60"/>
      <c r="AQ170" s="60"/>
      <c r="AR170" s="60"/>
      <c r="AS170" s="60"/>
      <c r="AT170" s="60"/>
      <c r="AU170" s="60"/>
      <c r="AV170" s="60"/>
      <c r="AW170" s="60"/>
      <c r="AX170" s="60"/>
      <c r="AY170" s="60"/>
      <c r="AZ170" s="60"/>
      <c r="BA170" s="79">
        <f t="shared" si="30"/>
        <v>235.28960000000004</v>
      </c>
      <c r="BB170" s="80">
        <f t="shared" si="31"/>
        <v>235.28960000000004</v>
      </c>
      <c r="BC170" s="61" t="str">
        <f t="shared" si="32"/>
        <v>INR  Two Hundred &amp; Thirty Five  and Paise Twenty Nine Only</v>
      </c>
      <c r="BM170" s="65">
        <v>26</v>
      </c>
      <c r="BN170" s="67">
        <f t="shared" si="28"/>
        <v>29.411200000000004</v>
      </c>
    </row>
    <row r="171" spans="1:66" ht="38.25" customHeight="1">
      <c r="A171" s="32">
        <v>159</v>
      </c>
      <c r="B171" s="90" t="s">
        <v>318</v>
      </c>
      <c r="C171" s="63" t="s">
        <v>406</v>
      </c>
      <c r="D171" s="91">
        <v>8</v>
      </c>
      <c r="E171" s="96" t="s">
        <v>149</v>
      </c>
      <c r="F171" s="65">
        <v>29.411200000000004</v>
      </c>
      <c r="G171" s="55"/>
      <c r="H171" s="55"/>
      <c r="I171" s="56" t="s">
        <v>40</v>
      </c>
      <c r="J171" s="57">
        <f t="shared" si="29"/>
        <v>1</v>
      </c>
      <c r="K171" s="58" t="s">
        <v>64</v>
      </c>
      <c r="L171" s="58" t="s">
        <v>7</v>
      </c>
      <c r="M171" s="59"/>
      <c r="N171" s="55"/>
      <c r="O171" s="55"/>
      <c r="P171" s="60"/>
      <c r="Q171" s="55"/>
      <c r="R171" s="55"/>
      <c r="S171" s="60"/>
      <c r="T171" s="60"/>
      <c r="U171" s="60"/>
      <c r="V171" s="60"/>
      <c r="W171" s="60"/>
      <c r="X171" s="60"/>
      <c r="Y171" s="60"/>
      <c r="Z171" s="60"/>
      <c r="AA171" s="60"/>
      <c r="AB171" s="60"/>
      <c r="AC171" s="60"/>
      <c r="AD171" s="60"/>
      <c r="AE171" s="60"/>
      <c r="AF171" s="60"/>
      <c r="AG171" s="60"/>
      <c r="AH171" s="60"/>
      <c r="AI171" s="60"/>
      <c r="AJ171" s="60"/>
      <c r="AK171" s="60"/>
      <c r="AL171" s="60"/>
      <c r="AM171" s="60"/>
      <c r="AN171" s="60"/>
      <c r="AO171" s="60"/>
      <c r="AP171" s="60"/>
      <c r="AQ171" s="60"/>
      <c r="AR171" s="60"/>
      <c r="AS171" s="60"/>
      <c r="AT171" s="60"/>
      <c r="AU171" s="60"/>
      <c r="AV171" s="60"/>
      <c r="AW171" s="60"/>
      <c r="AX171" s="60"/>
      <c r="AY171" s="60"/>
      <c r="AZ171" s="60"/>
      <c r="BA171" s="79">
        <f t="shared" si="30"/>
        <v>235.28960000000004</v>
      </c>
      <c r="BB171" s="80">
        <f t="shared" si="31"/>
        <v>235.28960000000004</v>
      </c>
      <c r="BC171" s="61" t="str">
        <f t="shared" si="32"/>
        <v>INR  Two Hundred &amp; Thirty Five  and Paise Twenty Nine Only</v>
      </c>
      <c r="BM171" s="65">
        <v>26</v>
      </c>
      <c r="BN171" s="67">
        <f t="shared" si="28"/>
        <v>29.411200000000004</v>
      </c>
    </row>
    <row r="172" spans="1:66" ht="75.75" customHeight="1">
      <c r="A172" s="32">
        <v>160</v>
      </c>
      <c r="B172" s="90" t="s">
        <v>319</v>
      </c>
      <c r="C172" s="63" t="s">
        <v>407</v>
      </c>
      <c r="D172" s="91">
        <v>2</v>
      </c>
      <c r="E172" s="95" t="s">
        <v>146</v>
      </c>
      <c r="F172" s="62">
        <v>175.336</v>
      </c>
      <c r="G172" s="55"/>
      <c r="H172" s="55"/>
      <c r="I172" s="56" t="s">
        <v>40</v>
      </c>
      <c r="J172" s="57">
        <f t="shared" si="29"/>
        <v>1</v>
      </c>
      <c r="K172" s="58" t="s">
        <v>64</v>
      </c>
      <c r="L172" s="58" t="s">
        <v>7</v>
      </c>
      <c r="M172" s="59"/>
      <c r="N172" s="55"/>
      <c r="O172" s="55"/>
      <c r="P172" s="60"/>
      <c r="Q172" s="55"/>
      <c r="R172" s="55"/>
      <c r="S172" s="60"/>
      <c r="T172" s="60"/>
      <c r="U172" s="60"/>
      <c r="V172" s="60"/>
      <c r="W172" s="60"/>
      <c r="X172" s="60"/>
      <c r="Y172" s="60"/>
      <c r="Z172" s="60"/>
      <c r="AA172" s="60"/>
      <c r="AB172" s="60"/>
      <c r="AC172" s="60"/>
      <c r="AD172" s="60"/>
      <c r="AE172" s="60"/>
      <c r="AF172" s="60"/>
      <c r="AG172" s="60"/>
      <c r="AH172" s="60"/>
      <c r="AI172" s="60"/>
      <c r="AJ172" s="60"/>
      <c r="AK172" s="60"/>
      <c r="AL172" s="60"/>
      <c r="AM172" s="60"/>
      <c r="AN172" s="60"/>
      <c r="AO172" s="60"/>
      <c r="AP172" s="60"/>
      <c r="AQ172" s="60"/>
      <c r="AR172" s="60"/>
      <c r="AS172" s="60"/>
      <c r="AT172" s="60"/>
      <c r="AU172" s="60"/>
      <c r="AV172" s="60"/>
      <c r="AW172" s="60"/>
      <c r="AX172" s="60"/>
      <c r="AY172" s="60"/>
      <c r="AZ172" s="60"/>
      <c r="BA172" s="79">
        <f t="shared" si="30"/>
        <v>350.672</v>
      </c>
      <c r="BB172" s="80">
        <f t="shared" si="31"/>
        <v>350.672</v>
      </c>
      <c r="BC172" s="61" t="str">
        <f t="shared" si="32"/>
        <v>INR  Three Hundred &amp; Fifty  and Paise Sixty Seven Only</v>
      </c>
      <c r="BM172" s="62">
        <v>155</v>
      </c>
      <c r="BN172" s="67">
        <f t="shared" si="28"/>
        <v>175.336</v>
      </c>
    </row>
    <row r="173" spans="1:66" ht="79.5" customHeight="1">
      <c r="A173" s="32">
        <v>161</v>
      </c>
      <c r="B173" s="90" t="s">
        <v>320</v>
      </c>
      <c r="C173" s="63" t="s">
        <v>408</v>
      </c>
      <c r="D173" s="91">
        <v>4</v>
      </c>
      <c r="E173" s="95" t="s">
        <v>146</v>
      </c>
      <c r="F173" s="62">
        <v>166.28640000000001</v>
      </c>
      <c r="G173" s="55"/>
      <c r="H173" s="55"/>
      <c r="I173" s="56" t="s">
        <v>40</v>
      </c>
      <c r="J173" s="57">
        <f t="shared" si="29"/>
        <v>1</v>
      </c>
      <c r="K173" s="58" t="s">
        <v>64</v>
      </c>
      <c r="L173" s="58" t="s">
        <v>7</v>
      </c>
      <c r="M173" s="59"/>
      <c r="N173" s="55"/>
      <c r="O173" s="55"/>
      <c r="P173" s="60"/>
      <c r="Q173" s="55"/>
      <c r="R173" s="55"/>
      <c r="S173" s="60"/>
      <c r="T173" s="60"/>
      <c r="U173" s="60"/>
      <c r="V173" s="60"/>
      <c r="W173" s="60"/>
      <c r="X173" s="60"/>
      <c r="Y173" s="60"/>
      <c r="Z173" s="60"/>
      <c r="AA173" s="60"/>
      <c r="AB173" s="60"/>
      <c r="AC173" s="60"/>
      <c r="AD173" s="60"/>
      <c r="AE173" s="60"/>
      <c r="AF173" s="60"/>
      <c r="AG173" s="60"/>
      <c r="AH173" s="60"/>
      <c r="AI173" s="60"/>
      <c r="AJ173" s="60"/>
      <c r="AK173" s="60"/>
      <c r="AL173" s="60"/>
      <c r="AM173" s="60"/>
      <c r="AN173" s="60"/>
      <c r="AO173" s="60"/>
      <c r="AP173" s="60"/>
      <c r="AQ173" s="60"/>
      <c r="AR173" s="60"/>
      <c r="AS173" s="60"/>
      <c r="AT173" s="60"/>
      <c r="AU173" s="60"/>
      <c r="AV173" s="60"/>
      <c r="AW173" s="60"/>
      <c r="AX173" s="60"/>
      <c r="AY173" s="60"/>
      <c r="AZ173" s="60"/>
      <c r="BA173" s="79">
        <f t="shared" si="30"/>
        <v>665.1456000000001</v>
      </c>
      <c r="BB173" s="80">
        <f t="shared" si="31"/>
        <v>665.1456000000001</v>
      </c>
      <c r="BC173" s="61" t="str">
        <f t="shared" si="32"/>
        <v>INR  Six Hundred &amp; Sixty Five  and Paise Fifteen Only</v>
      </c>
      <c r="BM173" s="62">
        <v>147</v>
      </c>
      <c r="BN173" s="67">
        <f t="shared" si="28"/>
        <v>166.28640000000001</v>
      </c>
    </row>
    <row r="174" spans="1:66" ht="85.5" customHeight="1">
      <c r="A174" s="32">
        <v>162</v>
      </c>
      <c r="B174" s="90" t="s">
        <v>321</v>
      </c>
      <c r="C174" s="63" t="s">
        <v>409</v>
      </c>
      <c r="D174" s="91">
        <v>8</v>
      </c>
      <c r="E174" s="95" t="s">
        <v>146</v>
      </c>
      <c r="F174" s="62">
        <v>102.93920000000001</v>
      </c>
      <c r="G174" s="55"/>
      <c r="H174" s="55"/>
      <c r="I174" s="56" t="s">
        <v>40</v>
      </c>
      <c r="J174" s="57">
        <f t="shared" si="29"/>
        <v>1</v>
      </c>
      <c r="K174" s="58" t="s">
        <v>64</v>
      </c>
      <c r="L174" s="58" t="s">
        <v>7</v>
      </c>
      <c r="M174" s="59"/>
      <c r="N174" s="55"/>
      <c r="O174" s="55"/>
      <c r="P174" s="60"/>
      <c r="Q174" s="55"/>
      <c r="R174" s="55"/>
      <c r="S174" s="60"/>
      <c r="T174" s="60"/>
      <c r="U174" s="60"/>
      <c r="V174" s="60"/>
      <c r="W174" s="60"/>
      <c r="X174" s="60"/>
      <c r="Y174" s="60"/>
      <c r="Z174" s="60"/>
      <c r="AA174" s="60"/>
      <c r="AB174" s="60"/>
      <c r="AC174" s="60"/>
      <c r="AD174" s="60"/>
      <c r="AE174" s="60"/>
      <c r="AF174" s="60"/>
      <c r="AG174" s="60"/>
      <c r="AH174" s="60"/>
      <c r="AI174" s="60"/>
      <c r="AJ174" s="60"/>
      <c r="AK174" s="60"/>
      <c r="AL174" s="60"/>
      <c r="AM174" s="60"/>
      <c r="AN174" s="60"/>
      <c r="AO174" s="60"/>
      <c r="AP174" s="60"/>
      <c r="AQ174" s="60"/>
      <c r="AR174" s="60"/>
      <c r="AS174" s="60"/>
      <c r="AT174" s="60"/>
      <c r="AU174" s="60"/>
      <c r="AV174" s="60"/>
      <c r="AW174" s="60"/>
      <c r="AX174" s="60"/>
      <c r="AY174" s="60"/>
      <c r="AZ174" s="60"/>
      <c r="BA174" s="79">
        <f t="shared" si="30"/>
        <v>823.5136000000001</v>
      </c>
      <c r="BB174" s="80">
        <f t="shared" si="31"/>
        <v>823.5136000000001</v>
      </c>
      <c r="BC174" s="61" t="str">
        <f t="shared" si="32"/>
        <v>INR  Eight Hundred &amp; Twenty Three  and Paise Fifty One Only</v>
      </c>
      <c r="BM174" s="62">
        <v>91</v>
      </c>
      <c r="BN174" s="67">
        <f t="shared" si="28"/>
        <v>102.93920000000001</v>
      </c>
    </row>
    <row r="175" spans="1:66" ht="72.75" customHeight="1">
      <c r="A175" s="32">
        <v>163</v>
      </c>
      <c r="B175" s="90" t="s">
        <v>322</v>
      </c>
      <c r="C175" s="63" t="s">
        <v>410</v>
      </c>
      <c r="D175" s="91">
        <v>2</v>
      </c>
      <c r="E175" s="95" t="s">
        <v>146</v>
      </c>
      <c r="F175" s="62">
        <v>1148.1680000000001</v>
      </c>
      <c r="G175" s="55"/>
      <c r="H175" s="55"/>
      <c r="I175" s="56" t="s">
        <v>40</v>
      </c>
      <c r="J175" s="57">
        <f t="shared" si="29"/>
        <v>1</v>
      </c>
      <c r="K175" s="58" t="s">
        <v>64</v>
      </c>
      <c r="L175" s="58" t="s">
        <v>7</v>
      </c>
      <c r="M175" s="59"/>
      <c r="N175" s="55"/>
      <c r="O175" s="55"/>
      <c r="P175" s="60"/>
      <c r="Q175" s="55"/>
      <c r="R175" s="55"/>
      <c r="S175" s="60"/>
      <c r="T175" s="60"/>
      <c r="U175" s="60"/>
      <c r="V175" s="60"/>
      <c r="W175" s="60"/>
      <c r="X175" s="60"/>
      <c r="Y175" s="60"/>
      <c r="Z175" s="60"/>
      <c r="AA175" s="60"/>
      <c r="AB175" s="60"/>
      <c r="AC175" s="60"/>
      <c r="AD175" s="60"/>
      <c r="AE175" s="60"/>
      <c r="AF175" s="60"/>
      <c r="AG175" s="60"/>
      <c r="AH175" s="60"/>
      <c r="AI175" s="60"/>
      <c r="AJ175" s="60"/>
      <c r="AK175" s="60"/>
      <c r="AL175" s="60"/>
      <c r="AM175" s="60"/>
      <c r="AN175" s="60"/>
      <c r="AO175" s="60"/>
      <c r="AP175" s="60"/>
      <c r="AQ175" s="60"/>
      <c r="AR175" s="60"/>
      <c r="AS175" s="60"/>
      <c r="AT175" s="60"/>
      <c r="AU175" s="60"/>
      <c r="AV175" s="60"/>
      <c r="AW175" s="60"/>
      <c r="AX175" s="60"/>
      <c r="AY175" s="60"/>
      <c r="AZ175" s="60"/>
      <c r="BA175" s="79">
        <f t="shared" si="30"/>
        <v>2296.3360000000002</v>
      </c>
      <c r="BB175" s="80">
        <f t="shared" si="31"/>
        <v>2296.3360000000002</v>
      </c>
      <c r="BC175" s="61" t="str">
        <f t="shared" si="32"/>
        <v>INR  Two Thousand Two Hundred &amp; Ninety Six  and Paise Thirty Four Only</v>
      </c>
      <c r="BM175" s="62">
        <v>1015</v>
      </c>
      <c r="BN175" s="67">
        <f t="shared" si="28"/>
        <v>1148.1680000000001</v>
      </c>
    </row>
    <row r="176" spans="1:66" ht="100.5" customHeight="1">
      <c r="A176" s="32">
        <v>164</v>
      </c>
      <c r="B176" s="90" t="s">
        <v>323</v>
      </c>
      <c r="C176" s="63" t="s">
        <v>411</v>
      </c>
      <c r="D176" s="91">
        <v>8</v>
      </c>
      <c r="E176" s="95" t="s">
        <v>146</v>
      </c>
      <c r="F176" s="62">
        <v>609.7168</v>
      </c>
      <c r="G176" s="55"/>
      <c r="H176" s="55"/>
      <c r="I176" s="56" t="s">
        <v>40</v>
      </c>
      <c r="J176" s="57">
        <f t="shared" si="29"/>
        <v>1</v>
      </c>
      <c r="K176" s="58" t="s">
        <v>64</v>
      </c>
      <c r="L176" s="58" t="s">
        <v>7</v>
      </c>
      <c r="M176" s="59"/>
      <c r="N176" s="55"/>
      <c r="O176" s="55"/>
      <c r="P176" s="60"/>
      <c r="Q176" s="55"/>
      <c r="R176" s="55"/>
      <c r="S176" s="60"/>
      <c r="T176" s="60"/>
      <c r="U176" s="60"/>
      <c r="V176" s="60"/>
      <c r="W176" s="60"/>
      <c r="X176" s="60"/>
      <c r="Y176" s="60"/>
      <c r="Z176" s="60"/>
      <c r="AA176" s="60"/>
      <c r="AB176" s="60"/>
      <c r="AC176" s="60"/>
      <c r="AD176" s="60"/>
      <c r="AE176" s="60"/>
      <c r="AF176" s="60"/>
      <c r="AG176" s="60"/>
      <c r="AH176" s="60"/>
      <c r="AI176" s="60"/>
      <c r="AJ176" s="60"/>
      <c r="AK176" s="60"/>
      <c r="AL176" s="60"/>
      <c r="AM176" s="60"/>
      <c r="AN176" s="60"/>
      <c r="AO176" s="60"/>
      <c r="AP176" s="60"/>
      <c r="AQ176" s="60"/>
      <c r="AR176" s="60"/>
      <c r="AS176" s="60"/>
      <c r="AT176" s="60"/>
      <c r="AU176" s="60"/>
      <c r="AV176" s="60"/>
      <c r="AW176" s="60"/>
      <c r="AX176" s="60"/>
      <c r="AY176" s="60"/>
      <c r="AZ176" s="60"/>
      <c r="BA176" s="79">
        <f t="shared" si="30"/>
        <v>4877.7344</v>
      </c>
      <c r="BB176" s="80">
        <f t="shared" si="31"/>
        <v>4877.7344</v>
      </c>
      <c r="BC176" s="61" t="str">
        <f t="shared" si="32"/>
        <v>INR  Four Thousand Eight Hundred &amp; Seventy Seven  and Paise Seventy Three Only</v>
      </c>
      <c r="BM176" s="62">
        <v>539</v>
      </c>
      <c r="BN176" s="67">
        <f t="shared" si="28"/>
        <v>609.7168</v>
      </c>
    </row>
    <row r="177" spans="1:66" ht="82.5" customHeight="1">
      <c r="A177" s="32">
        <v>165</v>
      </c>
      <c r="B177" s="90" t="s">
        <v>324</v>
      </c>
      <c r="C177" s="63" t="s">
        <v>412</v>
      </c>
      <c r="D177" s="91">
        <v>8</v>
      </c>
      <c r="E177" s="95" t="s">
        <v>146</v>
      </c>
      <c r="F177" s="62">
        <v>174.2048</v>
      </c>
      <c r="G177" s="55"/>
      <c r="H177" s="55"/>
      <c r="I177" s="56" t="s">
        <v>40</v>
      </c>
      <c r="J177" s="57">
        <f t="shared" si="29"/>
        <v>1</v>
      </c>
      <c r="K177" s="58" t="s">
        <v>64</v>
      </c>
      <c r="L177" s="58" t="s">
        <v>7</v>
      </c>
      <c r="M177" s="59"/>
      <c r="N177" s="55"/>
      <c r="O177" s="55"/>
      <c r="P177" s="60"/>
      <c r="Q177" s="55"/>
      <c r="R177" s="55"/>
      <c r="S177" s="60"/>
      <c r="T177" s="60"/>
      <c r="U177" s="60"/>
      <c r="V177" s="60"/>
      <c r="W177" s="60"/>
      <c r="X177" s="60"/>
      <c r="Y177" s="60"/>
      <c r="Z177" s="60"/>
      <c r="AA177" s="60"/>
      <c r="AB177" s="60"/>
      <c r="AC177" s="60"/>
      <c r="AD177" s="60"/>
      <c r="AE177" s="60"/>
      <c r="AF177" s="60"/>
      <c r="AG177" s="60"/>
      <c r="AH177" s="60"/>
      <c r="AI177" s="60"/>
      <c r="AJ177" s="60"/>
      <c r="AK177" s="60"/>
      <c r="AL177" s="60"/>
      <c r="AM177" s="60"/>
      <c r="AN177" s="60"/>
      <c r="AO177" s="60"/>
      <c r="AP177" s="60"/>
      <c r="AQ177" s="60"/>
      <c r="AR177" s="60"/>
      <c r="AS177" s="60"/>
      <c r="AT177" s="60"/>
      <c r="AU177" s="60"/>
      <c r="AV177" s="60"/>
      <c r="AW177" s="60"/>
      <c r="AX177" s="60"/>
      <c r="AY177" s="60"/>
      <c r="AZ177" s="60"/>
      <c r="BA177" s="79">
        <f t="shared" si="30"/>
        <v>1393.6384</v>
      </c>
      <c r="BB177" s="80">
        <f t="shared" si="31"/>
        <v>1393.6384</v>
      </c>
      <c r="BC177" s="61" t="str">
        <f t="shared" si="32"/>
        <v>INR  One Thousand Three Hundred &amp; Ninety Three  and Paise Sixty Four Only</v>
      </c>
      <c r="BM177" s="62">
        <v>154</v>
      </c>
      <c r="BN177" s="67">
        <f t="shared" si="28"/>
        <v>174.2048</v>
      </c>
    </row>
    <row r="178" spans="1:66" ht="43.5" customHeight="1">
      <c r="A178" s="32">
        <v>166</v>
      </c>
      <c r="B178" s="90" t="s">
        <v>325</v>
      </c>
      <c r="C178" s="63" t="s">
        <v>413</v>
      </c>
      <c r="D178" s="91">
        <v>8</v>
      </c>
      <c r="E178" s="95" t="s">
        <v>146</v>
      </c>
      <c r="F178" s="62">
        <v>152.71200000000002</v>
      </c>
      <c r="G178" s="55"/>
      <c r="H178" s="55"/>
      <c r="I178" s="56" t="s">
        <v>40</v>
      </c>
      <c r="J178" s="57">
        <f t="shared" si="29"/>
        <v>1</v>
      </c>
      <c r="K178" s="58" t="s">
        <v>64</v>
      </c>
      <c r="L178" s="58" t="s">
        <v>7</v>
      </c>
      <c r="M178" s="59"/>
      <c r="N178" s="55"/>
      <c r="O178" s="55"/>
      <c r="P178" s="60"/>
      <c r="Q178" s="55"/>
      <c r="R178" s="55"/>
      <c r="S178" s="60"/>
      <c r="T178" s="60"/>
      <c r="U178" s="60"/>
      <c r="V178" s="60"/>
      <c r="W178" s="60"/>
      <c r="X178" s="60"/>
      <c r="Y178" s="60"/>
      <c r="Z178" s="60"/>
      <c r="AA178" s="60"/>
      <c r="AB178" s="60"/>
      <c r="AC178" s="60"/>
      <c r="AD178" s="60"/>
      <c r="AE178" s="60"/>
      <c r="AF178" s="60"/>
      <c r="AG178" s="60"/>
      <c r="AH178" s="60"/>
      <c r="AI178" s="60"/>
      <c r="AJ178" s="60"/>
      <c r="AK178" s="60"/>
      <c r="AL178" s="60"/>
      <c r="AM178" s="60"/>
      <c r="AN178" s="60"/>
      <c r="AO178" s="60"/>
      <c r="AP178" s="60"/>
      <c r="AQ178" s="60"/>
      <c r="AR178" s="60"/>
      <c r="AS178" s="60"/>
      <c r="AT178" s="60"/>
      <c r="AU178" s="60"/>
      <c r="AV178" s="60"/>
      <c r="AW178" s="60"/>
      <c r="AX178" s="60"/>
      <c r="AY178" s="60"/>
      <c r="AZ178" s="60"/>
      <c r="BA178" s="79">
        <f t="shared" si="30"/>
        <v>1221.6960000000001</v>
      </c>
      <c r="BB178" s="80">
        <f t="shared" si="31"/>
        <v>1221.6960000000001</v>
      </c>
      <c r="BC178" s="61" t="str">
        <f t="shared" si="32"/>
        <v>INR  One Thousand Two Hundred &amp; Twenty One  and Paise Seventy Only</v>
      </c>
      <c r="BM178" s="62">
        <v>135</v>
      </c>
      <c r="BN178" s="67">
        <f t="shared" si="28"/>
        <v>152.71200000000002</v>
      </c>
    </row>
    <row r="179" spans="1:66" ht="54">
      <c r="A179" s="32">
        <v>167</v>
      </c>
      <c r="B179" s="90" t="s">
        <v>326</v>
      </c>
      <c r="C179" s="63" t="s">
        <v>414</v>
      </c>
      <c r="D179" s="91">
        <v>8</v>
      </c>
      <c r="E179" s="95" t="s">
        <v>146</v>
      </c>
      <c r="F179" s="62">
        <v>252.25760000000002</v>
      </c>
      <c r="G179" s="55"/>
      <c r="H179" s="55"/>
      <c r="I179" s="56" t="s">
        <v>40</v>
      </c>
      <c r="J179" s="57">
        <f t="shared" si="29"/>
        <v>1</v>
      </c>
      <c r="K179" s="58" t="s">
        <v>64</v>
      </c>
      <c r="L179" s="58" t="s">
        <v>7</v>
      </c>
      <c r="M179" s="59"/>
      <c r="N179" s="55"/>
      <c r="O179" s="55"/>
      <c r="P179" s="60"/>
      <c r="Q179" s="55"/>
      <c r="R179" s="55"/>
      <c r="S179" s="60"/>
      <c r="T179" s="60"/>
      <c r="U179" s="60"/>
      <c r="V179" s="60"/>
      <c r="W179" s="60"/>
      <c r="X179" s="60"/>
      <c r="Y179" s="60"/>
      <c r="Z179" s="60"/>
      <c r="AA179" s="60"/>
      <c r="AB179" s="60"/>
      <c r="AC179" s="60"/>
      <c r="AD179" s="60"/>
      <c r="AE179" s="60"/>
      <c r="AF179" s="60"/>
      <c r="AG179" s="60"/>
      <c r="AH179" s="60"/>
      <c r="AI179" s="60"/>
      <c r="AJ179" s="60"/>
      <c r="AK179" s="60"/>
      <c r="AL179" s="60"/>
      <c r="AM179" s="60"/>
      <c r="AN179" s="60"/>
      <c r="AO179" s="60"/>
      <c r="AP179" s="60"/>
      <c r="AQ179" s="60"/>
      <c r="AR179" s="60"/>
      <c r="AS179" s="60"/>
      <c r="AT179" s="60"/>
      <c r="AU179" s="60"/>
      <c r="AV179" s="60"/>
      <c r="AW179" s="60"/>
      <c r="AX179" s="60"/>
      <c r="AY179" s="60"/>
      <c r="AZ179" s="60"/>
      <c r="BA179" s="79">
        <f t="shared" si="30"/>
        <v>2018.0608000000002</v>
      </c>
      <c r="BB179" s="80">
        <f t="shared" si="31"/>
        <v>2018.0608000000002</v>
      </c>
      <c r="BC179" s="61" t="str">
        <f t="shared" si="32"/>
        <v>INR  Two Thousand  &amp;Eighteen  and Paise Six Only</v>
      </c>
      <c r="BM179" s="62">
        <v>223</v>
      </c>
      <c r="BN179" s="67">
        <f t="shared" si="28"/>
        <v>252.25760000000002</v>
      </c>
    </row>
    <row r="180" spans="1:66" ht="70.5" customHeight="1">
      <c r="A180" s="32">
        <v>168</v>
      </c>
      <c r="B180" s="90" t="s">
        <v>327</v>
      </c>
      <c r="C180" s="63" t="s">
        <v>415</v>
      </c>
      <c r="D180" s="91">
        <v>8</v>
      </c>
      <c r="E180" s="95" t="s">
        <v>146</v>
      </c>
      <c r="F180" s="62">
        <v>486.41600000000005</v>
      </c>
      <c r="G180" s="55"/>
      <c r="H180" s="55"/>
      <c r="I180" s="56" t="s">
        <v>40</v>
      </c>
      <c r="J180" s="57">
        <f t="shared" si="29"/>
        <v>1</v>
      </c>
      <c r="K180" s="58" t="s">
        <v>64</v>
      </c>
      <c r="L180" s="58" t="s">
        <v>7</v>
      </c>
      <c r="M180" s="59"/>
      <c r="N180" s="55"/>
      <c r="O180" s="55"/>
      <c r="P180" s="60"/>
      <c r="Q180" s="55"/>
      <c r="R180" s="55"/>
      <c r="S180" s="60"/>
      <c r="T180" s="60"/>
      <c r="U180" s="60"/>
      <c r="V180" s="60"/>
      <c r="W180" s="60"/>
      <c r="X180" s="60"/>
      <c r="Y180" s="60"/>
      <c r="Z180" s="60"/>
      <c r="AA180" s="60"/>
      <c r="AB180" s="60"/>
      <c r="AC180" s="60"/>
      <c r="AD180" s="60"/>
      <c r="AE180" s="60"/>
      <c r="AF180" s="60"/>
      <c r="AG180" s="60"/>
      <c r="AH180" s="60"/>
      <c r="AI180" s="60"/>
      <c r="AJ180" s="60"/>
      <c r="AK180" s="60"/>
      <c r="AL180" s="60"/>
      <c r="AM180" s="60"/>
      <c r="AN180" s="60"/>
      <c r="AO180" s="60"/>
      <c r="AP180" s="60"/>
      <c r="AQ180" s="60"/>
      <c r="AR180" s="60"/>
      <c r="AS180" s="60"/>
      <c r="AT180" s="60"/>
      <c r="AU180" s="60"/>
      <c r="AV180" s="60"/>
      <c r="AW180" s="60"/>
      <c r="AX180" s="60"/>
      <c r="AY180" s="60"/>
      <c r="AZ180" s="60"/>
      <c r="BA180" s="79">
        <f t="shared" si="30"/>
        <v>3891.3280000000004</v>
      </c>
      <c r="BB180" s="80">
        <f t="shared" si="31"/>
        <v>3891.3280000000004</v>
      </c>
      <c r="BC180" s="61" t="str">
        <f t="shared" si="32"/>
        <v>INR  Three Thousand Eight Hundred &amp; Ninety One  and Paise Thirty Three Only</v>
      </c>
      <c r="BM180" s="62">
        <v>430</v>
      </c>
      <c r="BN180" s="67">
        <f t="shared" si="28"/>
        <v>486.41600000000005</v>
      </c>
    </row>
    <row r="181" spans="1:66" ht="87" customHeight="1">
      <c r="A181" s="32">
        <v>169</v>
      </c>
      <c r="B181" s="90" t="s">
        <v>328</v>
      </c>
      <c r="C181" s="63" t="s">
        <v>416</v>
      </c>
      <c r="D181" s="91">
        <v>8</v>
      </c>
      <c r="E181" s="95" t="s">
        <v>146</v>
      </c>
      <c r="F181" s="62">
        <v>693.4256</v>
      </c>
      <c r="G181" s="55"/>
      <c r="H181" s="55"/>
      <c r="I181" s="56" t="s">
        <v>40</v>
      </c>
      <c r="J181" s="57">
        <f t="shared" si="29"/>
        <v>1</v>
      </c>
      <c r="K181" s="58" t="s">
        <v>64</v>
      </c>
      <c r="L181" s="58" t="s">
        <v>7</v>
      </c>
      <c r="M181" s="59"/>
      <c r="N181" s="55"/>
      <c r="O181" s="55"/>
      <c r="P181" s="60"/>
      <c r="Q181" s="55"/>
      <c r="R181" s="55"/>
      <c r="S181" s="60"/>
      <c r="T181" s="60"/>
      <c r="U181" s="60"/>
      <c r="V181" s="60"/>
      <c r="W181" s="60"/>
      <c r="X181" s="60"/>
      <c r="Y181" s="60"/>
      <c r="Z181" s="60"/>
      <c r="AA181" s="60"/>
      <c r="AB181" s="60"/>
      <c r="AC181" s="60"/>
      <c r="AD181" s="60"/>
      <c r="AE181" s="60"/>
      <c r="AF181" s="60"/>
      <c r="AG181" s="60"/>
      <c r="AH181" s="60"/>
      <c r="AI181" s="60"/>
      <c r="AJ181" s="60"/>
      <c r="AK181" s="60"/>
      <c r="AL181" s="60"/>
      <c r="AM181" s="60"/>
      <c r="AN181" s="60"/>
      <c r="AO181" s="60"/>
      <c r="AP181" s="60"/>
      <c r="AQ181" s="60"/>
      <c r="AR181" s="60"/>
      <c r="AS181" s="60"/>
      <c r="AT181" s="60"/>
      <c r="AU181" s="60"/>
      <c r="AV181" s="60"/>
      <c r="AW181" s="60"/>
      <c r="AX181" s="60"/>
      <c r="AY181" s="60"/>
      <c r="AZ181" s="60"/>
      <c r="BA181" s="79">
        <f t="shared" si="30"/>
        <v>5547.4048</v>
      </c>
      <c r="BB181" s="80">
        <f t="shared" si="31"/>
        <v>5547.4048</v>
      </c>
      <c r="BC181" s="61" t="str">
        <f t="shared" si="32"/>
        <v>INR  Five Thousand Five Hundred &amp; Forty Seven  and Paise Forty Only</v>
      </c>
      <c r="BM181" s="62">
        <v>613</v>
      </c>
      <c r="BN181" s="67">
        <f t="shared" si="28"/>
        <v>693.4256</v>
      </c>
    </row>
    <row r="182" spans="1:66" ht="87" customHeight="1">
      <c r="A182" s="32">
        <v>170</v>
      </c>
      <c r="B182" s="90" t="s">
        <v>329</v>
      </c>
      <c r="C182" s="63" t="s">
        <v>417</v>
      </c>
      <c r="D182" s="91">
        <v>8</v>
      </c>
      <c r="E182" s="95" t="s">
        <v>146</v>
      </c>
      <c r="F182" s="62">
        <v>511.3024000000001</v>
      </c>
      <c r="G182" s="55"/>
      <c r="H182" s="55"/>
      <c r="I182" s="56" t="s">
        <v>40</v>
      </c>
      <c r="J182" s="57">
        <f t="shared" si="29"/>
        <v>1</v>
      </c>
      <c r="K182" s="58" t="s">
        <v>64</v>
      </c>
      <c r="L182" s="58" t="s">
        <v>7</v>
      </c>
      <c r="M182" s="59"/>
      <c r="N182" s="55"/>
      <c r="O182" s="55"/>
      <c r="P182" s="60"/>
      <c r="Q182" s="55"/>
      <c r="R182" s="55"/>
      <c r="S182" s="60"/>
      <c r="T182" s="60"/>
      <c r="U182" s="60"/>
      <c r="V182" s="60"/>
      <c r="W182" s="60"/>
      <c r="X182" s="60"/>
      <c r="Y182" s="60"/>
      <c r="Z182" s="60"/>
      <c r="AA182" s="60"/>
      <c r="AB182" s="60"/>
      <c r="AC182" s="60"/>
      <c r="AD182" s="60"/>
      <c r="AE182" s="60"/>
      <c r="AF182" s="60"/>
      <c r="AG182" s="60"/>
      <c r="AH182" s="60"/>
      <c r="AI182" s="60"/>
      <c r="AJ182" s="60"/>
      <c r="AK182" s="60"/>
      <c r="AL182" s="60"/>
      <c r="AM182" s="60"/>
      <c r="AN182" s="60"/>
      <c r="AO182" s="60"/>
      <c r="AP182" s="60"/>
      <c r="AQ182" s="60"/>
      <c r="AR182" s="60"/>
      <c r="AS182" s="60"/>
      <c r="AT182" s="60"/>
      <c r="AU182" s="60"/>
      <c r="AV182" s="60"/>
      <c r="AW182" s="60"/>
      <c r="AX182" s="60"/>
      <c r="AY182" s="60"/>
      <c r="AZ182" s="60"/>
      <c r="BA182" s="79">
        <f t="shared" si="30"/>
        <v>4090.4192000000007</v>
      </c>
      <c r="BB182" s="80">
        <f t="shared" si="31"/>
        <v>4090.4192000000007</v>
      </c>
      <c r="BC182" s="61" t="str">
        <f t="shared" si="32"/>
        <v>INR  Four Thousand  &amp;Ninety  and Paise Forty Two Only</v>
      </c>
      <c r="BM182" s="62">
        <v>452</v>
      </c>
      <c r="BN182" s="67">
        <f t="shared" si="28"/>
        <v>511.3024000000001</v>
      </c>
    </row>
    <row r="183" spans="1:66" ht="68.25" customHeight="1">
      <c r="A183" s="32">
        <v>171</v>
      </c>
      <c r="B183" s="90" t="s">
        <v>330</v>
      </c>
      <c r="C183" s="63" t="s">
        <v>418</v>
      </c>
      <c r="D183" s="91">
        <v>8</v>
      </c>
      <c r="E183" s="95" t="s">
        <v>146</v>
      </c>
      <c r="F183" s="62">
        <v>349.54080000000005</v>
      </c>
      <c r="G183" s="55"/>
      <c r="H183" s="55"/>
      <c r="I183" s="56" t="s">
        <v>40</v>
      </c>
      <c r="J183" s="57">
        <f t="shared" si="29"/>
        <v>1</v>
      </c>
      <c r="K183" s="58" t="s">
        <v>64</v>
      </c>
      <c r="L183" s="58" t="s">
        <v>7</v>
      </c>
      <c r="M183" s="59"/>
      <c r="N183" s="55"/>
      <c r="O183" s="55"/>
      <c r="P183" s="60"/>
      <c r="Q183" s="55"/>
      <c r="R183" s="55"/>
      <c r="S183" s="60"/>
      <c r="T183" s="60"/>
      <c r="U183" s="60"/>
      <c r="V183" s="60"/>
      <c r="W183" s="60"/>
      <c r="X183" s="60"/>
      <c r="Y183" s="60"/>
      <c r="Z183" s="60"/>
      <c r="AA183" s="60"/>
      <c r="AB183" s="60"/>
      <c r="AC183" s="60"/>
      <c r="AD183" s="60"/>
      <c r="AE183" s="60"/>
      <c r="AF183" s="60"/>
      <c r="AG183" s="60"/>
      <c r="AH183" s="60"/>
      <c r="AI183" s="60"/>
      <c r="AJ183" s="60"/>
      <c r="AK183" s="60"/>
      <c r="AL183" s="60"/>
      <c r="AM183" s="60"/>
      <c r="AN183" s="60"/>
      <c r="AO183" s="60"/>
      <c r="AP183" s="60"/>
      <c r="AQ183" s="60"/>
      <c r="AR183" s="60"/>
      <c r="AS183" s="60"/>
      <c r="AT183" s="60"/>
      <c r="AU183" s="60"/>
      <c r="AV183" s="60"/>
      <c r="AW183" s="60"/>
      <c r="AX183" s="60"/>
      <c r="AY183" s="60"/>
      <c r="AZ183" s="60"/>
      <c r="BA183" s="79">
        <f t="shared" si="30"/>
        <v>2796.3264000000004</v>
      </c>
      <c r="BB183" s="80">
        <f t="shared" si="31"/>
        <v>2796.3264000000004</v>
      </c>
      <c r="BC183" s="61" t="str">
        <f t="shared" si="32"/>
        <v>INR  Two Thousand Seven Hundred &amp; Ninety Six  and Paise Thirty Three Only</v>
      </c>
      <c r="BM183" s="62">
        <v>309</v>
      </c>
      <c r="BN183" s="67">
        <f t="shared" si="28"/>
        <v>349.54080000000005</v>
      </c>
    </row>
    <row r="184" spans="1:66" ht="54">
      <c r="A184" s="32">
        <v>172</v>
      </c>
      <c r="B184" s="90" t="s">
        <v>331</v>
      </c>
      <c r="C184" s="63" t="s">
        <v>419</v>
      </c>
      <c r="D184" s="91">
        <v>1</v>
      </c>
      <c r="E184" s="95" t="s">
        <v>146</v>
      </c>
      <c r="F184" s="62">
        <v>21.492800000000003</v>
      </c>
      <c r="G184" s="55"/>
      <c r="H184" s="55"/>
      <c r="I184" s="56" t="s">
        <v>40</v>
      </c>
      <c r="J184" s="57">
        <f t="shared" si="29"/>
        <v>1</v>
      </c>
      <c r="K184" s="58" t="s">
        <v>64</v>
      </c>
      <c r="L184" s="58" t="s">
        <v>7</v>
      </c>
      <c r="M184" s="59"/>
      <c r="N184" s="55"/>
      <c r="O184" s="55"/>
      <c r="P184" s="60"/>
      <c r="Q184" s="55"/>
      <c r="R184" s="55"/>
      <c r="S184" s="60"/>
      <c r="T184" s="60"/>
      <c r="U184" s="60"/>
      <c r="V184" s="60"/>
      <c r="W184" s="60"/>
      <c r="X184" s="60"/>
      <c r="Y184" s="60"/>
      <c r="Z184" s="60"/>
      <c r="AA184" s="60"/>
      <c r="AB184" s="60"/>
      <c r="AC184" s="60"/>
      <c r="AD184" s="60"/>
      <c r="AE184" s="60"/>
      <c r="AF184" s="60"/>
      <c r="AG184" s="60"/>
      <c r="AH184" s="60"/>
      <c r="AI184" s="60"/>
      <c r="AJ184" s="60"/>
      <c r="AK184" s="60"/>
      <c r="AL184" s="60"/>
      <c r="AM184" s="60"/>
      <c r="AN184" s="60"/>
      <c r="AO184" s="60"/>
      <c r="AP184" s="60"/>
      <c r="AQ184" s="60"/>
      <c r="AR184" s="60"/>
      <c r="AS184" s="60"/>
      <c r="AT184" s="60"/>
      <c r="AU184" s="60"/>
      <c r="AV184" s="60"/>
      <c r="AW184" s="60"/>
      <c r="AX184" s="60"/>
      <c r="AY184" s="60"/>
      <c r="AZ184" s="60"/>
      <c r="BA184" s="79">
        <f t="shared" si="30"/>
        <v>21.492800000000003</v>
      </c>
      <c r="BB184" s="80">
        <f t="shared" si="31"/>
        <v>21.492800000000003</v>
      </c>
      <c r="BC184" s="61" t="str">
        <f t="shared" si="32"/>
        <v>INR  Twenty One and Paise Forty Nine Only</v>
      </c>
      <c r="BM184" s="62">
        <v>19</v>
      </c>
      <c r="BN184" s="67">
        <f t="shared" si="28"/>
        <v>21.492800000000003</v>
      </c>
    </row>
    <row r="185" spans="1:66" ht="36.75" customHeight="1">
      <c r="A185" s="32">
        <v>173</v>
      </c>
      <c r="B185" s="90" t="s">
        <v>332</v>
      </c>
      <c r="C185" s="63" t="s">
        <v>420</v>
      </c>
      <c r="D185" s="91">
        <v>5</v>
      </c>
      <c r="E185" s="96" t="s">
        <v>146</v>
      </c>
      <c r="F185" s="65">
        <v>174.2048</v>
      </c>
      <c r="G185" s="55"/>
      <c r="H185" s="55"/>
      <c r="I185" s="56" t="s">
        <v>40</v>
      </c>
      <c r="J185" s="57">
        <f t="shared" si="29"/>
        <v>1</v>
      </c>
      <c r="K185" s="58" t="s">
        <v>64</v>
      </c>
      <c r="L185" s="58" t="s">
        <v>7</v>
      </c>
      <c r="M185" s="59"/>
      <c r="N185" s="55"/>
      <c r="O185" s="55"/>
      <c r="P185" s="60"/>
      <c r="Q185" s="55"/>
      <c r="R185" s="55"/>
      <c r="S185" s="60"/>
      <c r="T185" s="60"/>
      <c r="U185" s="60"/>
      <c r="V185" s="60"/>
      <c r="W185" s="60"/>
      <c r="X185" s="60"/>
      <c r="Y185" s="60"/>
      <c r="Z185" s="60"/>
      <c r="AA185" s="60"/>
      <c r="AB185" s="60"/>
      <c r="AC185" s="60"/>
      <c r="AD185" s="60"/>
      <c r="AE185" s="60"/>
      <c r="AF185" s="60"/>
      <c r="AG185" s="60"/>
      <c r="AH185" s="60"/>
      <c r="AI185" s="60"/>
      <c r="AJ185" s="60"/>
      <c r="AK185" s="60"/>
      <c r="AL185" s="60"/>
      <c r="AM185" s="60"/>
      <c r="AN185" s="60"/>
      <c r="AO185" s="60"/>
      <c r="AP185" s="60"/>
      <c r="AQ185" s="60"/>
      <c r="AR185" s="60"/>
      <c r="AS185" s="60"/>
      <c r="AT185" s="60"/>
      <c r="AU185" s="60"/>
      <c r="AV185" s="60"/>
      <c r="AW185" s="60"/>
      <c r="AX185" s="60"/>
      <c r="AY185" s="60"/>
      <c r="AZ185" s="60"/>
      <c r="BA185" s="79">
        <f t="shared" si="30"/>
        <v>871.024</v>
      </c>
      <c r="BB185" s="80">
        <f t="shared" si="31"/>
        <v>871.024</v>
      </c>
      <c r="BC185" s="61" t="str">
        <f t="shared" si="32"/>
        <v>INR  Eight Hundred &amp; Seventy One  and Paise Two Only</v>
      </c>
      <c r="BM185" s="65">
        <v>154</v>
      </c>
      <c r="BN185" s="67">
        <f t="shared" si="28"/>
        <v>174.2048</v>
      </c>
    </row>
    <row r="186" spans="1:66" ht="69" customHeight="1">
      <c r="A186" s="32">
        <v>174</v>
      </c>
      <c r="B186" s="90" t="s">
        <v>333</v>
      </c>
      <c r="C186" s="63" t="s">
        <v>421</v>
      </c>
      <c r="D186" s="91">
        <v>3</v>
      </c>
      <c r="E186" s="96" t="s">
        <v>149</v>
      </c>
      <c r="F186" s="65">
        <v>1523.7264</v>
      </c>
      <c r="G186" s="55"/>
      <c r="H186" s="55"/>
      <c r="I186" s="56" t="s">
        <v>40</v>
      </c>
      <c r="J186" s="57">
        <f t="shared" si="29"/>
        <v>1</v>
      </c>
      <c r="K186" s="58" t="s">
        <v>64</v>
      </c>
      <c r="L186" s="58" t="s">
        <v>7</v>
      </c>
      <c r="M186" s="59"/>
      <c r="N186" s="55"/>
      <c r="O186" s="55"/>
      <c r="P186" s="60"/>
      <c r="Q186" s="55"/>
      <c r="R186" s="55"/>
      <c r="S186" s="60"/>
      <c r="T186" s="60"/>
      <c r="U186" s="60"/>
      <c r="V186" s="60"/>
      <c r="W186" s="60"/>
      <c r="X186" s="60"/>
      <c r="Y186" s="60"/>
      <c r="Z186" s="60"/>
      <c r="AA186" s="60"/>
      <c r="AB186" s="60"/>
      <c r="AC186" s="60"/>
      <c r="AD186" s="60"/>
      <c r="AE186" s="60"/>
      <c r="AF186" s="60"/>
      <c r="AG186" s="60"/>
      <c r="AH186" s="60"/>
      <c r="AI186" s="60"/>
      <c r="AJ186" s="60"/>
      <c r="AK186" s="60"/>
      <c r="AL186" s="60"/>
      <c r="AM186" s="60"/>
      <c r="AN186" s="60"/>
      <c r="AO186" s="60"/>
      <c r="AP186" s="60"/>
      <c r="AQ186" s="60"/>
      <c r="AR186" s="60"/>
      <c r="AS186" s="60"/>
      <c r="AT186" s="60"/>
      <c r="AU186" s="60"/>
      <c r="AV186" s="60"/>
      <c r="AW186" s="60"/>
      <c r="AX186" s="60"/>
      <c r="AY186" s="60"/>
      <c r="AZ186" s="60"/>
      <c r="BA186" s="79">
        <f t="shared" si="30"/>
        <v>4571.1792000000005</v>
      </c>
      <c r="BB186" s="80">
        <f t="shared" si="31"/>
        <v>4571.1792000000005</v>
      </c>
      <c r="BC186" s="61" t="str">
        <f t="shared" si="32"/>
        <v>INR  Four Thousand Five Hundred &amp; Seventy One  and Paise Eighteen Only</v>
      </c>
      <c r="BM186" s="65">
        <v>1347</v>
      </c>
      <c r="BN186" s="67">
        <f t="shared" si="28"/>
        <v>1523.7264</v>
      </c>
    </row>
    <row r="187" spans="1:66" ht="30.75" customHeight="1">
      <c r="A187" s="32">
        <v>175</v>
      </c>
      <c r="B187" s="90" t="s">
        <v>334</v>
      </c>
      <c r="C187" s="63" t="s">
        <v>422</v>
      </c>
      <c r="D187" s="91">
        <v>5</v>
      </c>
      <c r="E187" s="96" t="s">
        <v>149</v>
      </c>
      <c r="F187" s="65">
        <v>1303.1424000000002</v>
      </c>
      <c r="G187" s="55"/>
      <c r="H187" s="55"/>
      <c r="I187" s="56" t="s">
        <v>40</v>
      </c>
      <c r="J187" s="57">
        <f t="shared" si="29"/>
        <v>1</v>
      </c>
      <c r="K187" s="58" t="s">
        <v>64</v>
      </c>
      <c r="L187" s="58" t="s">
        <v>7</v>
      </c>
      <c r="M187" s="59"/>
      <c r="N187" s="55"/>
      <c r="O187" s="55"/>
      <c r="P187" s="60"/>
      <c r="Q187" s="55"/>
      <c r="R187" s="55"/>
      <c r="S187" s="60"/>
      <c r="T187" s="60"/>
      <c r="U187" s="60"/>
      <c r="V187" s="60"/>
      <c r="W187" s="60"/>
      <c r="X187" s="60"/>
      <c r="Y187" s="60"/>
      <c r="Z187" s="60"/>
      <c r="AA187" s="60"/>
      <c r="AB187" s="60"/>
      <c r="AC187" s="60"/>
      <c r="AD187" s="60"/>
      <c r="AE187" s="60"/>
      <c r="AF187" s="60"/>
      <c r="AG187" s="60"/>
      <c r="AH187" s="60"/>
      <c r="AI187" s="60"/>
      <c r="AJ187" s="60"/>
      <c r="AK187" s="60"/>
      <c r="AL187" s="60"/>
      <c r="AM187" s="60"/>
      <c r="AN187" s="60"/>
      <c r="AO187" s="60"/>
      <c r="AP187" s="60"/>
      <c r="AQ187" s="60"/>
      <c r="AR187" s="60"/>
      <c r="AS187" s="60"/>
      <c r="AT187" s="60"/>
      <c r="AU187" s="60"/>
      <c r="AV187" s="60"/>
      <c r="AW187" s="60"/>
      <c r="AX187" s="60"/>
      <c r="AY187" s="60"/>
      <c r="AZ187" s="60"/>
      <c r="BA187" s="79">
        <f t="shared" si="30"/>
        <v>6515.712000000001</v>
      </c>
      <c r="BB187" s="80">
        <f t="shared" si="31"/>
        <v>6515.712000000001</v>
      </c>
      <c r="BC187" s="61" t="str">
        <f t="shared" si="32"/>
        <v>INR  Six Thousand Five Hundred &amp; Fifteen  and Paise Seventy One Only</v>
      </c>
      <c r="BM187" s="65">
        <v>1152</v>
      </c>
      <c r="BN187" s="67">
        <f t="shared" si="28"/>
        <v>1303.1424000000002</v>
      </c>
    </row>
    <row r="188" spans="1:66" ht="128.25" customHeight="1">
      <c r="A188" s="32">
        <v>176</v>
      </c>
      <c r="B188" s="90" t="s">
        <v>338</v>
      </c>
      <c r="C188" s="63" t="s">
        <v>423</v>
      </c>
      <c r="D188" s="91">
        <v>90</v>
      </c>
      <c r="E188" s="95" t="s">
        <v>157</v>
      </c>
      <c r="F188" s="62">
        <v>13.5744</v>
      </c>
      <c r="G188" s="55"/>
      <c r="H188" s="55"/>
      <c r="I188" s="56" t="s">
        <v>40</v>
      </c>
      <c r="J188" s="57">
        <f t="shared" si="29"/>
        <v>1</v>
      </c>
      <c r="K188" s="58" t="s">
        <v>64</v>
      </c>
      <c r="L188" s="58" t="s">
        <v>7</v>
      </c>
      <c r="M188" s="59"/>
      <c r="N188" s="55"/>
      <c r="O188" s="55"/>
      <c r="P188" s="60"/>
      <c r="Q188" s="55"/>
      <c r="R188" s="55"/>
      <c r="S188" s="60"/>
      <c r="T188" s="60"/>
      <c r="U188" s="60"/>
      <c r="V188" s="60"/>
      <c r="W188" s="60"/>
      <c r="X188" s="60"/>
      <c r="Y188" s="60"/>
      <c r="Z188" s="60"/>
      <c r="AA188" s="60"/>
      <c r="AB188" s="60"/>
      <c r="AC188" s="60"/>
      <c r="AD188" s="60"/>
      <c r="AE188" s="60"/>
      <c r="AF188" s="60"/>
      <c r="AG188" s="60"/>
      <c r="AH188" s="60"/>
      <c r="AI188" s="60"/>
      <c r="AJ188" s="60"/>
      <c r="AK188" s="60"/>
      <c r="AL188" s="60"/>
      <c r="AM188" s="60"/>
      <c r="AN188" s="60"/>
      <c r="AO188" s="60"/>
      <c r="AP188" s="60"/>
      <c r="AQ188" s="60"/>
      <c r="AR188" s="60"/>
      <c r="AS188" s="60"/>
      <c r="AT188" s="60"/>
      <c r="AU188" s="60"/>
      <c r="AV188" s="60"/>
      <c r="AW188" s="60"/>
      <c r="AX188" s="60"/>
      <c r="AY188" s="60"/>
      <c r="AZ188" s="60"/>
      <c r="BA188" s="79">
        <f t="shared" si="30"/>
        <v>1221.6960000000001</v>
      </c>
      <c r="BB188" s="80">
        <f t="shared" si="31"/>
        <v>1221.6960000000001</v>
      </c>
      <c r="BC188" s="61" t="str">
        <f t="shared" si="32"/>
        <v>INR  One Thousand Two Hundred &amp; Twenty One  and Paise Seventy Only</v>
      </c>
      <c r="BM188" s="62">
        <v>12</v>
      </c>
      <c r="BN188" s="67">
        <f t="shared" si="28"/>
        <v>13.5744</v>
      </c>
    </row>
    <row r="189" spans="1:66" ht="114" customHeight="1">
      <c r="A189" s="32">
        <v>177</v>
      </c>
      <c r="B189" s="90" t="s">
        <v>335</v>
      </c>
      <c r="C189" s="63" t="s">
        <v>424</v>
      </c>
      <c r="D189" s="91">
        <v>90</v>
      </c>
      <c r="E189" s="68" t="s">
        <v>157</v>
      </c>
      <c r="F189" s="62">
        <v>290.71840000000003</v>
      </c>
      <c r="G189" s="55"/>
      <c r="H189" s="55"/>
      <c r="I189" s="56" t="s">
        <v>40</v>
      </c>
      <c r="J189" s="57">
        <f t="shared" si="29"/>
        <v>1</v>
      </c>
      <c r="K189" s="58" t="s">
        <v>64</v>
      </c>
      <c r="L189" s="58" t="s">
        <v>7</v>
      </c>
      <c r="M189" s="59"/>
      <c r="N189" s="55"/>
      <c r="O189" s="55"/>
      <c r="P189" s="60"/>
      <c r="Q189" s="55"/>
      <c r="R189" s="55"/>
      <c r="S189" s="60"/>
      <c r="T189" s="60"/>
      <c r="U189" s="60"/>
      <c r="V189" s="60"/>
      <c r="W189" s="60"/>
      <c r="X189" s="60"/>
      <c r="Y189" s="60"/>
      <c r="Z189" s="60"/>
      <c r="AA189" s="60"/>
      <c r="AB189" s="60"/>
      <c r="AC189" s="60"/>
      <c r="AD189" s="60"/>
      <c r="AE189" s="60"/>
      <c r="AF189" s="60"/>
      <c r="AG189" s="60"/>
      <c r="AH189" s="60"/>
      <c r="AI189" s="60"/>
      <c r="AJ189" s="60"/>
      <c r="AK189" s="60"/>
      <c r="AL189" s="60"/>
      <c r="AM189" s="60"/>
      <c r="AN189" s="60"/>
      <c r="AO189" s="60"/>
      <c r="AP189" s="60"/>
      <c r="AQ189" s="60"/>
      <c r="AR189" s="60"/>
      <c r="AS189" s="60"/>
      <c r="AT189" s="60"/>
      <c r="AU189" s="60"/>
      <c r="AV189" s="60"/>
      <c r="AW189" s="60"/>
      <c r="AX189" s="60"/>
      <c r="AY189" s="60"/>
      <c r="AZ189" s="60"/>
      <c r="BA189" s="79">
        <f t="shared" si="30"/>
        <v>26164.656000000003</v>
      </c>
      <c r="BB189" s="80">
        <f t="shared" si="31"/>
        <v>26164.656000000003</v>
      </c>
      <c r="BC189" s="61" t="str">
        <f t="shared" si="32"/>
        <v>INR  Twenty Six Thousand One Hundred &amp; Sixty Four  and Paise Sixty Six Only</v>
      </c>
      <c r="BM189" s="62">
        <v>257</v>
      </c>
      <c r="BN189" s="67">
        <f t="shared" si="28"/>
        <v>290.71840000000003</v>
      </c>
    </row>
    <row r="190" spans="1:66" ht="89.25" customHeight="1">
      <c r="A190" s="32">
        <v>178</v>
      </c>
      <c r="B190" s="90" t="s">
        <v>336</v>
      </c>
      <c r="C190" s="63" t="s">
        <v>425</v>
      </c>
      <c r="D190" s="91">
        <v>9</v>
      </c>
      <c r="E190" s="68" t="s">
        <v>337</v>
      </c>
      <c r="F190" s="62">
        <v>5672.968</v>
      </c>
      <c r="G190" s="55"/>
      <c r="H190" s="55"/>
      <c r="I190" s="56" t="s">
        <v>40</v>
      </c>
      <c r="J190" s="57">
        <f t="shared" si="29"/>
        <v>1</v>
      </c>
      <c r="K190" s="58" t="s">
        <v>64</v>
      </c>
      <c r="L190" s="58" t="s">
        <v>7</v>
      </c>
      <c r="M190" s="59"/>
      <c r="N190" s="55"/>
      <c r="O190" s="55"/>
      <c r="P190" s="60"/>
      <c r="Q190" s="55"/>
      <c r="R190" s="55"/>
      <c r="S190" s="60"/>
      <c r="T190" s="60"/>
      <c r="U190" s="60"/>
      <c r="V190" s="60"/>
      <c r="W190" s="60"/>
      <c r="X190" s="60"/>
      <c r="Y190" s="60"/>
      <c r="Z190" s="60"/>
      <c r="AA190" s="60"/>
      <c r="AB190" s="60"/>
      <c r="AC190" s="60"/>
      <c r="AD190" s="60"/>
      <c r="AE190" s="60"/>
      <c r="AF190" s="60"/>
      <c r="AG190" s="60"/>
      <c r="AH190" s="60"/>
      <c r="AI190" s="60"/>
      <c r="AJ190" s="60"/>
      <c r="AK190" s="60"/>
      <c r="AL190" s="60"/>
      <c r="AM190" s="60"/>
      <c r="AN190" s="60"/>
      <c r="AO190" s="60"/>
      <c r="AP190" s="60"/>
      <c r="AQ190" s="60"/>
      <c r="AR190" s="60"/>
      <c r="AS190" s="60"/>
      <c r="AT190" s="60"/>
      <c r="AU190" s="60"/>
      <c r="AV190" s="60"/>
      <c r="AW190" s="60"/>
      <c r="AX190" s="60"/>
      <c r="AY190" s="60"/>
      <c r="AZ190" s="60"/>
      <c r="BA190" s="79">
        <f t="shared" si="30"/>
        <v>51056.712</v>
      </c>
      <c r="BB190" s="80">
        <f t="shared" si="31"/>
        <v>51056.712</v>
      </c>
      <c r="BC190" s="61" t="str">
        <f t="shared" si="32"/>
        <v>INR  Fifty One Thousand  &amp;Fifty Six  and Paise Seventy One Only</v>
      </c>
      <c r="BM190" s="62">
        <v>5015</v>
      </c>
      <c r="BN190" s="67">
        <f t="shared" si="28"/>
        <v>5672.968</v>
      </c>
    </row>
    <row r="191" spans="1:67" ht="144.75" customHeight="1">
      <c r="A191" s="32">
        <v>179</v>
      </c>
      <c r="B191" s="97" t="s">
        <v>433</v>
      </c>
      <c r="C191" s="63" t="s">
        <v>426</v>
      </c>
      <c r="D191" s="84">
        <v>1</v>
      </c>
      <c r="E191" s="85" t="s">
        <v>148</v>
      </c>
      <c r="F191" s="98">
        <v>1174.592832</v>
      </c>
      <c r="G191" s="55"/>
      <c r="H191" s="55"/>
      <c r="I191" s="56" t="s">
        <v>40</v>
      </c>
      <c r="J191" s="57">
        <f t="shared" si="29"/>
        <v>1</v>
      </c>
      <c r="K191" s="58" t="s">
        <v>64</v>
      </c>
      <c r="L191" s="58" t="s">
        <v>7</v>
      </c>
      <c r="M191" s="59"/>
      <c r="N191" s="55"/>
      <c r="O191" s="55"/>
      <c r="P191" s="60"/>
      <c r="Q191" s="55"/>
      <c r="R191" s="55"/>
      <c r="S191" s="60"/>
      <c r="T191" s="60"/>
      <c r="U191" s="60"/>
      <c r="V191" s="60"/>
      <c r="W191" s="60"/>
      <c r="X191" s="60"/>
      <c r="Y191" s="60"/>
      <c r="Z191" s="60"/>
      <c r="AA191" s="60"/>
      <c r="AB191" s="60"/>
      <c r="AC191" s="60"/>
      <c r="AD191" s="60"/>
      <c r="AE191" s="60"/>
      <c r="AF191" s="60"/>
      <c r="AG191" s="60"/>
      <c r="AH191" s="60"/>
      <c r="AI191" s="60"/>
      <c r="AJ191" s="60"/>
      <c r="AK191" s="60"/>
      <c r="AL191" s="60"/>
      <c r="AM191" s="60"/>
      <c r="AN191" s="60"/>
      <c r="AO191" s="60"/>
      <c r="AP191" s="60"/>
      <c r="AQ191" s="60"/>
      <c r="AR191" s="60"/>
      <c r="AS191" s="60"/>
      <c r="AT191" s="60"/>
      <c r="AU191" s="60"/>
      <c r="AV191" s="60"/>
      <c r="AW191" s="60"/>
      <c r="AX191" s="60"/>
      <c r="AY191" s="60"/>
      <c r="AZ191" s="60"/>
      <c r="BA191" s="79">
        <f t="shared" si="30"/>
        <v>1174.592832</v>
      </c>
      <c r="BB191" s="80">
        <f t="shared" si="31"/>
        <v>1174.592832</v>
      </c>
      <c r="BC191" s="61" t="str">
        <f t="shared" si="32"/>
        <v>INR  One Thousand One Hundred &amp; Seventy Four  and Paise Fifty Nine Only</v>
      </c>
      <c r="BN191" s="98">
        <v>1018</v>
      </c>
      <c r="BO191" s="99">
        <f>BN191*1.12*1.02*1.01</f>
        <v>1174.592832</v>
      </c>
    </row>
    <row r="192" spans="1:67" ht="159.75" customHeight="1">
      <c r="A192" s="32">
        <v>180</v>
      </c>
      <c r="B192" s="87" t="s">
        <v>434</v>
      </c>
      <c r="C192" s="63" t="s">
        <v>427</v>
      </c>
      <c r="D192" s="84">
        <v>8</v>
      </c>
      <c r="E192" s="85" t="s">
        <v>148</v>
      </c>
      <c r="F192" s="98">
        <v>3860.695104000001</v>
      </c>
      <c r="G192" s="55"/>
      <c r="H192" s="55"/>
      <c r="I192" s="56" t="s">
        <v>40</v>
      </c>
      <c r="J192" s="57">
        <f t="shared" si="29"/>
        <v>1</v>
      </c>
      <c r="K192" s="58" t="s">
        <v>64</v>
      </c>
      <c r="L192" s="58" t="s">
        <v>7</v>
      </c>
      <c r="M192" s="59"/>
      <c r="N192" s="55"/>
      <c r="O192" s="55"/>
      <c r="P192" s="60"/>
      <c r="Q192" s="55"/>
      <c r="R192" s="55"/>
      <c r="S192" s="60"/>
      <c r="T192" s="60"/>
      <c r="U192" s="60"/>
      <c r="V192" s="60"/>
      <c r="W192" s="60"/>
      <c r="X192" s="60"/>
      <c r="Y192" s="60"/>
      <c r="Z192" s="60"/>
      <c r="AA192" s="60"/>
      <c r="AB192" s="60"/>
      <c r="AC192" s="60"/>
      <c r="AD192" s="60"/>
      <c r="AE192" s="60"/>
      <c r="AF192" s="60"/>
      <c r="AG192" s="60"/>
      <c r="AH192" s="60"/>
      <c r="AI192" s="60"/>
      <c r="AJ192" s="60"/>
      <c r="AK192" s="60"/>
      <c r="AL192" s="60"/>
      <c r="AM192" s="60"/>
      <c r="AN192" s="60"/>
      <c r="AO192" s="60"/>
      <c r="AP192" s="60"/>
      <c r="AQ192" s="60"/>
      <c r="AR192" s="60"/>
      <c r="AS192" s="60"/>
      <c r="AT192" s="60"/>
      <c r="AU192" s="60"/>
      <c r="AV192" s="60"/>
      <c r="AW192" s="60"/>
      <c r="AX192" s="60"/>
      <c r="AY192" s="60"/>
      <c r="AZ192" s="60"/>
      <c r="BA192" s="79">
        <f t="shared" si="30"/>
        <v>30885.560832000006</v>
      </c>
      <c r="BB192" s="80">
        <f t="shared" si="31"/>
        <v>30885.560832000006</v>
      </c>
      <c r="BC192" s="61" t="str">
        <f t="shared" si="32"/>
        <v>INR  Thirty Thousand Eight Hundred &amp; Eighty Five  and Paise Fifty Six Only</v>
      </c>
      <c r="BN192" s="98">
        <v>3346</v>
      </c>
      <c r="BO192" s="99">
        <f aca="true" t="shared" si="33" ref="BO192:BO205">BN192*1.12*1.02*1.01</f>
        <v>3860.695104000001</v>
      </c>
    </row>
    <row r="193" spans="1:67" ht="84.75" customHeight="1">
      <c r="A193" s="32">
        <v>181</v>
      </c>
      <c r="B193" s="87" t="s">
        <v>435</v>
      </c>
      <c r="C193" s="63" t="s">
        <v>428</v>
      </c>
      <c r="D193" s="84">
        <v>170</v>
      </c>
      <c r="E193" s="85" t="s">
        <v>147</v>
      </c>
      <c r="F193" s="98">
        <v>182.304192</v>
      </c>
      <c r="G193" s="55"/>
      <c r="H193" s="55"/>
      <c r="I193" s="56" t="s">
        <v>40</v>
      </c>
      <c r="J193" s="57">
        <f t="shared" si="29"/>
        <v>1</v>
      </c>
      <c r="K193" s="58" t="s">
        <v>64</v>
      </c>
      <c r="L193" s="58" t="s">
        <v>7</v>
      </c>
      <c r="M193" s="59"/>
      <c r="N193" s="55"/>
      <c r="O193" s="55"/>
      <c r="P193" s="60"/>
      <c r="Q193" s="55"/>
      <c r="R193" s="55"/>
      <c r="S193" s="60"/>
      <c r="T193" s="60"/>
      <c r="U193" s="60"/>
      <c r="V193" s="60"/>
      <c r="W193" s="60"/>
      <c r="X193" s="60"/>
      <c r="Y193" s="60"/>
      <c r="Z193" s="60"/>
      <c r="AA193" s="60"/>
      <c r="AB193" s="60"/>
      <c r="AC193" s="60"/>
      <c r="AD193" s="60"/>
      <c r="AE193" s="60"/>
      <c r="AF193" s="60"/>
      <c r="AG193" s="60"/>
      <c r="AH193" s="60"/>
      <c r="AI193" s="60"/>
      <c r="AJ193" s="60"/>
      <c r="AK193" s="60"/>
      <c r="AL193" s="60"/>
      <c r="AM193" s="60"/>
      <c r="AN193" s="60"/>
      <c r="AO193" s="60"/>
      <c r="AP193" s="60"/>
      <c r="AQ193" s="60"/>
      <c r="AR193" s="60"/>
      <c r="AS193" s="60"/>
      <c r="AT193" s="60"/>
      <c r="AU193" s="60"/>
      <c r="AV193" s="60"/>
      <c r="AW193" s="60"/>
      <c r="AX193" s="60"/>
      <c r="AY193" s="60"/>
      <c r="AZ193" s="60"/>
      <c r="BA193" s="79">
        <f t="shared" si="30"/>
        <v>30991.71264</v>
      </c>
      <c r="BB193" s="80">
        <f t="shared" si="31"/>
        <v>30991.71264</v>
      </c>
      <c r="BC193" s="61" t="str">
        <f t="shared" si="32"/>
        <v>INR  Thirty Thousand Nine Hundred &amp; Ninety One  and Paise Seventy One Only</v>
      </c>
      <c r="BN193" s="98">
        <v>158</v>
      </c>
      <c r="BO193" s="99">
        <f t="shared" si="33"/>
        <v>182.304192</v>
      </c>
    </row>
    <row r="194" spans="1:67" ht="96" customHeight="1">
      <c r="A194" s="32">
        <v>182</v>
      </c>
      <c r="B194" s="87" t="s">
        <v>436</v>
      </c>
      <c r="C194" s="63" t="s">
        <v>429</v>
      </c>
      <c r="D194" s="84">
        <v>300</v>
      </c>
      <c r="E194" s="85" t="s">
        <v>147</v>
      </c>
      <c r="F194" s="98">
        <v>147.68947200000002</v>
      </c>
      <c r="G194" s="55"/>
      <c r="H194" s="55"/>
      <c r="I194" s="56" t="s">
        <v>40</v>
      </c>
      <c r="J194" s="57">
        <f t="shared" si="29"/>
        <v>1</v>
      </c>
      <c r="K194" s="58" t="s">
        <v>64</v>
      </c>
      <c r="L194" s="58" t="s">
        <v>7</v>
      </c>
      <c r="M194" s="59"/>
      <c r="N194" s="55"/>
      <c r="O194" s="55"/>
      <c r="P194" s="60"/>
      <c r="Q194" s="55"/>
      <c r="R194" s="55"/>
      <c r="S194" s="60"/>
      <c r="T194" s="60"/>
      <c r="U194" s="60"/>
      <c r="V194" s="60"/>
      <c r="W194" s="60"/>
      <c r="X194" s="60"/>
      <c r="Y194" s="60"/>
      <c r="Z194" s="60"/>
      <c r="AA194" s="60"/>
      <c r="AB194" s="60"/>
      <c r="AC194" s="60"/>
      <c r="AD194" s="60"/>
      <c r="AE194" s="60"/>
      <c r="AF194" s="60"/>
      <c r="AG194" s="60"/>
      <c r="AH194" s="60"/>
      <c r="AI194" s="60"/>
      <c r="AJ194" s="60"/>
      <c r="AK194" s="60"/>
      <c r="AL194" s="60"/>
      <c r="AM194" s="60"/>
      <c r="AN194" s="60"/>
      <c r="AO194" s="60"/>
      <c r="AP194" s="60"/>
      <c r="AQ194" s="60"/>
      <c r="AR194" s="60"/>
      <c r="AS194" s="60"/>
      <c r="AT194" s="60"/>
      <c r="AU194" s="60"/>
      <c r="AV194" s="60"/>
      <c r="AW194" s="60"/>
      <c r="AX194" s="60"/>
      <c r="AY194" s="60"/>
      <c r="AZ194" s="60"/>
      <c r="BA194" s="79">
        <f t="shared" si="30"/>
        <v>44306.84160000001</v>
      </c>
      <c r="BB194" s="80">
        <f t="shared" si="31"/>
        <v>44306.84160000001</v>
      </c>
      <c r="BC194" s="61" t="str">
        <f t="shared" si="32"/>
        <v>INR  Forty Four Thousand Three Hundred &amp; Six  and Paise Eighty Four Only</v>
      </c>
      <c r="BN194" s="98">
        <v>128</v>
      </c>
      <c r="BO194" s="99">
        <f t="shared" si="33"/>
        <v>147.68947200000002</v>
      </c>
    </row>
    <row r="195" spans="1:67" ht="90.75" customHeight="1">
      <c r="A195" s="32">
        <v>183</v>
      </c>
      <c r="B195" s="87" t="s">
        <v>437</v>
      </c>
      <c r="C195" s="63" t="s">
        <v>430</v>
      </c>
      <c r="D195" s="84">
        <v>40</v>
      </c>
      <c r="E195" s="85" t="s">
        <v>147</v>
      </c>
      <c r="F195" s="98">
        <v>128.074464</v>
      </c>
      <c r="G195" s="55"/>
      <c r="H195" s="55"/>
      <c r="I195" s="56" t="s">
        <v>40</v>
      </c>
      <c r="J195" s="57">
        <f t="shared" si="29"/>
        <v>1</v>
      </c>
      <c r="K195" s="58" t="s">
        <v>64</v>
      </c>
      <c r="L195" s="58" t="s">
        <v>7</v>
      </c>
      <c r="M195" s="59"/>
      <c r="N195" s="55"/>
      <c r="O195" s="55"/>
      <c r="P195" s="60"/>
      <c r="Q195" s="55"/>
      <c r="R195" s="55"/>
      <c r="S195" s="60"/>
      <c r="T195" s="60"/>
      <c r="U195" s="60"/>
      <c r="V195" s="60"/>
      <c r="W195" s="60"/>
      <c r="X195" s="60"/>
      <c r="Y195" s="60"/>
      <c r="Z195" s="60"/>
      <c r="AA195" s="60"/>
      <c r="AB195" s="60"/>
      <c r="AC195" s="60"/>
      <c r="AD195" s="60"/>
      <c r="AE195" s="60"/>
      <c r="AF195" s="60"/>
      <c r="AG195" s="60"/>
      <c r="AH195" s="60"/>
      <c r="AI195" s="60"/>
      <c r="AJ195" s="60"/>
      <c r="AK195" s="60"/>
      <c r="AL195" s="60"/>
      <c r="AM195" s="60"/>
      <c r="AN195" s="60"/>
      <c r="AO195" s="60"/>
      <c r="AP195" s="60"/>
      <c r="AQ195" s="60"/>
      <c r="AR195" s="60"/>
      <c r="AS195" s="60"/>
      <c r="AT195" s="60"/>
      <c r="AU195" s="60"/>
      <c r="AV195" s="60"/>
      <c r="AW195" s="60"/>
      <c r="AX195" s="60"/>
      <c r="AY195" s="60"/>
      <c r="AZ195" s="60"/>
      <c r="BA195" s="79">
        <f t="shared" si="30"/>
        <v>5122.9785600000005</v>
      </c>
      <c r="BB195" s="80">
        <f t="shared" si="31"/>
        <v>5122.9785600000005</v>
      </c>
      <c r="BC195" s="61" t="str">
        <f t="shared" si="32"/>
        <v>INR  Five Thousand One Hundred &amp; Twenty Two  and Paise Ninety Eight Only</v>
      </c>
      <c r="BN195" s="98">
        <v>111</v>
      </c>
      <c r="BO195" s="99">
        <f t="shared" si="33"/>
        <v>128.074464</v>
      </c>
    </row>
    <row r="196" spans="1:67" ht="132" customHeight="1">
      <c r="A196" s="32">
        <v>184</v>
      </c>
      <c r="B196" s="88" t="s">
        <v>154</v>
      </c>
      <c r="C196" s="63" t="s">
        <v>431</v>
      </c>
      <c r="D196" s="84">
        <v>8</v>
      </c>
      <c r="E196" s="85" t="s">
        <v>148</v>
      </c>
      <c r="F196" s="98">
        <v>1393.8193919999999</v>
      </c>
      <c r="G196" s="55"/>
      <c r="H196" s="55"/>
      <c r="I196" s="56" t="s">
        <v>40</v>
      </c>
      <c r="J196" s="57">
        <f t="shared" si="29"/>
        <v>1</v>
      </c>
      <c r="K196" s="58" t="s">
        <v>64</v>
      </c>
      <c r="L196" s="58" t="s">
        <v>7</v>
      </c>
      <c r="M196" s="59"/>
      <c r="N196" s="55"/>
      <c r="O196" s="55"/>
      <c r="P196" s="60"/>
      <c r="Q196" s="55"/>
      <c r="R196" s="55"/>
      <c r="S196" s="60"/>
      <c r="T196" s="60"/>
      <c r="U196" s="60"/>
      <c r="V196" s="60"/>
      <c r="W196" s="60"/>
      <c r="X196" s="60"/>
      <c r="Y196" s="60"/>
      <c r="Z196" s="60"/>
      <c r="AA196" s="60"/>
      <c r="AB196" s="60"/>
      <c r="AC196" s="60"/>
      <c r="AD196" s="60"/>
      <c r="AE196" s="60"/>
      <c r="AF196" s="60"/>
      <c r="AG196" s="60"/>
      <c r="AH196" s="60"/>
      <c r="AI196" s="60"/>
      <c r="AJ196" s="60"/>
      <c r="AK196" s="60"/>
      <c r="AL196" s="60"/>
      <c r="AM196" s="60"/>
      <c r="AN196" s="60"/>
      <c r="AO196" s="60"/>
      <c r="AP196" s="60"/>
      <c r="AQ196" s="60"/>
      <c r="AR196" s="60"/>
      <c r="AS196" s="60"/>
      <c r="AT196" s="60"/>
      <c r="AU196" s="60"/>
      <c r="AV196" s="60"/>
      <c r="AW196" s="60"/>
      <c r="AX196" s="60"/>
      <c r="AY196" s="60"/>
      <c r="AZ196" s="60"/>
      <c r="BA196" s="79">
        <f t="shared" si="30"/>
        <v>11150.555135999999</v>
      </c>
      <c r="BB196" s="80">
        <f t="shared" si="31"/>
        <v>11150.555135999999</v>
      </c>
      <c r="BC196" s="61" t="str">
        <f t="shared" si="32"/>
        <v>INR  Eleven Thousand One Hundred &amp; Fifty  and Paise Fifty Six Only</v>
      </c>
      <c r="BN196" s="98">
        <v>1208</v>
      </c>
      <c r="BO196" s="99">
        <f t="shared" si="33"/>
        <v>1393.8193919999999</v>
      </c>
    </row>
    <row r="197" spans="1:67" ht="145.5" customHeight="1">
      <c r="A197" s="32">
        <v>185</v>
      </c>
      <c r="B197" s="88" t="s">
        <v>438</v>
      </c>
      <c r="C197" s="63" t="s">
        <v>432</v>
      </c>
      <c r="D197" s="84">
        <v>16</v>
      </c>
      <c r="E197" s="85" t="s">
        <v>149</v>
      </c>
      <c r="F197" s="98">
        <v>526.143744</v>
      </c>
      <c r="G197" s="55"/>
      <c r="H197" s="55"/>
      <c r="I197" s="56" t="s">
        <v>40</v>
      </c>
      <c r="J197" s="57">
        <f t="shared" si="29"/>
        <v>1</v>
      </c>
      <c r="K197" s="58" t="s">
        <v>64</v>
      </c>
      <c r="L197" s="58" t="s">
        <v>7</v>
      </c>
      <c r="M197" s="59"/>
      <c r="N197" s="55"/>
      <c r="O197" s="55"/>
      <c r="P197" s="60"/>
      <c r="Q197" s="55"/>
      <c r="R197" s="55"/>
      <c r="S197" s="60"/>
      <c r="T197" s="60"/>
      <c r="U197" s="60"/>
      <c r="V197" s="60"/>
      <c r="W197" s="60"/>
      <c r="X197" s="60"/>
      <c r="Y197" s="60"/>
      <c r="Z197" s="60"/>
      <c r="AA197" s="60"/>
      <c r="AB197" s="60"/>
      <c r="AC197" s="60"/>
      <c r="AD197" s="60"/>
      <c r="AE197" s="60"/>
      <c r="AF197" s="60"/>
      <c r="AG197" s="60"/>
      <c r="AH197" s="60"/>
      <c r="AI197" s="60"/>
      <c r="AJ197" s="60"/>
      <c r="AK197" s="60"/>
      <c r="AL197" s="60"/>
      <c r="AM197" s="60"/>
      <c r="AN197" s="60"/>
      <c r="AO197" s="60"/>
      <c r="AP197" s="60"/>
      <c r="AQ197" s="60"/>
      <c r="AR197" s="60"/>
      <c r="AS197" s="60"/>
      <c r="AT197" s="60"/>
      <c r="AU197" s="60"/>
      <c r="AV197" s="60"/>
      <c r="AW197" s="60"/>
      <c r="AX197" s="60"/>
      <c r="AY197" s="60"/>
      <c r="AZ197" s="60"/>
      <c r="BA197" s="79">
        <f t="shared" si="30"/>
        <v>8418.299904</v>
      </c>
      <c r="BB197" s="80">
        <f t="shared" si="31"/>
        <v>8418.299904</v>
      </c>
      <c r="BC197" s="61" t="str">
        <f t="shared" si="32"/>
        <v>INR  Eight Thousand Four Hundred &amp; Eighteen  and Paise Thirty Only</v>
      </c>
      <c r="BN197" s="98">
        <v>456</v>
      </c>
      <c r="BO197" s="99">
        <f t="shared" si="33"/>
        <v>526.143744</v>
      </c>
    </row>
    <row r="198" spans="1:67" ht="194.25" customHeight="1">
      <c r="A198" s="32">
        <v>186</v>
      </c>
      <c r="B198" s="88" t="s">
        <v>439</v>
      </c>
      <c r="C198" s="63" t="s">
        <v>448</v>
      </c>
      <c r="D198" s="84">
        <v>160</v>
      </c>
      <c r="E198" s="85" t="s">
        <v>150</v>
      </c>
      <c r="F198" s="98">
        <v>1030.364832</v>
      </c>
      <c r="G198" s="55"/>
      <c r="H198" s="55"/>
      <c r="I198" s="56" t="s">
        <v>40</v>
      </c>
      <c r="J198" s="57">
        <f aca="true" t="shared" si="34" ref="J198:J206">IF(I198="Less(-)",-1,1)</f>
        <v>1</v>
      </c>
      <c r="K198" s="58" t="s">
        <v>64</v>
      </c>
      <c r="L198" s="58" t="s">
        <v>7</v>
      </c>
      <c r="M198" s="59"/>
      <c r="N198" s="55"/>
      <c r="O198" s="55"/>
      <c r="P198" s="60"/>
      <c r="Q198" s="55"/>
      <c r="R198" s="55"/>
      <c r="S198" s="60"/>
      <c r="T198" s="60"/>
      <c r="U198" s="60"/>
      <c r="V198" s="60"/>
      <c r="W198" s="60"/>
      <c r="X198" s="60"/>
      <c r="Y198" s="60"/>
      <c r="Z198" s="60"/>
      <c r="AA198" s="60"/>
      <c r="AB198" s="60"/>
      <c r="AC198" s="60"/>
      <c r="AD198" s="60"/>
      <c r="AE198" s="60"/>
      <c r="AF198" s="60"/>
      <c r="AG198" s="60"/>
      <c r="AH198" s="60"/>
      <c r="AI198" s="60"/>
      <c r="AJ198" s="60"/>
      <c r="AK198" s="60"/>
      <c r="AL198" s="60"/>
      <c r="AM198" s="60"/>
      <c r="AN198" s="60"/>
      <c r="AO198" s="60"/>
      <c r="AP198" s="60"/>
      <c r="AQ198" s="60"/>
      <c r="AR198" s="60"/>
      <c r="AS198" s="60"/>
      <c r="AT198" s="60"/>
      <c r="AU198" s="60"/>
      <c r="AV198" s="60"/>
      <c r="AW198" s="60"/>
      <c r="AX198" s="60"/>
      <c r="AY198" s="60"/>
      <c r="AZ198" s="60"/>
      <c r="BA198" s="79">
        <f aca="true" t="shared" si="35" ref="BA198:BA206">total_amount_ba($B$2,$D$2,D198,F198,J198,K198,M198)</f>
        <v>164858.37312</v>
      </c>
      <c r="BB198" s="80">
        <f aca="true" t="shared" si="36" ref="BB198:BB206">BA198+SUM(N198:AZ198)</f>
        <v>164858.37312</v>
      </c>
      <c r="BC198" s="61" t="str">
        <f aca="true" t="shared" si="37" ref="BC198:BC206">SpellNumber(L198,BB198)</f>
        <v>INR  One Lakh Sixty Four Thousand Eight Hundred &amp; Fifty Eight  and Paise Thirty Seven Only</v>
      </c>
      <c r="BN198" s="98">
        <v>893</v>
      </c>
      <c r="BO198" s="99">
        <f t="shared" si="33"/>
        <v>1030.364832</v>
      </c>
    </row>
    <row r="199" spans="1:67" ht="207" customHeight="1">
      <c r="A199" s="32">
        <v>187</v>
      </c>
      <c r="B199" s="88" t="s">
        <v>440</v>
      </c>
      <c r="C199" s="63" t="s">
        <v>449</v>
      </c>
      <c r="D199" s="84">
        <v>32</v>
      </c>
      <c r="E199" s="85" t="s">
        <v>150</v>
      </c>
      <c r="F199" s="98">
        <v>287.3021760000001</v>
      </c>
      <c r="G199" s="55"/>
      <c r="H199" s="55"/>
      <c r="I199" s="56" t="s">
        <v>40</v>
      </c>
      <c r="J199" s="57">
        <f t="shared" si="34"/>
        <v>1</v>
      </c>
      <c r="K199" s="58" t="s">
        <v>64</v>
      </c>
      <c r="L199" s="58" t="s">
        <v>7</v>
      </c>
      <c r="M199" s="59"/>
      <c r="N199" s="55"/>
      <c r="O199" s="55"/>
      <c r="P199" s="60"/>
      <c r="Q199" s="55"/>
      <c r="R199" s="55"/>
      <c r="S199" s="60"/>
      <c r="T199" s="60"/>
      <c r="U199" s="60"/>
      <c r="V199" s="60"/>
      <c r="W199" s="60"/>
      <c r="X199" s="60"/>
      <c r="Y199" s="60"/>
      <c r="Z199" s="60"/>
      <c r="AA199" s="60"/>
      <c r="AB199" s="60"/>
      <c r="AC199" s="60"/>
      <c r="AD199" s="60"/>
      <c r="AE199" s="60"/>
      <c r="AF199" s="60"/>
      <c r="AG199" s="60"/>
      <c r="AH199" s="60"/>
      <c r="AI199" s="60"/>
      <c r="AJ199" s="60"/>
      <c r="AK199" s="60"/>
      <c r="AL199" s="60"/>
      <c r="AM199" s="60"/>
      <c r="AN199" s="60"/>
      <c r="AO199" s="60"/>
      <c r="AP199" s="60"/>
      <c r="AQ199" s="60"/>
      <c r="AR199" s="60"/>
      <c r="AS199" s="60"/>
      <c r="AT199" s="60"/>
      <c r="AU199" s="60"/>
      <c r="AV199" s="60"/>
      <c r="AW199" s="60"/>
      <c r="AX199" s="60"/>
      <c r="AY199" s="60"/>
      <c r="AZ199" s="60"/>
      <c r="BA199" s="79">
        <f t="shared" si="35"/>
        <v>9193.669632000003</v>
      </c>
      <c r="BB199" s="80">
        <f t="shared" si="36"/>
        <v>9193.669632000003</v>
      </c>
      <c r="BC199" s="61" t="str">
        <f t="shared" si="37"/>
        <v>INR  Nine Thousand One Hundred &amp; Ninety Three  and Paise Sixty Seven Only</v>
      </c>
      <c r="BN199" s="98">
        <v>249</v>
      </c>
      <c r="BO199" s="99">
        <f t="shared" si="33"/>
        <v>287.3021760000001</v>
      </c>
    </row>
    <row r="200" spans="1:67" ht="201" customHeight="1">
      <c r="A200" s="32">
        <v>188</v>
      </c>
      <c r="B200" s="88" t="s">
        <v>441</v>
      </c>
      <c r="C200" s="63" t="s">
        <v>450</v>
      </c>
      <c r="D200" s="84">
        <v>40</v>
      </c>
      <c r="E200" s="85" t="s">
        <v>150</v>
      </c>
      <c r="F200" s="98">
        <v>1082.286912</v>
      </c>
      <c r="G200" s="55"/>
      <c r="H200" s="55"/>
      <c r="I200" s="56" t="s">
        <v>40</v>
      </c>
      <c r="J200" s="57">
        <f t="shared" si="34"/>
        <v>1</v>
      </c>
      <c r="K200" s="58" t="s">
        <v>64</v>
      </c>
      <c r="L200" s="58" t="s">
        <v>7</v>
      </c>
      <c r="M200" s="59"/>
      <c r="N200" s="55"/>
      <c r="O200" s="55"/>
      <c r="P200" s="60"/>
      <c r="Q200" s="55"/>
      <c r="R200" s="55"/>
      <c r="S200" s="60"/>
      <c r="T200" s="60"/>
      <c r="U200" s="60"/>
      <c r="V200" s="60"/>
      <c r="W200" s="60"/>
      <c r="X200" s="60"/>
      <c r="Y200" s="60"/>
      <c r="Z200" s="60"/>
      <c r="AA200" s="60"/>
      <c r="AB200" s="60"/>
      <c r="AC200" s="60"/>
      <c r="AD200" s="60"/>
      <c r="AE200" s="60"/>
      <c r="AF200" s="60"/>
      <c r="AG200" s="60"/>
      <c r="AH200" s="60"/>
      <c r="AI200" s="60"/>
      <c r="AJ200" s="60"/>
      <c r="AK200" s="60"/>
      <c r="AL200" s="60"/>
      <c r="AM200" s="60"/>
      <c r="AN200" s="60"/>
      <c r="AO200" s="60"/>
      <c r="AP200" s="60"/>
      <c r="AQ200" s="60"/>
      <c r="AR200" s="60"/>
      <c r="AS200" s="60"/>
      <c r="AT200" s="60"/>
      <c r="AU200" s="60"/>
      <c r="AV200" s="60"/>
      <c r="AW200" s="60"/>
      <c r="AX200" s="60"/>
      <c r="AY200" s="60"/>
      <c r="AZ200" s="60"/>
      <c r="BA200" s="79">
        <f t="shared" si="35"/>
        <v>43291.47648</v>
      </c>
      <c r="BB200" s="80">
        <f t="shared" si="36"/>
        <v>43291.47648</v>
      </c>
      <c r="BC200" s="61" t="str">
        <f t="shared" si="37"/>
        <v>INR  Forty Three Thousand Two Hundred &amp; Ninety One  and Paise Forty Eight Only</v>
      </c>
      <c r="BN200" s="98">
        <v>938</v>
      </c>
      <c r="BO200" s="99">
        <f t="shared" si="33"/>
        <v>1082.286912</v>
      </c>
    </row>
    <row r="201" spans="1:67" ht="84.75" customHeight="1">
      <c r="A201" s="32">
        <v>189</v>
      </c>
      <c r="B201" s="88" t="s">
        <v>442</v>
      </c>
      <c r="C201" s="63" t="s">
        <v>451</v>
      </c>
      <c r="D201" s="84">
        <v>8</v>
      </c>
      <c r="E201" s="85" t="s">
        <v>149</v>
      </c>
      <c r="F201" s="98">
        <v>339.224256</v>
      </c>
      <c r="G201" s="55"/>
      <c r="H201" s="55"/>
      <c r="I201" s="56" t="s">
        <v>40</v>
      </c>
      <c r="J201" s="57">
        <f t="shared" si="34"/>
        <v>1</v>
      </c>
      <c r="K201" s="58" t="s">
        <v>64</v>
      </c>
      <c r="L201" s="58" t="s">
        <v>7</v>
      </c>
      <c r="M201" s="59"/>
      <c r="N201" s="55"/>
      <c r="O201" s="55"/>
      <c r="P201" s="60"/>
      <c r="Q201" s="55"/>
      <c r="R201" s="55"/>
      <c r="S201" s="60"/>
      <c r="T201" s="60"/>
      <c r="U201" s="60"/>
      <c r="V201" s="60"/>
      <c r="W201" s="60"/>
      <c r="X201" s="60"/>
      <c r="Y201" s="60"/>
      <c r="Z201" s="60"/>
      <c r="AA201" s="60"/>
      <c r="AB201" s="60"/>
      <c r="AC201" s="60"/>
      <c r="AD201" s="60"/>
      <c r="AE201" s="60"/>
      <c r="AF201" s="60"/>
      <c r="AG201" s="60"/>
      <c r="AH201" s="60"/>
      <c r="AI201" s="60"/>
      <c r="AJ201" s="60"/>
      <c r="AK201" s="60"/>
      <c r="AL201" s="60"/>
      <c r="AM201" s="60"/>
      <c r="AN201" s="60"/>
      <c r="AO201" s="60"/>
      <c r="AP201" s="60"/>
      <c r="AQ201" s="60"/>
      <c r="AR201" s="60"/>
      <c r="AS201" s="60"/>
      <c r="AT201" s="60"/>
      <c r="AU201" s="60"/>
      <c r="AV201" s="60"/>
      <c r="AW201" s="60"/>
      <c r="AX201" s="60"/>
      <c r="AY201" s="60"/>
      <c r="AZ201" s="60"/>
      <c r="BA201" s="79">
        <f t="shared" si="35"/>
        <v>2713.794048</v>
      </c>
      <c r="BB201" s="80">
        <f t="shared" si="36"/>
        <v>2713.794048</v>
      </c>
      <c r="BC201" s="61" t="str">
        <f t="shared" si="37"/>
        <v>INR  Two Thousand Seven Hundred &amp; Thirteen  and Paise Seventy Nine Only</v>
      </c>
      <c r="BN201" s="98">
        <v>294</v>
      </c>
      <c r="BO201" s="99">
        <f t="shared" si="33"/>
        <v>339.224256</v>
      </c>
    </row>
    <row r="202" spans="1:67" ht="72" customHeight="1">
      <c r="A202" s="32">
        <v>190</v>
      </c>
      <c r="B202" s="88" t="s">
        <v>443</v>
      </c>
      <c r="C202" s="63" t="s">
        <v>452</v>
      </c>
      <c r="D202" s="84">
        <v>8</v>
      </c>
      <c r="E202" s="86" t="s">
        <v>149</v>
      </c>
      <c r="F202" s="98">
        <v>115.38240000000002</v>
      </c>
      <c r="G202" s="55"/>
      <c r="H202" s="55"/>
      <c r="I202" s="56" t="s">
        <v>40</v>
      </c>
      <c r="J202" s="57">
        <f t="shared" si="34"/>
        <v>1</v>
      </c>
      <c r="K202" s="58" t="s">
        <v>64</v>
      </c>
      <c r="L202" s="58" t="s">
        <v>7</v>
      </c>
      <c r="M202" s="59"/>
      <c r="N202" s="55"/>
      <c r="O202" s="55"/>
      <c r="P202" s="60"/>
      <c r="Q202" s="55"/>
      <c r="R202" s="55"/>
      <c r="S202" s="60"/>
      <c r="T202" s="60"/>
      <c r="U202" s="60"/>
      <c r="V202" s="60"/>
      <c r="W202" s="60"/>
      <c r="X202" s="60"/>
      <c r="Y202" s="60"/>
      <c r="Z202" s="60"/>
      <c r="AA202" s="60"/>
      <c r="AB202" s="60"/>
      <c r="AC202" s="60"/>
      <c r="AD202" s="60"/>
      <c r="AE202" s="60"/>
      <c r="AF202" s="60"/>
      <c r="AG202" s="60"/>
      <c r="AH202" s="60"/>
      <c r="AI202" s="60"/>
      <c r="AJ202" s="60"/>
      <c r="AK202" s="60"/>
      <c r="AL202" s="60"/>
      <c r="AM202" s="60"/>
      <c r="AN202" s="60"/>
      <c r="AO202" s="60"/>
      <c r="AP202" s="60"/>
      <c r="AQ202" s="60"/>
      <c r="AR202" s="60"/>
      <c r="AS202" s="60"/>
      <c r="AT202" s="60"/>
      <c r="AU202" s="60"/>
      <c r="AV202" s="60"/>
      <c r="AW202" s="60"/>
      <c r="AX202" s="60"/>
      <c r="AY202" s="60"/>
      <c r="AZ202" s="60"/>
      <c r="BA202" s="79">
        <f t="shared" si="35"/>
        <v>923.0592000000001</v>
      </c>
      <c r="BB202" s="80">
        <f t="shared" si="36"/>
        <v>923.0592000000001</v>
      </c>
      <c r="BC202" s="61" t="str">
        <f t="shared" si="37"/>
        <v>INR  Nine Hundred &amp; Twenty Three  and Paise Six Only</v>
      </c>
      <c r="BN202" s="98">
        <v>100</v>
      </c>
      <c r="BO202" s="99">
        <f t="shared" si="33"/>
        <v>115.38240000000002</v>
      </c>
    </row>
    <row r="203" spans="1:67" ht="54">
      <c r="A203" s="32">
        <v>191</v>
      </c>
      <c r="B203" s="87" t="s">
        <v>444</v>
      </c>
      <c r="C203" s="63" t="s">
        <v>453</v>
      </c>
      <c r="D203" s="84">
        <v>24</v>
      </c>
      <c r="E203" s="85" t="s">
        <v>148</v>
      </c>
      <c r="F203" s="98">
        <v>446.5298880000001</v>
      </c>
      <c r="G203" s="55"/>
      <c r="H203" s="55"/>
      <c r="I203" s="56" t="s">
        <v>40</v>
      </c>
      <c r="J203" s="57">
        <f t="shared" si="34"/>
        <v>1</v>
      </c>
      <c r="K203" s="58" t="s">
        <v>64</v>
      </c>
      <c r="L203" s="58" t="s">
        <v>7</v>
      </c>
      <c r="M203" s="59"/>
      <c r="N203" s="55"/>
      <c r="O203" s="55"/>
      <c r="P203" s="60"/>
      <c r="Q203" s="55"/>
      <c r="R203" s="55"/>
      <c r="S203" s="60"/>
      <c r="T203" s="60"/>
      <c r="U203" s="60"/>
      <c r="V203" s="60"/>
      <c r="W203" s="60"/>
      <c r="X203" s="60"/>
      <c r="Y203" s="60"/>
      <c r="Z203" s="60"/>
      <c r="AA203" s="60"/>
      <c r="AB203" s="60"/>
      <c r="AC203" s="60"/>
      <c r="AD203" s="60"/>
      <c r="AE203" s="60"/>
      <c r="AF203" s="60"/>
      <c r="AG203" s="60"/>
      <c r="AH203" s="60"/>
      <c r="AI203" s="60"/>
      <c r="AJ203" s="60"/>
      <c r="AK203" s="60"/>
      <c r="AL203" s="60"/>
      <c r="AM203" s="60"/>
      <c r="AN203" s="60"/>
      <c r="AO203" s="60"/>
      <c r="AP203" s="60"/>
      <c r="AQ203" s="60"/>
      <c r="AR203" s="60"/>
      <c r="AS203" s="60"/>
      <c r="AT203" s="60"/>
      <c r="AU203" s="60"/>
      <c r="AV203" s="60"/>
      <c r="AW203" s="60"/>
      <c r="AX203" s="60"/>
      <c r="AY203" s="60"/>
      <c r="AZ203" s="60"/>
      <c r="BA203" s="79">
        <f t="shared" si="35"/>
        <v>10716.717312000002</v>
      </c>
      <c r="BB203" s="80">
        <f t="shared" si="36"/>
        <v>10716.717312000002</v>
      </c>
      <c r="BC203" s="61" t="str">
        <f t="shared" si="37"/>
        <v>INR  Ten Thousand Seven Hundred &amp; Sixteen  and Paise Seventy Two Only</v>
      </c>
      <c r="BN203" s="98">
        <v>387</v>
      </c>
      <c r="BO203" s="99">
        <f t="shared" si="33"/>
        <v>446.5298880000001</v>
      </c>
    </row>
    <row r="204" spans="1:67" ht="89.25" customHeight="1">
      <c r="A204" s="32">
        <v>192</v>
      </c>
      <c r="B204" s="87" t="s">
        <v>445</v>
      </c>
      <c r="C204" s="63" t="s">
        <v>454</v>
      </c>
      <c r="D204" s="84">
        <v>2</v>
      </c>
      <c r="E204" s="85" t="s">
        <v>148</v>
      </c>
      <c r="F204" s="98">
        <v>1579.5850560000003</v>
      </c>
      <c r="G204" s="55"/>
      <c r="H204" s="55"/>
      <c r="I204" s="56" t="s">
        <v>40</v>
      </c>
      <c r="J204" s="57">
        <f t="shared" si="34"/>
        <v>1</v>
      </c>
      <c r="K204" s="58" t="s">
        <v>64</v>
      </c>
      <c r="L204" s="58" t="s">
        <v>7</v>
      </c>
      <c r="M204" s="59"/>
      <c r="N204" s="55"/>
      <c r="O204" s="55"/>
      <c r="P204" s="60"/>
      <c r="Q204" s="55"/>
      <c r="R204" s="55"/>
      <c r="S204" s="60"/>
      <c r="T204" s="60"/>
      <c r="U204" s="60"/>
      <c r="V204" s="60"/>
      <c r="W204" s="60"/>
      <c r="X204" s="60"/>
      <c r="Y204" s="60"/>
      <c r="Z204" s="60"/>
      <c r="AA204" s="60"/>
      <c r="AB204" s="60"/>
      <c r="AC204" s="60"/>
      <c r="AD204" s="60"/>
      <c r="AE204" s="60"/>
      <c r="AF204" s="60"/>
      <c r="AG204" s="60"/>
      <c r="AH204" s="60"/>
      <c r="AI204" s="60"/>
      <c r="AJ204" s="60"/>
      <c r="AK204" s="60"/>
      <c r="AL204" s="60"/>
      <c r="AM204" s="60"/>
      <c r="AN204" s="60"/>
      <c r="AO204" s="60"/>
      <c r="AP204" s="60"/>
      <c r="AQ204" s="60"/>
      <c r="AR204" s="60"/>
      <c r="AS204" s="60"/>
      <c r="AT204" s="60"/>
      <c r="AU204" s="60"/>
      <c r="AV204" s="60"/>
      <c r="AW204" s="60"/>
      <c r="AX204" s="60"/>
      <c r="AY204" s="60"/>
      <c r="AZ204" s="60"/>
      <c r="BA204" s="79">
        <f t="shared" si="35"/>
        <v>3159.1701120000007</v>
      </c>
      <c r="BB204" s="80">
        <f t="shared" si="36"/>
        <v>3159.1701120000007</v>
      </c>
      <c r="BC204" s="61" t="str">
        <f t="shared" si="37"/>
        <v>INR  Three Thousand One Hundred &amp; Fifty Nine  and Paise Seventeen Only</v>
      </c>
      <c r="BN204" s="98">
        <v>1369</v>
      </c>
      <c r="BO204" s="99">
        <f t="shared" si="33"/>
        <v>1579.5850560000003</v>
      </c>
    </row>
    <row r="205" spans="1:67" ht="103.5" customHeight="1">
      <c r="A205" s="32">
        <v>193</v>
      </c>
      <c r="B205" s="87" t="s">
        <v>446</v>
      </c>
      <c r="C205" s="63" t="s">
        <v>455</v>
      </c>
      <c r="D205" s="84">
        <v>1</v>
      </c>
      <c r="E205" s="85" t="s">
        <v>147</v>
      </c>
      <c r="F205" s="98">
        <v>179.99654400000003</v>
      </c>
      <c r="G205" s="55"/>
      <c r="H205" s="55"/>
      <c r="I205" s="56" t="s">
        <v>40</v>
      </c>
      <c r="J205" s="57">
        <f t="shared" si="34"/>
        <v>1</v>
      </c>
      <c r="K205" s="58" t="s">
        <v>64</v>
      </c>
      <c r="L205" s="58" t="s">
        <v>7</v>
      </c>
      <c r="M205" s="59"/>
      <c r="N205" s="55"/>
      <c r="O205" s="55"/>
      <c r="P205" s="60"/>
      <c r="Q205" s="55"/>
      <c r="R205" s="55"/>
      <c r="S205" s="60"/>
      <c r="T205" s="60"/>
      <c r="U205" s="60"/>
      <c r="V205" s="60"/>
      <c r="W205" s="60"/>
      <c r="X205" s="60"/>
      <c r="Y205" s="60"/>
      <c r="Z205" s="60"/>
      <c r="AA205" s="60"/>
      <c r="AB205" s="60"/>
      <c r="AC205" s="60"/>
      <c r="AD205" s="60"/>
      <c r="AE205" s="60"/>
      <c r="AF205" s="60"/>
      <c r="AG205" s="60"/>
      <c r="AH205" s="60"/>
      <c r="AI205" s="60"/>
      <c r="AJ205" s="60"/>
      <c r="AK205" s="60"/>
      <c r="AL205" s="60"/>
      <c r="AM205" s="60"/>
      <c r="AN205" s="60"/>
      <c r="AO205" s="60"/>
      <c r="AP205" s="60"/>
      <c r="AQ205" s="60"/>
      <c r="AR205" s="60"/>
      <c r="AS205" s="60"/>
      <c r="AT205" s="60"/>
      <c r="AU205" s="60"/>
      <c r="AV205" s="60"/>
      <c r="AW205" s="60"/>
      <c r="AX205" s="60"/>
      <c r="AY205" s="60"/>
      <c r="AZ205" s="60"/>
      <c r="BA205" s="79">
        <f t="shared" si="35"/>
        <v>179.99654400000003</v>
      </c>
      <c r="BB205" s="80">
        <f t="shared" si="36"/>
        <v>179.99654400000003</v>
      </c>
      <c r="BC205" s="61" t="str">
        <f t="shared" si="37"/>
        <v>INR  One Hundred &amp; Seventy Nine  and Paise One Hundred Only</v>
      </c>
      <c r="BN205" s="98">
        <v>156</v>
      </c>
      <c r="BO205" s="99">
        <f t="shared" si="33"/>
        <v>179.99654400000003</v>
      </c>
    </row>
    <row r="206" spans="1:66" ht="114" customHeight="1">
      <c r="A206" s="32">
        <v>194</v>
      </c>
      <c r="B206" s="87" t="s">
        <v>447</v>
      </c>
      <c r="C206" s="63" t="s">
        <v>456</v>
      </c>
      <c r="D206" s="84">
        <v>9</v>
      </c>
      <c r="E206" s="85" t="s">
        <v>148</v>
      </c>
      <c r="F206" s="98">
        <v>831.23</v>
      </c>
      <c r="G206" s="55"/>
      <c r="H206" s="55"/>
      <c r="I206" s="56" t="s">
        <v>40</v>
      </c>
      <c r="J206" s="57">
        <f t="shared" si="34"/>
        <v>1</v>
      </c>
      <c r="K206" s="58" t="s">
        <v>64</v>
      </c>
      <c r="L206" s="58" t="s">
        <v>7</v>
      </c>
      <c r="M206" s="59"/>
      <c r="N206" s="55"/>
      <c r="O206" s="55"/>
      <c r="P206" s="60"/>
      <c r="Q206" s="55"/>
      <c r="R206" s="55"/>
      <c r="S206" s="60"/>
      <c r="T206" s="60"/>
      <c r="U206" s="60"/>
      <c r="V206" s="60"/>
      <c r="W206" s="60"/>
      <c r="X206" s="60"/>
      <c r="Y206" s="60"/>
      <c r="Z206" s="60"/>
      <c r="AA206" s="60"/>
      <c r="AB206" s="60"/>
      <c r="AC206" s="60"/>
      <c r="AD206" s="60"/>
      <c r="AE206" s="60"/>
      <c r="AF206" s="60"/>
      <c r="AG206" s="60"/>
      <c r="AH206" s="60"/>
      <c r="AI206" s="60"/>
      <c r="AJ206" s="60"/>
      <c r="AK206" s="60"/>
      <c r="AL206" s="60"/>
      <c r="AM206" s="60"/>
      <c r="AN206" s="60"/>
      <c r="AO206" s="60"/>
      <c r="AP206" s="60"/>
      <c r="AQ206" s="60"/>
      <c r="AR206" s="60"/>
      <c r="AS206" s="60"/>
      <c r="AT206" s="60"/>
      <c r="AU206" s="60"/>
      <c r="AV206" s="60"/>
      <c r="AW206" s="60"/>
      <c r="AX206" s="60"/>
      <c r="AY206" s="60"/>
      <c r="AZ206" s="60"/>
      <c r="BA206" s="79">
        <f t="shared" si="35"/>
        <v>7481.07</v>
      </c>
      <c r="BB206" s="80">
        <f t="shared" si="36"/>
        <v>7481.07</v>
      </c>
      <c r="BC206" s="61" t="str">
        <f t="shared" si="37"/>
        <v>INR  Seven Thousand Four Hundred &amp; Eighty One  and Paise Seven Only</v>
      </c>
      <c r="BM206" s="98">
        <v>823</v>
      </c>
      <c r="BN206" s="100">
        <f>BM206*1.01</f>
        <v>831.23</v>
      </c>
    </row>
    <row r="207" spans="1:55" ht="28.5">
      <c r="A207" s="71" t="s">
        <v>62</v>
      </c>
      <c r="B207" s="72"/>
      <c r="C207" s="73"/>
      <c r="D207" s="74"/>
      <c r="E207" s="74"/>
      <c r="F207" s="74"/>
      <c r="G207" s="74"/>
      <c r="H207" s="75"/>
      <c r="I207" s="75"/>
      <c r="J207" s="75"/>
      <c r="K207" s="75"/>
      <c r="L207" s="76"/>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c r="AX207" s="21"/>
      <c r="AY207" s="21"/>
      <c r="AZ207" s="21"/>
      <c r="BA207" s="81">
        <f>SUM(BA14:BA206)</f>
        <v>2243544.752044772</v>
      </c>
      <c r="BB207" s="77">
        <f>SUM(BB13:BB80)</f>
        <v>804549.080560663</v>
      </c>
      <c r="BC207" s="78" t="str">
        <f>SpellNumber($E$2,BA207)</f>
        <v>INR  Twenty Two Lakh Forty Three Thousand Five Hundred &amp; Forty Four  and Paise Seventy Five Only</v>
      </c>
    </row>
    <row r="208" spans="1:55" ht="18">
      <c r="A208" s="41" t="s">
        <v>66</v>
      </c>
      <c r="B208" s="42"/>
      <c r="C208" s="23"/>
      <c r="D208" s="43"/>
      <c r="E208" s="44" t="s">
        <v>69</v>
      </c>
      <c r="F208" s="45"/>
      <c r="G208" s="46"/>
      <c r="H208" s="24"/>
      <c r="I208" s="24"/>
      <c r="J208" s="24"/>
      <c r="K208" s="47"/>
      <c r="L208" s="48"/>
      <c r="M208" s="49"/>
      <c r="N208" s="25"/>
      <c r="O208" s="21"/>
      <c r="P208" s="21"/>
      <c r="Q208" s="21"/>
      <c r="R208" s="21"/>
      <c r="S208" s="21"/>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50">
        <f>IF(ISBLANK(F208),0,IF(E208="Excess (+)",ROUND(BA207+(BA207*F208),2),IF(E208="Less (-)",ROUND(BA207+(BA207*F208*(-1)),2),IF(E208="At Par",BA207,0))))</f>
        <v>0</v>
      </c>
      <c r="BB208" s="52">
        <f>ROUND(BA208,0)</f>
        <v>0</v>
      </c>
      <c r="BC208" s="39" t="str">
        <f>SpellNumber($E$2,BA208)</f>
        <v>INR Zero Only</v>
      </c>
    </row>
    <row r="209" spans="1:55" ht="18">
      <c r="A209" s="40" t="s">
        <v>65</v>
      </c>
      <c r="B209" s="40"/>
      <c r="C209" s="101" t="str">
        <f>SpellNumber($E$2,BA208)</f>
        <v>INR Zero Only</v>
      </c>
      <c r="D209" s="102"/>
      <c r="E209" s="102"/>
      <c r="F209" s="102"/>
      <c r="G209" s="102"/>
      <c r="H209" s="102"/>
      <c r="I209" s="102"/>
      <c r="J209" s="102"/>
      <c r="K209" s="102"/>
      <c r="L209" s="102"/>
      <c r="M209" s="102"/>
      <c r="N209" s="102"/>
      <c r="O209" s="102"/>
      <c r="P209" s="102"/>
      <c r="Q209" s="102"/>
      <c r="R209" s="102"/>
      <c r="S209" s="102"/>
      <c r="T209" s="102"/>
      <c r="U209" s="102"/>
      <c r="V209" s="102"/>
      <c r="W209" s="102"/>
      <c r="X209" s="102"/>
      <c r="Y209" s="102"/>
      <c r="Z209" s="102"/>
      <c r="AA209" s="102"/>
      <c r="AB209" s="102"/>
      <c r="AC209" s="102"/>
      <c r="AD209" s="102"/>
      <c r="AE209" s="102"/>
      <c r="AF209" s="102"/>
      <c r="AG209" s="102"/>
      <c r="AH209" s="102"/>
      <c r="AI209" s="102"/>
      <c r="AJ209" s="102"/>
      <c r="AK209" s="102"/>
      <c r="AL209" s="102"/>
      <c r="AM209" s="102"/>
      <c r="AN209" s="102"/>
      <c r="AO209" s="102"/>
      <c r="AP209" s="102"/>
      <c r="AQ209" s="102"/>
      <c r="AR209" s="102"/>
      <c r="AS209" s="102"/>
      <c r="AT209" s="102"/>
      <c r="AU209" s="102"/>
      <c r="AV209" s="102"/>
      <c r="AW209" s="102"/>
      <c r="AX209" s="102"/>
      <c r="AY209" s="102"/>
      <c r="AZ209" s="102"/>
      <c r="BA209" s="102"/>
      <c r="BB209" s="102"/>
      <c r="BC209" s="103"/>
    </row>
    <row r="210" spans="1:54" ht="15">
      <c r="A210" s="12"/>
      <c r="B210" s="12"/>
      <c r="N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c r="AX210" s="12"/>
      <c r="AY210" s="12"/>
      <c r="AZ210" s="12"/>
      <c r="BB210" s="12"/>
    </row>
  </sheetData>
  <sheetProtection password="DA7E" sheet="1"/>
  <mergeCells count="8">
    <mergeCell ref="C209:BC209"/>
    <mergeCell ref="A9:BC9"/>
    <mergeCell ref="A1:L1"/>
    <mergeCell ref="A4:BC4"/>
    <mergeCell ref="A5:BC5"/>
    <mergeCell ref="A6:BC6"/>
    <mergeCell ref="A7:BC7"/>
    <mergeCell ref="B8:BC8"/>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08">
      <formula1>IF(E208="Select",-1,IF(E208="At Par",0,0))</formula1>
      <formula2>IF(E208="Select",-1,IF(E208="At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08">
      <formula1>0</formula1>
      <formula2>IF(E208&lt;&gt;"Select",99.9,0)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8">
      <formula1>0</formula1>
      <formula2>99.9</formula2>
    </dataValidation>
    <dataValidation type="list" allowBlank="1" showInputMessage="1" showErrorMessage="1" sqref="E208">
      <formula1>"Select, Excess (+), Less (-)"</formula1>
    </dataValidation>
    <dataValidation type="list" allowBlank="1" showInputMessage="1" showErrorMessage="1" sqref="L194 L195 L196 L197 L198 L199 L200 L201 L202 L203 L204 L205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formula1>"INR"</formula1>
    </dataValidation>
    <dataValidation type="list" allowBlank="1" showInputMessage="1" showErrorMessage="1" sqref="L101 L102 L103 L104 L105 L106 L107 L108 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206">
      <formula1>"INR"</formula1>
    </dataValidation>
    <dataValidation type="decimal" allowBlank="1" showInputMessage="1" showErrorMessage="1" promptTitle="Rate Entry" prompt="Please enter the Basic Price in Rupees for this item. " errorTitle="Invaid Entry" error="Only Numeric Values are allowed. " sqref="G13:H20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0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06">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06">
      <formula1>0</formula1>
      <formula2>999999999999999</formula2>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F13 D13 BJ14:BJ16 BJ81:BJ85 BJ61:BJ66 BK16 BJ26:BK26 BJ28 BJ53:BJ57 BK20">
      <formula1>0</formula1>
      <formula2>999999999999999</formula2>
    </dataValidation>
    <dataValidation allowBlank="1" showInputMessage="1" showErrorMessage="1" promptTitle="Units" prompt="Please enter Units in text" sqref="BE21:BE24 E133:F190 BE43:BE44 E13 BE28 BM133:BM190"/>
    <dataValidation type="list" allowBlank="1" showInputMessage="1" showErrorMessage="1" sqref="C2">
      <formula1>"Normal, SingleWindow, Alternate"</formula1>
    </dataValidation>
    <dataValidation type="list" showInputMessage="1" showErrorMessage="1" sqref="I13:I206">
      <formula1>"Excess(+), Less(-)"</formula1>
    </dataValidation>
    <dataValidation type="decimal" allowBlank="1" showInputMessage="1" showErrorMessage="1" promptTitle="Rate Entry" prompt="Please enter VAT charges in Rupees for this item. " errorTitle="Invaid Entry" error="Only Numeric Values are allowed. " sqref="M14:M206">
      <formula1>0</formula1>
      <formula2>999999999999999</formula2>
    </dataValidation>
    <dataValidation allowBlank="1" showInputMessage="1" showErrorMessage="1" promptTitle="Addition / Deduction" prompt="Please Choose the correct One" sqref="J13:J206"/>
    <dataValidation type="list" allowBlank="1" showInputMessage="1" showErrorMessage="1" sqref="K13:K206">
      <formula1>"Partial Conversion, Full Conversion"</formula1>
    </dataValidation>
    <dataValidation allowBlank="1" showInputMessage="1" showErrorMessage="1" promptTitle="Itemcode/Make" prompt="Please enter text" sqref="C13:C206"/>
    <dataValidation type="decimal" allowBlank="1" showInputMessage="1" showErrorMessage="1" errorTitle="Invalid Entry" error="Only Numeric Values are allowed. " sqref="A13:A206">
      <formula1>0</formula1>
      <formula2>999999999999999</formula2>
    </dataValidation>
  </dataValidations>
  <printOptions/>
  <pageMargins left="0.7" right="0.7" top="0.75" bottom="0.75" header="0.3" footer="0.3"/>
  <pageSetup horizontalDpi="600" verticalDpi="600" orientation="landscape" paperSize="9" scale="6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24"/>
  <sheetViews>
    <sheetView tabSelected="1" zoomScalePageLayoutView="0" workbookViewId="0" topLeftCell="A1">
      <selection activeCell="M24" sqref="M24"/>
    </sheetView>
  </sheetViews>
  <sheetFormatPr defaultColWidth="9.140625" defaultRowHeight="15"/>
  <sheetData>
    <row r="6" spans="5:11" ht="15">
      <c r="E6" s="113" t="s">
        <v>3</v>
      </c>
      <c r="F6" s="113"/>
      <c r="G6" s="113"/>
      <c r="H6" s="113"/>
      <c r="I6" s="113"/>
      <c r="J6" s="113"/>
      <c r="K6" s="113"/>
    </row>
    <row r="7" spans="5:11" ht="15">
      <c r="E7" s="113"/>
      <c r="F7" s="113"/>
      <c r="G7" s="113"/>
      <c r="H7" s="113"/>
      <c r="I7" s="113"/>
      <c r="J7" s="113"/>
      <c r="K7" s="113"/>
    </row>
    <row r="8" spans="5:11" ht="15">
      <c r="E8" s="113"/>
      <c r="F8" s="113"/>
      <c r="G8" s="113"/>
      <c r="H8" s="113"/>
      <c r="I8" s="113"/>
      <c r="J8" s="113"/>
      <c r="K8" s="113"/>
    </row>
    <row r="9" spans="5:11" ht="15">
      <c r="E9" s="113"/>
      <c r="F9" s="113"/>
      <c r="G9" s="113"/>
      <c r="H9" s="113"/>
      <c r="I9" s="113"/>
      <c r="J9" s="113"/>
      <c r="K9" s="113"/>
    </row>
    <row r="10" spans="5:11" ht="15">
      <c r="E10" s="113"/>
      <c r="F10" s="113"/>
      <c r="G10" s="113"/>
      <c r="H10" s="113"/>
      <c r="I10" s="113"/>
      <c r="J10" s="113"/>
      <c r="K10" s="113"/>
    </row>
    <row r="11" spans="5:11" ht="15">
      <c r="E11" s="113"/>
      <c r="F11" s="113"/>
      <c r="G11" s="113"/>
      <c r="H11" s="113"/>
      <c r="I11" s="113"/>
      <c r="J11" s="113"/>
      <c r="K11" s="113"/>
    </row>
    <row r="12" spans="5:11" ht="15">
      <c r="E12" s="113"/>
      <c r="F12" s="113"/>
      <c r="G12" s="113"/>
      <c r="H12" s="113"/>
      <c r="I12" s="113"/>
      <c r="J12" s="113"/>
      <c r="K12" s="113"/>
    </row>
    <row r="13" spans="5:11" ht="15">
      <c r="E13" s="113"/>
      <c r="F13" s="113"/>
      <c r="G13" s="113"/>
      <c r="H13" s="113"/>
      <c r="I13" s="113"/>
      <c r="J13" s="113"/>
      <c r="K13" s="113"/>
    </row>
    <row r="14" spans="5:11" ht="15">
      <c r="E14" s="113"/>
      <c r="F14" s="113"/>
      <c r="G14" s="113"/>
      <c r="H14" s="113"/>
      <c r="I14" s="113"/>
      <c r="J14" s="113"/>
      <c r="K14" s="113"/>
    </row>
    <row r="24" ht="15">
      <c r="I24" t="s">
        <v>8</v>
      </c>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2018-12-14T07:55:23Z</cp:lastPrinted>
  <dcterms:created xsi:type="dcterms:W3CDTF">2009-01-30T06:42:42Z</dcterms:created>
  <dcterms:modified xsi:type="dcterms:W3CDTF">2019-02-06T09:35:54Z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