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<sst xmlns="http://schemas.openxmlformats.org/spreadsheetml/2006/main" count="1850" uniqueCount="654">
  <si>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</si>
  <si>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</si>
  <si>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</si>
  <si>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</si>
  <si>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</si>
  <si>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</si>
  <si>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</si>
  <si>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</si>
  <si>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</si>
  <si>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</si>
  <si>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</si>
  <si>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</si>
  <si>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</si>
  <si>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</si>
  <si>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</si>
  <si>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</si>
  <si>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</si>
  <si>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</si>
  <si>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</si>
  <si>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</si>
  <si>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</si>
  <si>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</si>
  <si>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</si>
  <si>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</si>
  <si>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</si>
  <si>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</si>
  <si>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</si>
  <si>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</si>
  <si>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</si>
  <si>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</si>
  <si>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</si>
  <si>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</si>
  <si>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</si>
  <si>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</si>
  <si>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</si>
  <si>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</si>
  <si>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</si>
  <si>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</si>
  <si>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</si>
  <si>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</si>
  <si>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</si>
  <si>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</si>
  <si>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</si>
  <si>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</si>
  <si>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</si>
  <si>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</si>
  <si>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</si>
  <si>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</si>
  <si>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</si>
  <si>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</si>
  <si>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</si>
  <si>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</si>
  <si>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</si>
  <si>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</si>
  <si>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</si>
  <si>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</si>
  <si>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</si>
  <si>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</si>
  <si>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</si>
  <si>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</si>
  <si>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</si>
  <si>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</si>
  <si>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</si>
  <si>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</si>
  <si>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</si>
  <si>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</si>
  <si>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</si>
  <si>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</si>
  <si>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</si>
  <si>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</si>
  <si>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</si>
  <si>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</si>
  <si>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</si>
  <si>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</si>
  <si>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</si>
  <si>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</si>
  <si>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</si>
  <si>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</si>
  <si>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</si>
  <si>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</si>
  <si>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</si>
  <si>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</si>
  <si>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</si>
  <si>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</si>
  <si>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</si>
  <si>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</si>
  <si>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</si>
  <si>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</si>
  <si>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</si>
  <si>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</si>
  <si>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</si>
  <si>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</si>
  <si>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</si>
  <si>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</si>
  <si>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</si>
  <si>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</si>
  <si>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</si>
  <si>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</si>
  <si>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</si>
  <si>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</si>
  <si>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</si>
  <si>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</si>
  <si>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</si>
  <si>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</si>
  <si>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</si>
  <si>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</si>
  <si>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</si>
  <si>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</si>
  <si>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</si>
  <si>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</si>
  <si>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</si>
  <si>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</si>
  <si>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</si>
  <si>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</si>
  <si>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</si>
  <si>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</si>
  <si>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</si>
  <si>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</si>
  <si>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</si>
  <si>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</si>
  <si>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</si>
  <si>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</si>
  <si>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</si>
  <si>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</si>
  <si>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</si>
  <si>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</si>
  <si>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</si>
  <si>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</si>
  <si>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</si>
  <si>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</si>
  <si>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</si>
  <si>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</si>
  <si>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</si>
  <si>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</si>
  <si>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</si>
  <si>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</si>
  <si>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</si>
  <si>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</si>
  <si>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</si>
  <si>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</si>
  <si>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</si>
  <si>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</si>
  <si>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</si>
  <si>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</si>
  <si>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</si>
  <si>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</si>
  <si>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</si>
  <si>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</si>
  <si>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</si>
  <si>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</si>
  <si>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</si>
  <si>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</si>
  <si>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</si>
  <si>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</si>
  <si>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</si>
  <si>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</si>
  <si>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</si>
  <si>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</si>
  <si>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</si>
  <si>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</si>
  <si>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</si>
  <si>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</si>
  <si>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</si>
  <si>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</si>
  <si>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</si>
  <si>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</si>
  <si>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</si>
  <si>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</si>
  <si>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</si>
  <si>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</si>
  <si>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</si>
  <si>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</si>
  <si>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</si>
  <si>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</si>
  <si>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</si>
  <si>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</si>
  <si>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</si>
  <si>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</si>
  <si>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</si>
  <si>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</si>
  <si>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</si>
  <si>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</si>
  <si>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</si>
  <si>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</si>
  <si>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</si>
  <si>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</si>
  <si>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</si>
  <si>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</si>
  <si>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</si>
  <si>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</si>
  <si>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</si>
  <si>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</si>
  <si>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</si>
  <si>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</si>
  <si>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</si>
  <si>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</si>
  <si>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</si>
  <si>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</si>
  <si>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</si>
  <si>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</si>
  <si>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</si>
  <si>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</si>
  <si>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</si>
  <si>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</si>
  <si>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</si>
  <si>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</si>
  <si>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</si>
  <si>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</si>
  <si>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</si>
  <si>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</si>
  <si>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</si>
  <si>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</si>
  <si>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</si>
  <si>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</si>
  <si>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</si>
  <si>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</si>
  <si>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</si>
  <si>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</si>
  <si>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</si>
  <si>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</si>
  <si>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</si>
  <si>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</si>
  <si>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</si>
  <si>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</si>
  <si>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</si>
  <si>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</si>
  <si>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</si>
  <si>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</si>
  <si>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</si>
  <si>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</si>
  <si>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</si>
  <si>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</si>
  <si>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</si>
  <si>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</si>
  <si>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</si>
  <si>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</si>
  <si>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</si>
  <si>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</si>
  <si>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</si>
  <si>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</si>
  <si>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</si>
  <si>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</si>
  <si>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</si>
  <si>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</si>
  <si>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</si>
  <si>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</si>
  <si>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</si>
  <si>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</si>
  <si>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</si>
  <si>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</si>
  <si>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</si>
  <si>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</si>
  <si>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</si>
  <si>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Civil works</t>
  </si>
  <si>
    <t>mtr</t>
  </si>
  <si>
    <t>each</t>
  </si>
  <si>
    <t>set</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</si>
  <si>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</si>
  <si>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</si>
  <si>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</si>
  <si>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</si>
  <si>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</si>
  <si>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</si>
  <si>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</si>
  <si>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</si>
  <si>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</si>
  <si>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</si>
  <si>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</si>
  <si>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</si>
  <si>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</si>
  <si>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</si>
  <si>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</si>
  <si>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</si>
  <si>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</si>
  <si>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</si>
  <si>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</si>
  <si>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</si>
  <si>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</si>
  <si>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</si>
  <si>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</si>
  <si>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</si>
  <si>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</si>
  <si>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</si>
  <si>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</si>
  <si>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</si>
  <si>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</si>
  <si>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</si>
  <si>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</si>
  <si>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</si>
  <si>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</si>
  <si>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</si>
  <si>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</si>
  <si>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</si>
  <si>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</si>
  <si>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</si>
  <si>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</si>
  <si>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</si>
  <si>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</si>
  <si>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</si>
  <si>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</si>
  <si>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</si>
  <si>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</si>
  <si>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</si>
  <si>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</si>
  <si>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</si>
  <si>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</si>
  <si>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</si>
  <si>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</si>
  <si>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</si>
  <si>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Surface Dressing of the ground in any kind of soil including removing vegetation inequalities not exceeding 15 cm depth and disposal of the rubbish within a lead upto 75 m as directed.</t>
  </si>
  <si>
    <t>Earth work in filling in foundation trenches or plinth with good earth, in layer not exceeding 150mm including watering and ramming etc. layer by layer complete a) With earth obtained from excavation of foundation.</t>
  </si>
  <si>
    <t>Single brick flat soling of picked jhama bricks including ramming and dressing bed to proper level, and filling joints with powered or local sand.</t>
  </si>
  <si>
    <t>Supplying, fitting and fixing best quality Indian make mirror 5.5 mm thick with silvering as per I.S.I. specifications supported on fibre glass frame of any colour, frame size 550 mm X 400 mm</t>
  </si>
  <si>
    <t>Supplying fitting fixing PTMT smart shelf of approved make of size 300 mm</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</si>
  <si>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</si>
  <si>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</si>
  <si>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</si>
  <si>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</si>
  <si>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</si>
  <si>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</si>
  <si>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</si>
  <si>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</si>
  <si>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</si>
  <si>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</si>
  <si>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</si>
  <si>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</si>
  <si>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</si>
  <si>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</si>
  <si>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</si>
  <si>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</si>
  <si>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</si>
  <si>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</si>
  <si>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</si>
  <si>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</si>
  <si>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</si>
  <si>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</si>
  <si>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</si>
  <si>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</si>
  <si>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</si>
  <si>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</si>
  <si>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Set</t>
  </si>
  <si>
    <t>Mtr</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</si>
  <si>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</si>
  <si>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</si>
  <si>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</si>
  <si>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</si>
  <si>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</si>
  <si>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</si>
  <si>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</si>
  <si>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</si>
  <si>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</si>
  <si>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</si>
  <si>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</si>
  <si>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</si>
  <si>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</si>
  <si>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</si>
  <si>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</si>
  <si>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</si>
  <si>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</si>
  <si>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</si>
  <si>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SET</t>
  </si>
  <si>
    <t>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</si>
  <si>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</si>
  <si>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Extra cost of labour for prefinished and premoulded Nosing to treads of steps, railing, window sill etc. of Kota Stone.</t>
  </si>
  <si>
    <t>Extra for fixing glass panes in steel window</t>
  </si>
  <si>
    <t>(ii) Anodised aluminium floor door stopper</t>
  </si>
  <si>
    <t>Godrej  Hydraulic door closer fitted and fixed complete.Medium Type</t>
  </si>
  <si>
    <t>Supplying, fitting and fixing approved brand 32 mm dia. P.V.C. waste pipe, with coupling at one end fitted with necessary clamps.  1050 mm long</t>
  </si>
  <si>
    <t>Supplying, fitting and fixing pedestal of approved make for wash basin (white)</t>
  </si>
  <si>
    <t>Suppling fitting fixing soap holder a)PTMT (Prayag or Equivelent)</t>
  </si>
  <si>
    <t>Supply &amp; fixing 415 volt 100 A TPN switch in S.S. enclosure with HRC fuses onLS &amp; NL to be fixed on angle frame on wall including earthing attachment.(LT/Seimens)</t>
  </si>
  <si>
    <t>Supply &amp; fixing 415 volt 32 A TPN switch in S.S. enclosure with HRC fuses onLS &amp; NL to be fixed on angle frame on wall including earthing attachment.(LT/Seimens) (Pump)</t>
  </si>
  <si>
    <t xml:space="preserve">Supply &amp; Fixing FP enclosure (Legrand) concealed in wall &amp; mending good the damages to original finish incl. earthing attachment comprising with the following:
 32 DP MCB Isolator (Legrand) - 2 nos  
</t>
  </si>
  <si>
    <t>finishing of 3x1.5 sq mm the PVC insulated wire ends by socketting with pin/ring type copper sockets and insulated tapes etc. including supplying sockets, tapes.</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</si>
  <si>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</si>
  <si>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Supplying &amp; Fixing 240 V AC/DC superior type Multitune (min 10 nos. tune) Call Bell (Anchor) with selector switch for single/Multi Tunes mode, Battery operated on HW board incl. S&amp;F HW board</t>
  </si>
  <si>
    <t>Supply &amp; Fixing 240 V,25 A, 3 pin Modular type plug top with indicator (Brand approved by EIC) &amp; necy. Connections.(For AC m/c)</t>
  </si>
  <si>
    <t>Fixing only single /twin fluorescent light fitting complete with all accessories directly on wall/ceiling/HW round block and suitable size of MS fastener</t>
  </si>
  <si>
    <t>Supply &amp; fixing socket type electronics Modular socket type fan regulator (Legrand/Crabtree) including connection.</t>
  </si>
  <si>
    <t>Connecting the Poles to earth busbar including S &amp; F GI (Hot Dip) wire of size of 8 SWG on wall/floor with staples buried inside wall/floor as required and making connection to equipments with bolts, nuts, washers, cable lugs etc. as required and mending good damages</t>
  </si>
  <si>
    <t>Supply &amp; laying 25 mm dia G.I.pipe (ISI-M) for earth continuity wire protection</t>
  </si>
  <si>
    <t>Supply &amp; laying 50 mm dia G.I.pipe (ISI-M) for cable protection</t>
  </si>
  <si>
    <t>pts</t>
  </si>
  <si>
    <t>Supply of 225 mm (9") sweep heavy duty exhaust fan (EPC/ Crompton)</t>
  </si>
  <si>
    <t>Supply of 425 mm (12") sweep heavy duty exhaust fan (EPC/ Crompton)</t>
  </si>
  <si>
    <t xml:space="preserve">Installation charge of indoor &amp; out door unit incl S/F iron bracket frame </t>
  </si>
  <si>
    <t>Supply &amp; installation of extra drain water pipe  of approved quality</t>
  </si>
  <si>
    <t>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MS box &amp; filling up the excavated earth pit with shifted soil and ramming properly.</t>
  </si>
  <si>
    <t xml:space="preserve">Supply &amp; laying 40mm dia medium gauge G.I. Pipe(ISI-Medium) for cable protection </t>
  </si>
  <si>
    <t>mtr.</t>
  </si>
  <si>
    <t>Supply &amp; drawing of 1.1 Kv grade single core stranded 'FR' PVC 3x1.5 sq mm insulated &amp; unsheathed copper wire (brand appr by EIC)through pole</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</si>
  <si>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</si>
  <si>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</si>
  <si>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Fixing only Floodlight Fitting with suitable tie clamps and MS plate for mounting on Pole/Tower or similar structure.</t>
  </si>
  <si>
    <t>vi)steel peg stay 300 mm long including fitting and fixing.</t>
  </si>
  <si>
    <t xml:space="preserve">Tender Inviting Authority: The Additional Chief Engineer,  W.B.P.H&amp;.I.D.Corpn. Ltd. </t>
  </si>
  <si>
    <t>Sqm.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</si>
  <si>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beyond1500 mm and upto 3000 mm but not requiring Shoring</t>
  </si>
  <si>
    <t>(A) Filling in foundation or plinth by silver sand in layers not exceeding 150 mm as directed and consolidating the same by thorough saturation with water, ramming complete including the cost of supply of sand. (payment to be made on measurement of finished quantity) .(B) Do - by fine sand</t>
  </si>
  <si>
    <t>Ordinary Cement concrete (mix 1:2:4) with graded stone chips (20 mm nominal size) excluding shuttering and reinforcement,if any, in ground floor as per relevant IS codes.a) Pakur Variety</t>
  </si>
  <si>
    <t>Cum</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</si>
  <si>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</si>
  <si>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</si>
  <si>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SECOND FLOOR &amp;MUMTY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</si>
  <si>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</si>
  <si>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SqM.</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</si>
  <si>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</si>
  <si>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 &amp;MUMTY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</si>
  <si>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GROUND FLOOR</t>
  </si>
  <si>
    <t>M.T.</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</si>
  <si>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</si>
  <si>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SECOND FLOOR &amp;MUMTY ROOM</t>
  </si>
  <si>
    <t>Brick work with 1st class bricks in cement mortar (1:6) GL TO PL
(a) In foundation and plinth</t>
  </si>
  <si>
    <t xml:space="preserve">Brick work with 1st class bricks in cement mortar (1:6) in 
(b) In superstructure, ground floor
</t>
  </si>
  <si>
    <t xml:space="preserve">Brick work with 1st class bricks in cement mortar (1:6) in
(b) In superstructure, first floor
</t>
  </si>
  <si>
    <t xml:space="preserve">Brick work with 1st class bricks in cement mortar (1:6) in
(b) In superstructure, SECOND FLOOR &amp;MUMTY ROOM
</t>
  </si>
  <si>
    <t xml:space="preserve">125 mm. thick brick work with 1st class bricks in cement mortar (1:4)in 
(b) In superstructure, ground floor
</t>
  </si>
  <si>
    <t xml:space="preserve">125 mm. thick brick work with 1st class bricks in cement mortar (1:4)in 
(b) In superstructure, first floor
</t>
  </si>
  <si>
    <t xml:space="preserve">125 mm. thick brick work with 1st class bricks in cement mortar (1:4)in 
(b) In superstructure, SECOND FLOOR &amp;MUMTY ROOM
</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</si>
  <si>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9, polymer based paint as per item 8 (a) of Section (C).</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</si>
  <si>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FIRST  FLOOR </t>
  </si>
  <si>
    <t>Neat cement punning about 1.5mm thick in wall, dado, window sill, floor etc. NOTE:Cement 0.152 cu.m per100 sq.m.</t>
  </si>
  <si>
    <t>Rendering the Surface of walls and ceiling with White Cement base WATER PROOF wall putty of approved make &amp; brand.(1.5 mm thick)
Ground Floor (Internal surface)</t>
  </si>
  <si>
    <t>Rendering the Surface of walls and ceiling with White Cement base WATER PROOF wall putty of approved make &amp; brand.(1.5 mm thick)
FIRST FLOOR (Internal surface)</t>
  </si>
  <si>
    <t>Rendering the Surface of walls and ceiling with White Cement base WATER PROOF wall putty of approved make &amp; brand.(1.5 mm thick)
SECOND FLOOR &amp; Mumty (Internal surface)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</si>
  <si>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 Water based interior grade Acrylic Primer
All Floor</t>
  </si>
  <si>
    <t>Acrylic Distemper to interior wall, ceiling with a coat of solvent based interior grade acrylic primer (as per manufacturer's specification) including cleaning and smoothning of surface. Two Coats
All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</si>
  <si>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</si>
  <si>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FIRST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</si>
  <si>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SECOND FLOOR &amp; Mumty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</si>
  <si>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Ground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</si>
  <si>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FIRST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</si>
  <si>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SECOND FLOOR &amp; Mumty (External surface)</t>
  </si>
  <si>
    <t>Cement washing including cleaning and smoothening surface thoroughly (cement to be used @15 kg./100 sq.m. of surface for one coat and @25 kg./100 sq.m of surface for two  coats): 
External surface (Ground Floor)</t>
  </si>
  <si>
    <t>Applying decorative cement based paint of approved quality after preparing the surface including scraping the same thoroughly (plastered or concrete surface) as per  manufacturer's specification. Two coats.
Ground Floor(external surface)</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</si>
  <si>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</si>
  <si>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Malayasian
FIRST  FLOOR </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</si>
  <si>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SECOND FLOOR&amp;MUMTY</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</si>
  <si>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GROUND FLOOR</t>
  </si>
  <si>
    <t xml:space="preserve">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FIRST  FLOOR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</si>
  <si>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SECOND FLOOR&amp;MUMTY</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</si>
  <si>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</si>
  <si>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Painting with best quality synthetic enamel paint of approved make and brand including smoothening surface by sand papering etc. including using of approved putty etc. on the surface, if necessary :
b) iv)  On Steel and other  Metal Surface Two coat  with any shade except white</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</si>
  <si>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contrr]e) I 
(I) With application slurry @1.75 kg/ Sq.m, 20 mm sand cement mortar (1:4) &amp; 2 mm thick cement slurry at back side of tiles, 0.2 kg/ Sq.m white cement for joint filling with pigment.
(B) Light Colour Ground floor</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</si>
  <si>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GROUND FLOOR</t>
  </si>
  <si>
    <t xml:space="preserve">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FIRST  FLOOR </t>
  </si>
  <si>
    <t>18 mm. to 22 mm. thick, kota stone slab setin 20 mm thick (avg) cement mortar (1:4) in 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SECOND FLOOR&amp;MUMTY</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</si>
  <si>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 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</si>
  <si>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 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</si>
  <si>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 &amp; MUMTY ROOM/ KOTA STONE WALL</t>
  </si>
  <si>
    <t>Extra cost of labour for grinding Kota Stone Floor in treads and riser of Steps.</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</si>
  <si>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</si>
  <si>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First Floor: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</si>
  <si>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Second Floor: Sizes-300 mm x300mm x10 mm with breaking strength &gt; 1200 N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</si>
  <si>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GROUND FLOOR WALL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</si>
  <si>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FIRST  FLOOR WALL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</si>
  <si>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SECOND  FLOOR WALL TILES</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</si>
  <si>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</si>
  <si>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GROUND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</si>
  <si>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FIRST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</si>
  <si>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SECOND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</si>
  <si>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</si>
  <si>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</si>
  <si>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</si>
  <si>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FIRST FLOOR</t>
  </si>
  <si>
    <t>Supplying best Indian sheet glass panes set in putty and fitted and fixed with nails and putty complete. (In all floors for internal wall &amp; upto 6 m height for external wall)  ii) 4 mm thick</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</si>
  <si>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1868- 1983, fitted with all other accessories viz. PVC roller, EPDM gasket, maruti lock, screws etc. including labour charges for fitting &amp; fixing of aluminium 2- track/3-track sliding window with fixing of glass (excluding cost of glass) all complete as per architectural drawings and direction of Engineer-in-charge. 10-12 Micron thickness Annodizing film Natural white
All Floor</t>
  </si>
  <si>
    <t>Kg</t>
  </si>
  <si>
    <t>Supplying bubble free float glass of approved make and brand
conforming to IS: 2835-1987.
ii) 4mm thick coloured / tinted / smoke glass.
All Floor</t>
  </si>
  <si>
    <t>Sqm</t>
  </si>
  <si>
    <t>v)Two point nose steel handle including fitting and fixing.</t>
  </si>
  <si>
    <t>a) M.S.or W.I. Ornamental grill of approved design joints continuously welded with M.S,W.I. Flats and bars of windows, railing etc. fitted and fixed with necessary screws and lugs in ground floor.(i) Grill weighing above 16 Kg./sq. mtr.
GROUND FLOOR</t>
  </si>
  <si>
    <t>Qntl</t>
  </si>
  <si>
    <t>a) M.S.or W.I. Ornamental grill of approved design joints continuously welded with M.S,W.I. Flats and bars of windows, railing etc. fitted and fixed with necessary screws and lugs in ground floor.(i) Grill weighing above 16 Kg./sq. mtr.
FIRST FLOOR</t>
  </si>
  <si>
    <t>a) M.S.or W.I. Ornamental grill of approved design joints continuously welded with M.S,W.I. Flats and bars of windows, railing etc. fitted and fixed with necessary screws and lugs in ground floor.(i) Grill weighing above 16 Kg./sq. mtr.
SECOND  FLOOR &amp; MUMTY ROOM</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</si>
  <si>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</si>
  <si>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Locking arrangement for Jail type doors including supplying fitting and fixing in position complete as per approved design.  IN GROUND FLOOR</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</si>
  <si>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</si>
  <si>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</si>
  <si>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</si>
  <si>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</si>
  <si>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 Iron hasp bolt of approved quality fitted and fixed complete (oxidised) with 16mm dia rod with centre bolt and round fitting.250mm long</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</si>
  <si>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</si>
  <si>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 
(v) 125 mm grip x 12 mm dia rod.</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</si>
  <si>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 For Water Proofing at roof</t>
  </si>
  <si>
    <t>Ordinary Cement concrete (mix 1:2:4) with graded stone chips (6mm nominal size) excluding shuttering and reinforcement,if any, in gound floor as per relevant IS codes..(i)pakur variety (For Roof Concrete)</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</si>
  <si>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</si>
  <si>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
  </si>
  <si>
    <t xml:space="preserve">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 d) barbed wire 
</t>
  </si>
  <si>
    <t xml:space="preserve">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Payment to be made on the basis of calculated weight of structural members only in finished work as per IS specified weight. Payment for gusset, bracket, cleat, rivets, bolts and nuts may be make by adding the actual weight of such items with the weight of finished structural members or 7% of weight for finished structural members weighing not less than 22.5 Kg. / m. or 15 % of weight for finished structal members weighing less than 22.5 Kg. / m. may be increased allow for bracket, cleat, rivet, bolts and nuts etc. and no seperate payment being made for these items, as per direction of Engineer In Charge. The rates are considered for a height of erection 8m. / 2nd floor level from the ground. Add 1.5% extra over the rate for eachadditional floor or 4m. beyond initiial 8m. or part thereof.I) For  structural members of specified sections weighing less than 22.5 kg/m. 
</t>
  </si>
  <si>
    <t>Earth work in filling in compound, tank, low land, ditches etc. with good earth, in layers not exceeding 150 mm. including breaking clods and consolidating the same by ramming and dressing complete. (Payment will be made on profile measurement before and after the work)
(iv) With carried earth arranged by the contractor within a radius exceeding 5 km. butnot exceeding 10 km. including cost of carried earth</t>
  </si>
  <si>
    <t>Supplying Sal-bullah piles at work site, including dressing and making one end pointed. (iii) 150mm diameter</t>
  </si>
  <si>
    <t>Mt.</t>
  </si>
  <si>
    <t>Labour for driving Sal-bullah / Eucalyptus bullah piles by monkey in sorts of soil including hoisting and placing piles in position, protecting the pile head with iron ring and cutting and shaping heads before and after driving and including hire and labour for necessary driving appliances and all tackles. (iii) 150mm diameter</t>
  </si>
  <si>
    <t>Coal tarring on wooden surfaces including cost of materials. (b) Single coat (150mm diameter)</t>
  </si>
  <si>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subgradepreparation) complete as per direction of Engineer-in-Charge. (ii) Coloured Decorative</t>
  </si>
  <si>
    <t>Ornamental brick edging (75 mm wide) in compound roads, gardens etc.with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</si>
  <si>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Rm.</t>
  </si>
  <si>
    <t>(b) Anti termite treatment to back filling of the masonry foundation with chemical emulsion by admixing chloropyrofos emulsifiable concentrates ( 1% concentration) with water by weight at the rate of 7.5 Litres per sq. m. of the vertical surface of the substructure for each side of the foundation.. The work shall be carried out as per specification described in 6.2.2. of code IS-6313 (part -II) 1981. (Mode of measurment will be vertical area treated.)</t>
  </si>
  <si>
    <t>(d) Treatment to the back filling of R.C.C. foundation with chemical emulsion by admixing chloropyrofos emulsifiable concentrate (1% concentration) with water by weight at the rate of 7.5 ltr. per sq.m. of the vertical surface of the substructure of each side of the foundation. The work shall be carried out as per specification as described in para 6.3.1 of code IS- 6313 (part-II) 1981 (Mode of measurement will be per sq.m. of vertical area of foundation treated).</t>
  </si>
  <si>
    <t>Supplying fitting approved type ventilator in position after cutting holes in walls setting in cement mortar mending damages to wall and plaster and two coats of paint of approved brand of any shade. Payment of mending good damages of wall &amp; plaster and painting to be made separately
(b) R.C.C ventilator of 20 mm. thick (i) Upto 0.10 sq.m. area</t>
  </si>
  <si>
    <t>Supplying ,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work).(i) In Roof:- a) With 0.5 mm thick sheet</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</si>
  <si>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40 mm(Main Riser)</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</si>
  <si>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32mm(Roof ring)</t>
  </si>
  <si>
    <t>Mts</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</si>
  <si>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25 mm(Vertical)</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</si>
  <si>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 PVC Pipes (Dia)
20 mm(Internal)</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</si>
  <si>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Concealed work
25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</si>
  <si>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Concealed work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</si>
  <si>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Concealed work
15 mm</t>
  </si>
  <si>
    <t>Supplying, fitting and fixing Peet's valve fullway gunmetal standard pattern best quality of approved brand bearing I.S.I. marking with fittings (tested to 21 kg per sq. cm.).
40 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</si>
  <si>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</si>
  <si>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</si>
  <si>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Peet's valve fullway gunmetal standard pattern best quality of approved brand bearing I.S.I. marking with fittings (tested to 21 kg per sq. cm.).
20 mm</t>
  </si>
  <si>
    <t>Supplying, fitting and fixing Peet's valve fullway gunmetal standard pattern best quality of approved brand bearing I.S.I. marking with fittings (tested to 21 kg per sq. cm.).
15 mm</t>
  </si>
  <si>
    <t>Supplying, fitting and fixing Orissa pattern water closet in white glazed vitreous chinaware of approved make in position complete excluding 'P' or 'S' trap (excluding cost of concrete for fixing).(ii) 530 mm X 410 mm</t>
  </si>
  <si>
    <t>Supplying, fitting and fixing Anglo-Indian W.C. in white glazed vitreous china ware of approved make complete in position with necessary bolts, nuts etc. Hindware/Parryware/Cera, made (a) With 'P' trap (With Vent)</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</si>
  <si>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</si>
  <si>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</si>
  <si>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P.V.C. CONNECTOR white flexible, with both ends coupling with heavy brass C.P. nut, 15 mm dia. (ii)  450 mm long</t>
  </si>
  <si>
    <t>Supplying, fitting and fixing Flat back urinal (half stall urinal) in white  vitreous chinaware of approved make in position with brass screws on 75 mm X 75 mm X 75 mm wooden blocks complete.(i)   635 mm X 395 mm X 420 mm</t>
  </si>
  <si>
    <t>Supplying, fitting and fixing C.I. round grating.(ii)  150 mm</t>
  </si>
  <si>
    <t>Supplying, fitting and fixing C.I. square jalli.(ii)  150 mm</t>
  </si>
  <si>
    <t>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</si>
  <si>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towel rail with two brackets.       (a) C.P. over brass 25 mm dia. and 600 mm long</t>
  </si>
  <si>
    <t>Supplying ,fitting and fixing bib cock or stop cock.
(a)(i)Chorium plated bib cock short body ( Equivalent to code.511 &amp; Model - Tropical/Sumthing Special of ESSCO or similar brand).</t>
  </si>
  <si>
    <t>Supplying ,fitting and fixing bib cock or stop cock.
(c)(i) Chromium plated  angular stop cock with wall flange (Equivalent to Code No. 5053 &amp; Model- Florentine of Jaguar or similar brand)</t>
  </si>
  <si>
    <t>Supplying ,fitting and fixing bib cock or stop cock.
(ii) Chromium plated Concealed Stop Cock (Equivalent to Code No. 514(A) &amp; Model - Tropical / Sumthing Special of ESSCO or similar brand).</t>
  </si>
  <si>
    <t>Supplying, fitting and fixing pillar cock of approved make.
a) (i) CP Pillar Cock - 15 mm. (Equivalent to Code No. 507 &amp; Model - Tropical / Sumthing Special of ESSCO or similar brand).</t>
  </si>
  <si>
    <t>Supplying, fitting and fixing shower of approved brand and make.(g) PTMT overhead shower (Prayag or equivalent) i) 75 mm round</t>
  </si>
  <si>
    <t>Supplying ,fitting and fixing bib cock or stop cock.
(e)PTMT (Polytetra Bib Cock / Stop Cock ( Prayag or equivalent) 15 mm</t>
  </si>
  <si>
    <t>Supplying ,fitting and fixing bib cock or stop cock.
b) PTMT Pillar Cock - 15 mm. (Prayag or equivalent).</t>
  </si>
  <si>
    <t>Supplying,fitting and fixing stainless steel sink complete with waste fittings and two coats of painting of CI bracket,Sink Only 530mm x 430mm x 180 mm</t>
  </si>
  <si>
    <t xml:space="preserve">Supplying, fitting and fixing 15 mm swan neck tap with left &amp; right hand operating nob with aerator (Equivalent to Code No. 510, 510(A) and Model - TROPICAL / SUMTHING SPECIAL of ESSCO or similar brand). </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</si>
  <si>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</si>
  <si>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</si>
  <si>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</si>
  <si>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</si>
  <si>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</si>
  <si>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</si>
  <si>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</si>
  <si>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</si>
  <si>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P.V.C. water storage tank of approved quality with closed top with lid (Black) - Multilayer (c) 1000 litre capacity</t>
  </si>
  <si>
    <t>Supplying P.V.C. water storage tank of approved quality with closed top with lid (Black) - Multilayer (c) 2000 litre capacity</t>
  </si>
  <si>
    <t>Labour for hoisting plastic water storage tank. (i) Upto 1500 litre capacity.</t>
  </si>
  <si>
    <t>Labour for hoisting plastic water storage tank. (ii) Above 1500 litre upto 5000 litre capacity.</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</si>
  <si>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For SAIL/TATA/RINL (Pakur Vaiety)</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</si>
  <si>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(Pakur Vaiety)
For 10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</si>
  <si>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(Pakur Vaiety)
For 50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</si>
  <si>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SAIL/TATA/RINL (Pakur Vaiety)
For 100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</si>
  <si>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For SAIL/TATA/RINL</t>
  </si>
  <si>
    <r>
      <rPr>
        <b/>
        <sz val="11"/>
        <rFont val="Arial"/>
        <family val="2"/>
      </rPr>
      <t>Electrical Works (Schedule Item)</t>
    </r>
    <r>
      <rPr>
        <sz val="11"/>
        <rFont val="Arial"/>
        <family val="2"/>
      </rPr>
      <t xml:space="preserve">
Supply &amp; fixing 415 volt 125 A TPN switch in S.S. enclosure with HRC fuses onLS &amp; NL to be fixed on angle frame on wall including earthing attachment.(LT/Seimens)</t>
    </r>
  </si>
  <si>
    <t xml:space="preserve">Supply &amp; fixing 415V 200A capacity MS (16SWG) Busbar Chamber having dimension of (500x150mm) to be fixed on iron frame on wall consisting of 4 nos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</si>
  <si>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Supplying and fixing 100 A Changeover switch with Sheet Steel enclosure on angle iron frame on wall with nuts bolts etcn.(Havells/HPL)</t>
  </si>
  <si>
    <t>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125 A Four Pole MCCB of Breaking capacity 25kA/35kA with fixed thermal and fixed magnetic / adjustable thermal and fixed magnetic setting in existing DBs / enclosure and necessary connection                                            -- 1 nos                                        
 63 A TP MCB                                      - - 5 nos                    
32 A TP MCB                                      - - 1 nos                                               
32 A DP MCB                                       - 2 nos  
6 to 16 A range SP MCB --                    2 nos                                   
(63 A TP MCB FOR PS, CANTEEN AND BARRACK, 32 A TP MCB FOR PUMP, 32 A DP MCB FOR COMPOUND LIGHTING)</t>
  </si>
  <si>
    <t>Supply &amp; fixing 415 volt 63 A TPN switch in S.S. enclosure with HRC fuses onLS &amp; NL to be fixed on angle frame on wall including earthing attachment.
(LT/Seimens)(PS,BARRACK,CANTEEN,AC)</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</si>
  <si>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               (PS,BARRACK,CANTEEN)</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</si>
  <si>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--- 5 Nos.               
c)Blank Plate                                       -- 7 nos               (A/C)</t>
  </si>
  <si>
    <t>Supply &amp; fixing SPN MCB DB (2+8) WAY (Make legrand/ Seimens/ABB) with S.S. Enclosure concealed in wall after cutting wall &amp; mending good the damages &amp; earthing attachment comprising with the following:                                                                                             
a) 40 A DP isolator - 1 No.                                                                                                      
b) 6 to 16 A range SPMCB - 8 Nos.</t>
  </si>
  <si>
    <t>Laying of the following Al armoured cable through under ground trench 460mm wide x 760mm average depth with necy brick protechtion 8 nos brick per metre, incl filling up the excaveted trench with shifted soil, levelling up &amp; restoring the surface duly rammed                             
3.5 x 50 sq mm  XLPE/A cable</t>
  </si>
  <si>
    <t>Laying of cable upto 3.5 core 50 sqmm on wall/surface   incl. S &amp; F MS saddles with earthing attachment in 10 SWG  GI (Hot Dip) Wire, making holes etc. as necy. mending good damages and painting</t>
  </si>
  <si>
    <t>Laying of the following Al armoured cable through under ground trench 460mm wide x 760mm average depth with necy brick protechtion 8 nos brick per metre, incl filling up the excaveted trench with shifted soil, levelling up &amp; restoring the surface duly rammed                             
3.5 x 25 sq mm  XLPE/A cable</t>
  </si>
  <si>
    <t>Laying of cable upto 3.5 core 25 sqmm on wall/surface   incl. S &amp; F MS saddles with earthing attachment in 10 SWG  GI (Hot Dip) Wire, making holes etc. as necy. mending good damages and painting</t>
  </si>
  <si>
    <t>Supply &amp; fixing compression type gland with brass gland brass ring incl. socketing the ends off by crimping method incl. S/F solderless socket (Dowels make) &amp; jointing ,materials etc  
3.5 x 25 sq mm  XLPE/A cable</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</si>
  <si>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</si>
  <si>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Supply &amp; drawing  PVC insulated (FR) Copper wire through alkathene pipe recessed in wall &amp; mending good the damages.
a) 2x80/0.4 (10 sqmm) + 1x84/0.3 (6 sqmm) as ECC(VTPN)</t>
  </si>
  <si>
    <t>Supply &amp; drawing  PVC insulated (FR) Copper wire through alkathene pipe recessed in wall &amp; mending good the damages.
2x84/0.3 (6 sqmm) + 1x56/0.3 (4 sqmm) as ECC(TPN)</t>
  </si>
  <si>
    <t>Supply &amp; drawing  PVC insulated (FR) Copper wire through alkathene pipe recessed in wall &amp; mending good the damages.
b) 2 X 4 + 1 X 2.5 Sqmm.(SPN)</t>
  </si>
  <si>
    <t>Supply &amp; drawing  PVC insulated (FR) Copper wire through alkathene pipe recessed in wall &amp; mending good the damages.
2x36/0.3 (2.5 sqmm) + 1x22/0.3 (1.5 sqmm) as ECC(P/P plug/Com Plug)</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</si>
  <si>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</si>
  <si>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</si>
  <si>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</si>
  <si>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computer plug board modular type of 12 module GI box with cover plate recessed in wall comprising with the following (Legrand/Cabtree)   ----- 
a) 6/16A socket &amp; 16A switch                     --1 set
b) 6A  socket &amp; 6A switch                            --2 sets</t>
  </si>
  <si>
    <t>Supply &amp; Fixing 240 V, 25 A, 3 pin Modular type plug socket (Brand approved by EIC), without plug top and switch with 2 Module GI Modular type switch board with top cover plate flushed in wall and making necy. connections with PVC Cu wire and earth continuity wire.</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</si>
  <si>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</si>
  <si>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</si>
  <si>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Fixing only bulk head ceiling fitting on wall /ceiling by screws etc.</t>
  </si>
  <si>
    <t>Fixing only pendent light fitting complete with lamp, shade and 24/0.2 mm (1.5 sqmm) flexible copper wire incl. S&amp;F pendent holder</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</si>
  <si>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</si>
  <si>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</si>
  <si>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</si>
  <si>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Supplying &amp; fixing earth busbar of galvanized (Hot Dip) MS flat 40 mm x 6 mm on wall having clearance of 6 mm from wall including providing drilled holes on the busbar complete with GI bolts, nuts, washers, spacing insulators etc. as required(DG)</t>
  </si>
  <si>
    <t>Supply &amp; fixing (40mmx40mmx6mm) G I Pole clamp with nuts, bolts &amp; washer for holding vertical 40 mm dia G I cable protection pipe from service pole.</t>
  </si>
  <si>
    <t>GATE LIGHT
Laying of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2x 6 sq mm (GATE LIGHT AND STREET LIGHT)</t>
  </si>
  <si>
    <t>Laying of cable upto on wall/surface   incl. S &amp; F MS saddles with earthing attachment in 2 X 10 SWG  GI (Hot Dip) Wire, making holes etc. as necy. mending good damages and painting 2x 6 sq mm</t>
  </si>
  <si>
    <t>Supply &amp; fixing compression type cable gland suitable for cable with brass gland, brass  ring incl.socketing the ends off by crimping method including S/F solderless socket (Dowels value) &amp; jointing materials etc (XLPE/A). 2x 6 sq mm(GATE LIGHT AND STREET LIGHT)</t>
  </si>
  <si>
    <t>STREET LIGHT
S&amp;F sheet metal (16 SWG) Iron clad Busbar on angle iron frame on wall, incl. earthing attachment and painting as required                                                         
4 bars 415 V 63 A Al Bars 4x20x5mm (dedicate to street light control)</t>
  </si>
  <si>
    <t>Supply &amp; delevery of 1.1 Kv grade XLPE Aluminium armoured cable(make Gloster/Nicco/Havells) 
3.5 x 25 sq mm</t>
  </si>
  <si>
    <t>Supply &amp; delevery of 1.1 Kv grade XLPE Aluminium armoured cable(make Gloster/Nicco/Havells) 
2 x 6 sq mm</t>
  </si>
  <si>
    <t>Supply &amp; delivery at site of swaged type steel tubular swan neck type bend pole of over all length 9 m of section (Bottom - 5.00m, Middle - 2.0m, Top - 2.0m) &amp; outside dia &amp; thickness (Bottom- 165.1x4.50, Middle -139.7x4.5, Top - 114.3x3.65) having approx weight of the pole including sole plate 147 Kg. the top end of the   pole should be reduced to enable fixing of LED fittings.</t>
  </si>
  <si>
    <t>Supply &amp; delivery at site of swaged type steel tubular swan neck type two side bend pole of over all length 9 m of section (Bottom - 5.00m, Middle - 2.0m, Top - 2.0m) &amp; outside dia &amp; thickness (Bottom- 165.1x4.50, Middle -139.7x4.5, Top - 114.3x3.65) having approx weight of the pole including sole plate 154 Kg. the top end of the   pole should be reduced to enable fixing of LED fittings.</t>
  </si>
  <si>
    <t xml:space="preserve">Supply  2' single LED type tube light   fitting complete with all acessaries directly on ceiling  with HW round block &amp; suitable size of MS fastener (Philips/Crompton, cat no - LCTL-9-CDL)        </t>
  </si>
  <si>
    <t xml:space="preserve">Supply  4' single LED type tube light   fitting complete with all acessaries directly on ceiling  with HW round block &amp; suitable size of MS fastener (Crompton/Philips, cat no - -IGP132LT8-16, LLT8-20)    </t>
  </si>
  <si>
    <t xml:space="preserve">Supply  4' Twin LED type tube light   fitting complete with all acessaries directly on ceiling  with HW round block &amp; suitable size of MS fastener (Philips/Crompton, cat no -IGP132LT8-16, LLT8-20-865-2)     </t>
  </si>
  <si>
    <t>Supply of LED type Bulk Head light fitting (CromptonLBHP-10-CDL as approved by EIC)</t>
  </si>
  <si>
    <t>Supply &amp; fixing of 1200mm sweep Ceiling Fan (Orient,New Bridge,/Usha Sticker Plus, White) or equivalent as approved by the EIC,complete with all acessaries Incl S/F necy copper flex wire.</t>
  </si>
  <si>
    <t>Supply &amp; fixing  3W LED night Lamp (Crompton/Philps) for batten light points</t>
  </si>
  <si>
    <t>Supply &amp; fixing  9W LED night Lamp (Crompton/Philps) for batten light points</t>
  </si>
  <si>
    <t>Supply &amp; delivery Decorative Post top LED fittings on 40mm dia G.I. pipe of 10" long and necessary materials. (Make Philips/Crompton, Cat No. LPTO-40-CDL/M)</t>
  </si>
  <si>
    <t>SUPPLY &amp; INSTALLATION OF AC MACHINE 
Supply &amp; delivery through DGS &amp; D rate contract basic of the following  split type AC machines (3 Star rated)(Make Hitachi/Mitshubishi) complete with indoor outdoor unit &amp; coper refrigerant pipes upto 5 mtr length with synthetic insulation etc.                                                                                     
1.5 TR Split type (3 Star rated)</t>
  </si>
  <si>
    <t xml:space="preserve">Supply &amp; Installation of  copper refrigerent pipes, power cable  of different dia  as required with synthetic insulation complete. </t>
  </si>
  <si>
    <t>Supply &amp; fixing of 45W LED street light fitting (Make Philips/Crompton, cat no - LSTP-45-CDL)</t>
  </si>
  <si>
    <t xml:space="preserve">Supply of 90 W LED light fitting (make Philips/Crompton,  cat no - LSTN-90-CDL ) </t>
  </si>
  <si>
    <t xml:space="preserve">Supply, delivery at site on foundation, commissioning of 25 KVA,415V, 50HZ, 3ph silent new DG Set, comprising of Engine, alternator, Manual Control Panel, Base frame, Fuel tank, Battery, CPCB - II approved Engine &amp; Acoustic Enclosure having following specifications :- (Jackson/Kirloskar/Dee Power/Ashok layland/Mahindra/Koel Green)
ENGINE
Make :- Cummins / Caterpillar /Greaves /Kirloskar /Koel Green
Engine Type : 4 Stroke Diesel Engine
RPM : 1500
Rated Output :- 25 KVA
Cooling :-  Liquid Cooled
Cylinder : 4 (Four)
Aspiration : Turbo Charged
Type of Governer : Electronic
Overload Capacity Panel  : 10% overload for one hour for every 11 hours continuous running at full load or better.
Engine instrumental Panel : Consisting of starting switch with key, Lube Oil Indicator , water temperature Indicatore , RPM indicator and hour meter.
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t>
  </si>
  <si>
    <t>ALTERNATOR
Make: Standard /ABB/Emesson/Crompton Greaves/Kirloskar/Koel Green
Rating: 415 V ., 3Ph, 50HZ, 25 KVA, 1500 RPM, 0.8 P.F
Type : Brushless, self excited and self regulated
Insulation : Class H
Protection : Screen - protected drip proof with Min.  IP  -23 degree of protection.
RPM : 1500
Voltage Regulation Grade : VG 3
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t>
  </si>
  <si>
    <t>Exhaust pipe having required size incl all fixing iron accessories for discharging generator exhaust as per CPCB -II</t>
  </si>
  <si>
    <t>Installation, testing &amp; commissioning with full fuel tank and R.C.C foundation of the above D.G. set to satisfactory operation</t>
  </si>
  <si>
    <t>Supplying and fixing MCB (legrand) SS enclosure with IP-20/30 protection, powder coated provision for two/four pole MCB, concealed in wall after cutting the wall &amp; mending good the damages to original finish incl. painting, connection &amp; provision for earthing attachment.                    a) 415V FP 32A MCB isolator ----- 1 nos</t>
  </si>
  <si>
    <t>Painting of the above MS box  and no. of coats of paint, as given below with ready mixed paint/primer of approved make, and brand incl. preparation of surface by sand paper/emery paper, cleaning etc. for receiving fresh coat of paint.
a) 1st coat of aluminium paint over 1 coat of RO priming                      
 b) 2nd coat of aluminium paint over 1st coat</t>
  </si>
  <si>
    <t>Laying  of  XLPE /A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4 x 10 sq mm</t>
  </si>
  <si>
    <t>Supply &amp; delevery of 1.1 Kv grade XLPE Aluminium armoured cable(make 
 4x 10 sq mm</t>
  </si>
  <si>
    <r>
      <rPr>
        <b/>
        <sz val="11"/>
        <rFont val="Arial"/>
        <family val="2"/>
      </rPr>
      <t>CCTV surveillance system and LAN connectivity</t>
    </r>
    <r>
      <rPr>
        <sz val="11"/>
        <rFont val="Arial"/>
        <family val="2"/>
      </rPr>
      <t xml:space="preserve">
Supply and installation of 9U Wall mounted Rack with cooling fan and other relevant accessories.)(make-Valrack/HCL)</t>
    </r>
  </si>
  <si>
    <t>No</t>
  </si>
  <si>
    <t>6U Equiment Rack
valrack/HCL</t>
  </si>
  <si>
    <t>Supply of 24Port CAT 6 Patch Panel-1.5mm thickness with Black (RAL9005) color painted,Housing ABS, UL94(Dlink/Molex)</t>
  </si>
  <si>
    <t>Supply and Installation of EPABX System with 8 P&amp;T 16 Extens.(Syntel/Siemens/NEC)</t>
  </si>
  <si>
    <t>UTP CAT 6 Patch Cord - 2M(Legrand/Molex/Dlink)</t>
  </si>
  <si>
    <t>Modular CAT6 Information Outletwith back box and 2 module faceplate(Molex/Batton/Dlink)</t>
  </si>
  <si>
    <t>TelePhone-set(Beetel/Binatone)</t>
  </si>
  <si>
    <t>Boss Secretary(1+1) CLIP Telephone set</t>
  </si>
  <si>
    <t>Supply installation testing commissioning of TelePhone-set-single push button with caller ID large display-CLI compatible(Beetel/Binatone)</t>
  </si>
  <si>
    <t>24 Port 10/1000 Ethernet Unmanaged switch(Dlink/CISCO/Batton/Juniper)</t>
  </si>
  <si>
    <t>UPS - 1KVA (APC/Microtek/Emerson)</t>
  </si>
  <si>
    <t>UPS - 600VA (APC/Microtek/Emerson)</t>
  </si>
  <si>
    <t>Supplying of Local Area Network cable ( CAT6) (Brand approved by EIC)  through  PVC conduit  embeded in wall</t>
  </si>
  <si>
    <t>Supply and drawing of of  2 Pair Telephone Cable through pvc conduit embeded in wall(25 mm dia, pvc conduit)</t>
  </si>
  <si>
    <t>Supply and laying of 10 Pair  telephone cable through pvc conduit embeded in wall(25 mm dia, pvc conduit)</t>
  </si>
  <si>
    <t xml:space="preserve"> Supply and laying of  20 Pair armoured Telephone cable through pvc conduit embeded in wall(25 mm dia, pvc conduit)</t>
  </si>
  <si>
    <t>supply and fixing of 30 pair DB with original krone module-conceiled</t>
  </si>
  <si>
    <t>supply and fixing of 10 pair DB with original krone module-conceiled</t>
  </si>
  <si>
    <t>16 channel  NVR + POE(Honeywell/Bosch/Axis/Pelco/Hikvision )</t>
  </si>
  <si>
    <t>2MP IR Dome Camera-H.264,H.265
(Uniview/Hikvision/Honeywell/Bosch/Dahua )</t>
  </si>
  <si>
    <t>2MP IR Bullet Camera(Uniview/Hikvision/Honeywell/Bosch/Dahua )</t>
  </si>
  <si>
    <t>Surveillance Hard Disk 4 TB 
WD/Seagate</t>
  </si>
  <si>
    <t>18.5" LED Monitor
LG/Samsung</t>
  </si>
  <si>
    <t>3 Core Power Cable
Finolex/Molex</t>
  </si>
  <si>
    <t>Supply of PVC Conduit(20 mm dia)
Reputed make</t>
  </si>
  <si>
    <t>Network Accessories</t>
  </si>
  <si>
    <t>Lot</t>
  </si>
  <si>
    <t>Cable laying through pvc conduit embeded in wall , Fixing, Termination &amp; Installation, commissioning  Charges</t>
  </si>
  <si>
    <t>Job</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</si>
  <si>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SECOND FLOOR &amp;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</si>
  <si>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</si>
  <si>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</si>
  <si>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</si>
  <si>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</si>
  <si>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</si>
  <si>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</si>
  <si>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SECOND FLOOR &amp; MUMTY</t>
  </si>
  <si>
    <t>Supply &amp; fixing compression type gland with brass gland brass ring incl. socketing the ends off by crimping method incl. S/F solderless socket (Dowels make) &amp; jointing ,materials etc                        
3.5 x 50 sq mm  XLPE/A cable</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</si>
  <si>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</si>
  <si>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r>
      <rPr>
        <b/>
        <sz val="11"/>
        <rFont val="Arial"/>
        <family val="2"/>
      </rPr>
      <t>Electrical Works (Non Schedule Item)</t>
    </r>
    <r>
      <rPr>
        <sz val="11"/>
        <rFont val="Arial"/>
        <family val="2"/>
      </rPr>
      <t xml:space="preserve">
Supply &amp; delevery of 1.1 Kv grade XLPE Aluminium armoured cable(make Gloster/Nicco/Havells) 
3.5 x 50 sq mm</t>
    </r>
  </si>
  <si>
    <t>Name of Work: Construction of Model Semi-urban P.S. Building with Force Barrack &amp; Canteen, Boundary Wall, Sentry post, Pathway at Sutahata in Purba Medinipur.</t>
  </si>
  <si>
    <t>Contract No:   WBPHIDCL/Addl.CE/NIT-27(e)/2019-2020 For Sl.No. 9 (3rd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</si>
</sst>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4">
    <xf numFmtId="0" fontId="0" fillId="0" borderId="0" xfId="0" applyFont="1" applyAlignment="1">
      <alignment/>
    </xf>
    <xf numFmtId="0" fontId="3" fillId="0" borderId="0" xfId="58" applyNumberFormat="1" applyFont="1" applyFill="1" applyBorder="1" applyAlignment="1">
      <alignment vertical="center"/>
      <protection/>
    </xf>
    <xf numFmtId="0" fontId="65" fillId="0" borderId="0" xfId="58" applyNumberFormat="1" applyFont="1" applyFill="1" applyBorder="1" applyAlignment="1" applyProtection="1">
      <alignment vertical="center"/>
      <protection locked="0"/>
    </xf>
    <xf numFmtId="0" fontId="65"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5"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5"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5"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5"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5" fillId="0" borderId="0" xfId="58" applyNumberFormat="1" applyFont="1" applyFill="1" applyAlignment="1" applyProtection="1">
      <alignment vertical="top"/>
      <protection/>
    </xf>
    <xf numFmtId="0" fontId="0" fillId="0" borderId="0" xfId="58" applyNumberFormat="1" applyFill="1">
      <alignment/>
      <protection/>
    </xf>
    <xf numFmtId="0" fontId="67" fillId="0" borderId="0" xfId="58" applyNumberFormat="1" applyFont="1" applyFill="1">
      <alignment/>
      <protection/>
    </xf>
    <xf numFmtId="0" fontId="68"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9"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0" fillId="33" borderId="10" xfId="64" applyNumberFormat="1" applyFont="1" applyFill="1" applyBorder="1" applyAlignment="1" applyProtection="1">
      <alignment vertical="center" wrapText="1"/>
      <protection locked="0"/>
    </xf>
    <xf numFmtId="0" fontId="71"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2" fillId="0" borderId="11" xfId="64" applyNumberFormat="1" applyFont="1" applyFill="1" applyBorder="1" applyAlignment="1">
      <alignment vertical="top"/>
      <protection/>
    </xf>
    <xf numFmtId="10" fontId="73"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71"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4"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5" fillId="0" borderId="20" xfId="64" applyNumberFormat="1" applyFont="1" applyFill="1" applyBorder="1" applyAlignment="1">
      <alignment horizontal="left" vertical="center" wrapText="1" readingOrder="1"/>
      <protection/>
    </xf>
    <xf numFmtId="182" fontId="3" fillId="0" borderId="11" xfId="64" applyNumberFormat="1" applyFont="1" applyFill="1" applyBorder="1" applyAlignment="1">
      <alignment horizontal="center" vertical="center"/>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2" fontId="3" fillId="0" borderId="0" xfId="58" applyNumberFormat="1" applyFont="1" applyFill="1" applyAlignment="1" applyProtection="1">
      <alignment vertical="top"/>
      <protection/>
    </xf>
    <xf numFmtId="0" fontId="18" fillId="0" borderId="10" xfId="58" applyFont="1" applyFill="1" applyBorder="1" applyAlignment="1">
      <alignment horizontal="justify" vertical="top" wrapText="1"/>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6"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302"/>
  <sheetViews>
    <sheetView showGridLines="0" view="pageBreakPreview" zoomScale="90" zoomScaleNormal="70" zoomScaleSheetLayoutView="90" zoomScalePageLayoutView="0" workbookViewId="0" topLeftCell="A1">
      <selection activeCell="A7" sqref="A7:BC7"/>
    </sheetView>
  </sheetViews>
  <sheetFormatPr defaultColWidth="9.140625" defaultRowHeight="15"/>
  <cols>
    <col min="1" max="1" width="13.57421875" style="20" customWidth="1"/>
    <col min="2" max="2" width="83.00390625" style="69"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224" width="9.140625" style="20" customWidth="1"/>
    <col min="225" max="229" width="9.140625" style="21" customWidth="1"/>
    <col min="230" max="16384" width="9.140625" style="20" customWidth="1"/>
  </cols>
  <sheetData>
    <row r="1" spans="1:229" s="1" customFormat="1" ht="27" customHeight="1">
      <c r="A1" s="87" t="str">
        <f>B2&amp;" BoQ"</f>
        <v>Percentage BoQ</v>
      </c>
      <c r="B1" s="87"/>
      <c r="C1" s="87"/>
      <c r="D1" s="87"/>
      <c r="E1" s="87"/>
      <c r="F1" s="87"/>
      <c r="G1" s="87"/>
      <c r="H1" s="87"/>
      <c r="I1" s="87"/>
      <c r="J1" s="87"/>
      <c r="K1" s="87"/>
      <c r="L1" s="87"/>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88" t="s">
        <v>395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HQ4" s="6"/>
      <c r="HR4" s="6"/>
      <c r="HS4" s="6"/>
      <c r="HT4" s="6"/>
      <c r="HU4" s="6"/>
    </row>
    <row r="5" spans="1:229" s="5" customFormat="1" ht="50.25" customHeight="1">
      <c r="A5" s="88" t="s">
        <v>652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HQ5" s="6"/>
      <c r="HR5" s="6"/>
      <c r="HS5" s="6"/>
      <c r="HT5" s="6"/>
      <c r="HU5" s="6"/>
    </row>
    <row r="6" spans="1:229" s="5" customFormat="1" ht="30.75" customHeight="1">
      <c r="A6" s="88" t="s">
        <v>653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HQ6" s="6"/>
      <c r="HR6" s="6"/>
      <c r="HS6" s="6"/>
      <c r="HT6" s="6"/>
      <c r="HU6" s="6"/>
    </row>
    <row r="7" spans="1:229"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HQ7" s="6"/>
      <c r="HR7" s="6"/>
      <c r="HS7" s="6"/>
      <c r="HT7" s="6"/>
      <c r="HU7" s="6"/>
    </row>
    <row r="8" spans="1:229" s="7" customFormat="1" ht="37.5" customHeight="1">
      <c r="A8" s="23" t="s">
        <v>9</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HQ8" s="8"/>
      <c r="HR8" s="8"/>
      <c r="HS8" s="8"/>
      <c r="HT8" s="8"/>
      <c r="HU8" s="8"/>
    </row>
    <row r="9" spans="1:229" s="9" customFormat="1" ht="61.5" customHeight="1">
      <c r="A9" s="82" t="s">
        <v>10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253</v>
      </c>
      <c r="C13" s="76"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48" customHeight="1">
      <c r="A14" s="64">
        <v>2</v>
      </c>
      <c r="B14" s="73" t="s">
        <v>309</v>
      </c>
      <c r="C14" s="76" t="s">
        <v>251</v>
      </c>
      <c r="D14" s="74">
        <v>1598.361</v>
      </c>
      <c r="E14" s="75" t="s">
        <v>396</v>
      </c>
      <c r="F14" s="70">
        <v>11.31</v>
      </c>
      <c r="G14" s="57"/>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18077.46</v>
      </c>
      <c r="BB14" s="61">
        <f>BA14+SUM(N14:AZ14)</f>
        <v>18077.46</v>
      </c>
      <c r="BC14" s="56" t="str">
        <f>SpellNumber(L14,BB14)</f>
        <v>INR  Eighteen Thousand  &amp;Seventy Seven  and Paise Forty Six Only</v>
      </c>
      <c r="BD14" s="70">
        <v>10</v>
      </c>
      <c r="BE14" s="78">
        <f>BD14*1.12*1.01</f>
        <v>11.31</v>
      </c>
      <c r="BF14" s="78">
        <f>D14*BD14</f>
        <v>15983.61</v>
      </c>
      <c r="BG14" s="78"/>
      <c r="BI14" s="79"/>
      <c r="BJ14" s="79"/>
      <c r="HR14" s="16">
        <v>2</v>
      </c>
      <c r="HS14" s="16" t="s">
        <v>35</v>
      </c>
      <c r="HT14" s="16" t="s">
        <v>44</v>
      </c>
      <c r="HU14" s="16">
        <v>10</v>
      </c>
      <c r="HV14" s="16" t="s">
        <v>38</v>
      </c>
    </row>
    <row r="15" spans="1:230" s="15" customFormat="1" ht="103.5" customHeight="1">
      <c r="A15" s="64">
        <v>3</v>
      </c>
      <c r="B15" s="73" t="s">
        <v>339</v>
      </c>
      <c r="C15" s="76" t="s">
        <v>252</v>
      </c>
      <c r="D15" s="74">
        <v>1794.144</v>
      </c>
      <c r="E15" s="75" t="s">
        <v>248</v>
      </c>
      <c r="F15" s="70">
        <v>134.92</v>
      </c>
      <c r="G15" s="57"/>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 aca="true" t="shared" si="0" ref="BA15:BA78">total_amount_ba($B$2,$D$2,D15,F15,J15,K15,M15)</f>
        <v>242065.91</v>
      </c>
      <c r="BB15" s="61">
        <f>BA15+SUM(N15:AZ15)</f>
        <v>242065.91</v>
      </c>
      <c r="BC15" s="56" t="str">
        <f aca="true" t="shared" si="1" ref="BC15:BC78">SpellNumber(L15,BB15)</f>
        <v>INR  Two Lakh Forty Two Thousand  &amp;Sixty Five  and Paise Ninety One Only</v>
      </c>
      <c r="BD15" s="70">
        <v>119.27</v>
      </c>
      <c r="BE15" s="78">
        <f aca="true" t="shared" si="2" ref="BE15:BE78">BD15*1.12*1.01</f>
        <v>134.92</v>
      </c>
      <c r="BF15" s="78">
        <f aca="true" t="shared" si="3" ref="BF15:BF78">D15*BD15</f>
        <v>213987.55</v>
      </c>
      <c r="BG15" s="78">
        <f>255.92/F15</f>
        <v>1.9</v>
      </c>
      <c r="BH15" s="79">
        <f>D15+1.9</f>
        <v>1796.044</v>
      </c>
      <c r="HR15" s="16">
        <v>2</v>
      </c>
      <c r="HS15" s="16" t="s">
        <v>35</v>
      </c>
      <c r="HT15" s="16" t="s">
        <v>44</v>
      </c>
      <c r="HU15" s="16">
        <v>10</v>
      </c>
      <c r="HV15" s="16" t="s">
        <v>38</v>
      </c>
    </row>
    <row r="16" spans="1:230" s="15" customFormat="1" ht="118.5" customHeight="1">
      <c r="A16" s="64">
        <v>4</v>
      </c>
      <c r="B16" s="73" t="s">
        <v>397</v>
      </c>
      <c r="C16" s="76" t="s">
        <v>43</v>
      </c>
      <c r="D16" s="74">
        <v>1507.225</v>
      </c>
      <c r="E16" s="75" t="s">
        <v>248</v>
      </c>
      <c r="F16" s="70">
        <v>217.62</v>
      </c>
      <c r="G16" s="57"/>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 t="shared" si="0"/>
        <v>328002.3</v>
      </c>
      <c r="BB16" s="61">
        <f>BA16+SUM(N16:AZ16)</f>
        <v>328002.3</v>
      </c>
      <c r="BC16" s="56" t="str">
        <f t="shared" si="1"/>
        <v>INR  Three Lakh Twenty Eight Thousand  &amp;Two  and Paise Thirty Only</v>
      </c>
      <c r="BD16" s="70">
        <v>192.38</v>
      </c>
      <c r="BE16" s="78">
        <f t="shared" si="2"/>
        <v>217.62</v>
      </c>
      <c r="BF16" s="78">
        <f t="shared" si="3"/>
        <v>289959.95</v>
      </c>
      <c r="BG16" s="78"/>
      <c r="BH16" s="79"/>
      <c r="BI16" s="79">
        <v>30874.1</v>
      </c>
      <c r="HR16" s="16">
        <v>2</v>
      </c>
      <c r="HS16" s="16" t="s">
        <v>35</v>
      </c>
      <c r="HT16" s="16" t="s">
        <v>44</v>
      </c>
      <c r="HU16" s="16">
        <v>10</v>
      </c>
      <c r="HV16" s="16" t="s">
        <v>38</v>
      </c>
    </row>
    <row r="17" spans="1:230" s="15" customFormat="1" ht="60.75" customHeight="1">
      <c r="A17" s="64">
        <v>5</v>
      </c>
      <c r="B17" s="73" t="s">
        <v>310</v>
      </c>
      <c r="C17" s="76" t="s">
        <v>45</v>
      </c>
      <c r="D17" s="74">
        <v>1355.425</v>
      </c>
      <c r="E17" s="75" t="s">
        <v>248</v>
      </c>
      <c r="F17" s="70">
        <v>87.71</v>
      </c>
      <c r="G17" s="57"/>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t="shared" si="0"/>
        <v>118884.33</v>
      </c>
      <c r="BB17" s="61">
        <f>BA17+SUM(N17:AZ17)</f>
        <v>118884.33</v>
      </c>
      <c r="BC17" s="56" t="str">
        <f t="shared" si="1"/>
        <v>INR  One Lakh Eighteen Thousand Eight Hundred &amp; Eighty Four  and Paise Thirty Three Only</v>
      </c>
      <c r="BD17" s="70">
        <v>148</v>
      </c>
      <c r="BE17" s="78">
        <f t="shared" si="2"/>
        <v>167.42</v>
      </c>
      <c r="BF17" s="78">
        <f t="shared" si="3"/>
        <v>200602.9</v>
      </c>
      <c r="BG17" s="78"/>
      <c r="HR17" s="16">
        <v>2</v>
      </c>
      <c r="HS17" s="16" t="s">
        <v>35</v>
      </c>
      <c r="HT17" s="16" t="s">
        <v>44</v>
      </c>
      <c r="HU17" s="16">
        <v>10</v>
      </c>
      <c r="HV17" s="16" t="s">
        <v>38</v>
      </c>
    </row>
    <row r="18" spans="1:230" s="15" customFormat="1" ht="78" customHeight="1">
      <c r="A18" s="64">
        <v>6</v>
      </c>
      <c r="B18" s="73" t="s">
        <v>398</v>
      </c>
      <c r="C18" s="76" t="s">
        <v>48</v>
      </c>
      <c r="D18" s="74">
        <v>1763.969</v>
      </c>
      <c r="E18" s="75" t="s">
        <v>248</v>
      </c>
      <c r="F18" s="70">
        <v>805.2</v>
      </c>
      <c r="G18" s="57"/>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 t="shared" si="0"/>
        <v>1420347.84</v>
      </c>
      <c r="BB18" s="61">
        <f>BA18+SUM(N18:AZ18)</f>
        <v>1420347.84</v>
      </c>
      <c r="BC18" s="56" t="str">
        <f t="shared" si="1"/>
        <v>INR  Fourteen Lakh Twenty Thousand Three Hundred &amp; Forty Seven  and Paise Eighty Four Only</v>
      </c>
      <c r="BD18" s="70">
        <v>228</v>
      </c>
      <c r="BE18" s="78">
        <f t="shared" si="2"/>
        <v>257.91</v>
      </c>
      <c r="BF18" s="78">
        <f t="shared" si="3"/>
        <v>402184.93</v>
      </c>
      <c r="BG18" s="78"/>
      <c r="HR18" s="16">
        <v>2</v>
      </c>
      <c r="HS18" s="16" t="s">
        <v>35</v>
      </c>
      <c r="HT18" s="16" t="s">
        <v>44</v>
      </c>
      <c r="HU18" s="16">
        <v>10</v>
      </c>
      <c r="HV18" s="16" t="s">
        <v>38</v>
      </c>
    </row>
    <row r="19" spans="1:230" s="15" customFormat="1" ht="45.75" customHeight="1">
      <c r="A19" s="64">
        <v>7</v>
      </c>
      <c r="B19" s="73" t="s">
        <v>311</v>
      </c>
      <c r="C19" s="76" t="s">
        <v>49</v>
      </c>
      <c r="D19" s="74">
        <v>1375.561</v>
      </c>
      <c r="E19" s="75" t="s">
        <v>247</v>
      </c>
      <c r="F19" s="70">
        <v>393.66</v>
      </c>
      <c r="G19" s="57"/>
      <c r="H19" s="47"/>
      <c r="I19" s="46" t="s">
        <v>39</v>
      </c>
      <c r="J19" s="48">
        <f aca="true" t="shared" si="4" ref="J19:J91">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0"/>
        <v>541503.34</v>
      </c>
      <c r="BB19" s="61">
        <f aca="true" t="shared" si="5" ref="BB19:BB91">BA19+SUM(N19:AZ19)</f>
        <v>541503.34</v>
      </c>
      <c r="BC19" s="56" t="str">
        <f t="shared" si="1"/>
        <v>INR  Five Lakh Forty One Thousand Five Hundred &amp; Three  and Paise Thirty Four Only</v>
      </c>
      <c r="BD19" s="70">
        <v>148</v>
      </c>
      <c r="BE19" s="78">
        <f t="shared" si="2"/>
        <v>167.42</v>
      </c>
      <c r="BF19" s="78">
        <f t="shared" si="3"/>
        <v>203583.03</v>
      </c>
      <c r="BG19" s="78"/>
      <c r="HR19" s="16">
        <v>3</v>
      </c>
      <c r="HS19" s="16" t="s">
        <v>46</v>
      </c>
      <c r="HT19" s="16" t="s">
        <v>47</v>
      </c>
      <c r="HU19" s="16">
        <v>10</v>
      </c>
      <c r="HV19" s="16" t="s">
        <v>38</v>
      </c>
    </row>
    <row r="20" spans="1:230" s="15" customFormat="1" ht="47.25" customHeight="1">
      <c r="A20" s="64">
        <v>8</v>
      </c>
      <c r="B20" s="73" t="s">
        <v>399</v>
      </c>
      <c r="C20" s="76" t="s">
        <v>50</v>
      </c>
      <c r="D20" s="74">
        <v>191.002</v>
      </c>
      <c r="E20" s="75" t="s">
        <v>400</v>
      </c>
      <c r="F20" s="70">
        <v>6150.79</v>
      </c>
      <c r="G20" s="57"/>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0"/>
        <v>1174813.19</v>
      </c>
      <c r="BB20" s="61">
        <f>BA20+SUM(N20:AZ20)</f>
        <v>1174813.19</v>
      </c>
      <c r="BC20" s="56" t="str">
        <f t="shared" si="1"/>
        <v>INR  Eleven Lakh Seventy Four Thousand Eight Hundred &amp; Thirteen  and Paise Nineteen Only</v>
      </c>
      <c r="BD20" s="70">
        <v>93</v>
      </c>
      <c r="BE20" s="78">
        <f t="shared" si="2"/>
        <v>105.2</v>
      </c>
      <c r="BF20" s="78">
        <f t="shared" si="3"/>
        <v>17763.19</v>
      </c>
      <c r="BG20" s="78"/>
      <c r="HR20" s="16">
        <v>3</v>
      </c>
      <c r="HS20" s="16" t="s">
        <v>46</v>
      </c>
      <c r="HT20" s="16" t="s">
        <v>47</v>
      </c>
      <c r="HU20" s="16">
        <v>10</v>
      </c>
      <c r="HV20" s="16" t="s">
        <v>38</v>
      </c>
    </row>
    <row r="21" spans="1:230" s="15" customFormat="1" ht="132" customHeight="1">
      <c r="A21" s="64">
        <v>9</v>
      </c>
      <c r="B21" s="73" t="s">
        <v>401</v>
      </c>
      <c r="C21" s="76" t="s">
        <v>51</v>
      </c>
      <c r="D21" s="74">
        <v>702.332</v>
      </c>
      <c r="E21" s="75" t="s">
        <v>248</v>
      </c>
      <c r="F21" s="70">
        <v>7338.56</v>
      </c>
      <c r="G21" s="57"/>
      <c r="H21" s="47"/>
      <c r="I21" s="46" t="s">
        <v>39</v>
      </c>
      <c r="J21" s="48">
        <f t="shared" si="4"/>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0"/>
        <v>5154105.52</v>
      </c>
      <c r="BB21" s="61">
        <f t="shared" si="5"/>
        <v>5154105.52</v>
      </c>
      <c r="BC21" s="56" t="str">
        <f t="shared" si="1"/>
        <v>INR  Fifty One Lakh Fifty Four Thousand One Hundred &amp; Five  and Paise Fifty Two Only</v>
      </c>
      <c r="BD21" s="70">
        <v>77.54</v>
      </c>
      <c r="BE21" s="78">
        <f t="shared" si="2"/>
        <v>87.71</v>
      </c>
      <c r="BF21" s="78">
        <f t="shared" si="3"/>
        <v>54458.82</v>
      </c>
      <c r="BG21" s="78"/>
      <c r="HR21" s="16">
        <v>1.01</v>
      </c>
      <c r="HS21" s="16" t="s">
        <v>40</v>
      </c>
      <c r="HT21" s="16" t="s">
        <v>36</v>
      </c>
      <c r="HU21" s="16">
        <v>123.223</v>
      </c>
      <c r="HV21" s="16" t="s">
        <v>38</v>
      </c>
    </row>
    <row r="22" spans="1:230" s="15" customFormat="1" ht="132" customHeight="1">
      <c r="A22" s="64">
        <v>10</v>
      </c>
      <c r="B22" s="73" t="s">
        <v>402</v>
      </c>
      <c r="C22" s="76" t="s">
        <v>52</v>
      </c>
      <c r="D22" s="74">
        <v>239.143</v>
      </c>
      <c r="E22" s="75" t="s">
        <v>248</v>
      </c>
      <c r="F22" s="70">
        <v>7446.02</v>
      </c>
      <c r="G22" s="57"/>
      <c r="H22" s="47"/>
      <c r="I22" s="46" t="s">
        <v>39</v>
      </c>
      <c r="J22" s="48">
        <f t="shared" si="4"/>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0"/>
        <v>1780663.56</v>
      </c>
      <c r="BB22" s="61">
        <f t="shared" si="5"/>
        <v>1780663.56</v>
      </c>
      <c r="BC22" s="56" t="str">
        <f t="shared" si="1"/>
        <v>INR  Seventeen Lakh Eighty Thousand Six Hundred &amp; Sixty Three  and Paise Fifty Six Only</v>
      </c>
      <c r="BD22" s="70">
        <v>172.18</v>
      </c>
      <c r="BE22" s="78">
        <f t="shared" si="2"/>
        <v>194.77</v>
      </c>
      <c r="BF22" s="78">
        <f t="shared" si="3"/>
        <v>41175.64</v>
      </c>
      <c r="BG22" s="78"/>
      <c r="HR22" s="16">
        <v>1.02</v>
      </c>
      <c r="HS22" s="16" t="s">
        <v>41</v>
      </c>
      <c r="HT22" s="16" t="s">
        <v>42</v>
      </c>
      <c r="HU22" s="16">
        <v>213</v>
      </c>
      <c r="HV22" s="16" t="s">
        <v>38</v>
      </c>
    </row>
    <row r="23" spans="1:230" s="15" customFormat="1" ht="132" customHeight="1">
      <c r="A23" s="64">
        <v>11</v>
      </c>
      <c r="B23" s="73" t="s">
        <v>403</v>
      </c>
      <c r="C23" s="76" t="s">
        <v>53</v>
      </c>
      <c r="D23" s="74">
        <v>65.632</v>
      </c>
      <c r="E23" s="75" t="s">
        <v>248</v>
      </c>
      <c r="F23" s="70">
        <v>7553.49</v>
      </c>
      <c r="G23" s="57"/>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0"/>
        <v>495750.66</v>
      </c>
      <c r="BB23" s="61">
        <f>BA23+SUM(N23:AZ23)</f>
        <v>495750.66</v>
      </c>
      <c r="BC23" s="56" t="str">
        <f t="shared" si="1"/>
        <v>INR  Four Lakh Ninety Five Thousand Seven Hundred &amp; Fifty  and Paise Sixty Six Only</v>
      </c>
      <c r="BD23" s="70">
        <v>512.36</v>
      </c>
      <c r="BE23" s="78">
        <f t="shared" si="2"/>
        <v>579.58</v>
      </c>
      <c r="BF23" s="78">
        <f t="shared" si="3"/>
        <v>33627.21</v>
      </c>
      <c r="BG23" s="78"/>
      <c r="HR23" s="16">
        <v>2</v>
      </c>
      <c r="HS23" s="16" t="s">
        <v>35</v>
      </c>
      <c r="HT23" s="16" t="s">
        <v>44</v>
      </c>
      <c r="HU23" s="16">
        <v>10</v>
      </c>
      <c r="HV23" s="16" t="s">
        <v>38</v>
      </c>
    </row>
    <row r="24" spans="1:230" s="15" customFormat="1" ht="103.5" customHeight="1">
      <c r="A24" s="64">
        <v>12</v>
      </c>
      <c r="B24" s="73" t="s">
        <v>404</v>
      </c>
      <c r="C24" s="76" t="s">
        <v>54</v>
      </c>
      <c r="D24" s="74">
        <v>4545.39</v>
      </c>
      <c r="E24" s="75" t="s">
        <v>405</v>
      </c>
      <c r="F24" s="70">
        <v>406.1</v>
      </c>
      <c r="G24" s="57"/>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0"/>
        <v>1845882.88</v>
      </c>
      <c r="BB24" s="61">
        <f>BA24+SUM(N24:AZ24)</f>
        <v>1845882.88</v>
      </c>
      <c r="BC24" s="56" t="str">
        <f t="shared" si="1"/>
        <v>INR  Eighteen Lakh Forty Five Thousand Eight Hundred &amp; Eighty Two  and Paise Eighty Eight Only</v>
      </c>
      <c r="BD24" s="70">
        <v>487.41</v>
      </c>
      <c r="BE24" s="78">
        <f t="shared" si="2"/>
        <v>551.36</v>
      </c>
      <c r="BF24" s="78">
        <f t="shared" si="3"/>
        <v>2215468.54</v>
      </c>
      <c r="BG24" s="78"/>
      <c r="HR24" s="16">
        <v>2</v>
      </c>
      <c r="HS24" s="16" t="s">
        <v>35</v>
      </c>
      <c r="HT24" s="16" t="s">
        <v>44</v>
      </c>
      <c r="HU24" s="16">
        <v>10</v>
      </c>
      <c r="HV24" s="16" t="s">
        <v>38</v>
      </c>
    </row>
    <row r="25" spans="1:230" s="15" customFormat="1" ht="103.5" customHeight="1">
      <c r="A25" s="64">
        <v>13</v>
      </c>
      <c r="B25" s="73" t="s">
        <v>406</v>
      </c>
      <c r="C25" s="76" t="s">
        <v>55</v>
      </c>
      <c r="D25" s="74">
        <v>1885</v>
      </c>
      <c r="E25" s="75" t="s">
        <v>405</v>
      </c>
      <c r="F25" s="70">
        <v>426.46</v>
      </c>
      <c r="G25" s="57"/>
      <c r="H25" s="47"/>
      <c r="I25" s="46" t="s">
        <v>39</v>
      </c>
      <c r="J25" s="48">
        <f>IF(I25="Less(-)",-1,1)</f>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0"/>
        <v>803877.1</v>
      </c>
      <c r="BB25" s="61">
        <f>BA25+SUM(N25:AZ25)</f>
        <v>803877.1</v>
      </c>
      <c r="BC25" s="56" t="str">
        <f t="shared" si="1"/>
        <v>INR  Eight Lakh Three Thousand Eight Hundred &amp; Seventy Seven  and Paise Ten Only</v>
      </c>
      <c r="BD25" s="70">
        <v>266</v>
      </c>
      <c r="BE25" s="78">
        <f t="shared" si="2"/>
        <v>300.9</v>
      </c>
      <c r="BF25" s="78">
        <f t="shared" si="3"/>
        <v>501410</v>
      </c>
      <c r="BG25" s="78"/>
      <c r="HR25" s="16">
        <v>3</v>
      </c>
      <c r="HS25" s="16" t="s">
        <v>46</v>
      </c>
      <c r="HT25" s="16" t="s">
        <v>47</v>
      </c>
      <c r="HU25" s="16">
        <v>10</v>
      </c>
      <c r="HV25" s="16" t="s">
        <v>38</v>
      </c>
    </row>
    <row r="26" spans="1:230" s="15" customFormat="1" ht="103.5" customHeight="1">
      <c r="A26" s="64">
        <v>14</v>
      </c>
      <c r="B26" s="73" t="s">
        <v>407</v>
      </c>
      <c r="C26" s="76" t="s">
        <v>56</v>
      </c>
      <c r="D26" s="74">
        <v>500</v>
      </c>
      <c r="E26" s="75" t="s">
        <v>405</v>
      </c>
      <c r="F26" s="70">
        <v>446.82</v>
      </c>
      <c r="G26" s="57"/>
      <c r="H26" s="47"/>
      <c r="I26" s="46" t="s">
        <v>39</v>
      </c>
      <c r="J26" s="48">
        <f>IF(I26="Less(-)",-1,1)</f>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0"/>
        <v>223410</v>
      </c>
      <c r="BB26" s="61">
        <f>BA26+SUM(N26:AZ26)</f>
        <v>223410</v>
      </c>
      <c r="BC26" s="56" t="str">
        <f t="shared" si="1"/>
        <v>INR  Two Lakh Twenty Three Thousand Four Hundred &amp; Ten  Only</v>
      </c>
      <c r="BD26" s="70">
        <v>4737.22</v>
      </c>
      <c r="BE26" s="78">
        <f t="shared" si="2"/>
        <v>5358.74</v>
      </c>
      <c r="BF26" s="78">
        <f t="shared" si="3"/>
        <v>2368610</v>
      </c>
      <c r="BG26" s="78"/>
      <c r="HR26" s="16">
        <v>1.01</v>
      </c>
      <c r="HS26" s="16" t="s">
        <v>40</v>
      </c>
      <c r="HT26" s="16" t="s">
        <v>36</v>
      </c>
      <c r="HU26" s="16">
        <v>123.223</v>
      </c>
      <c r="HV26" s="16" t="s">
        <v>38</v>
      </c>
    </row>
    <row r="27" spans="1:230" s="15" customFormat="1" ht="115.5" customHeight="1">
      <c r="A27" s="64">
        <v>15</v>
      </c>
      <c r="B27" s="73" t="s">
        <v>408</v>
      </c>
      <c r="C27" s="76" t="s">
        <v>57</v>
      </c>
      <c r="D27" s="74">
        <v>77.259</v>
      </c>
      <c r="E27" s="75" t="s">
        <v>409</v>
      </c>
      <c r="F27" s="70">
        <v>80619.49</v>
      </c>
      <c r="G27" s="57"/>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0"/>
        <v>6228581.18</v>
      </c>
      <c r="BB27" s="61">
        <f>BA27+SUM(N27:AZ27)</f>
        <v>6228581.18</v>
      </c>
      <c r="BC27" s="56" t="str">
        <f t="shared" si="1"/>
        <v>INR  Sixty Two Lakh Twenty Eight Thousand Five Hundred &amp; Eighty One  and Paise Eighteen Only</v>
      </c>
      <c r="BD27" s="70">
        <v>5303.78</v>
      </c>
      <c r="BE27" s="78">
        <f t="shared" si="2"/>
        <v>5999.64</v>
      </c>
      <c r="BF27" s="78">
        <f t="shared" si="3"/>
        <v>409764.74</v>
      </c>
      <c r="BG27" s="78"/>
      <c r="HR27" s="16">
        <v>1.01</v>
      </c>
      <c r="HS27" s="16" t="s">
        <v>40</v>
      </c>
      <c r="HT27" s="16" t="s">
        <v>36</v>
      </c>
      <c r="HU27" s="16">
        <v>123.223</v>
      </c>
      <c r="HV27" s="16" t="s">
        <v>38</v>
      </c>
    </row>
    <row r="28" spans="1:230" s="15" customFormat="1" ht="115.5" customHeight="1">
      <c r="A28" s="64">
        <v>16</v>
      </c>
      <c r="B28" s="73" t="s">
        <v>410</v>
      </c>
      <c r="C28" s="76" t="s">
        <v>58</v>
      </c>
      <c r="D28" s="74">
        <v>26.835</v>
      </c>
      <c r="E28" s="75" t="s">
        <v>409</v>
      </c>
      <c r="F28" s="70">
        <v>81105.91</v>
      </c>
      <c r="G28" s="57"/>
      <c r="H28" s="47"/>
      <c r="I28" s="46" t="s">
        <v>39</v>
      </c>
      <c r="J28" s="48">
        <f t="shared" si="4"/>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0"/>
        <v>2176477.09</v>
      </c>
      <c r="BB28" s="61">
        <f t="shared" si="5"/>
        <v>2176477.09</v>
      </c>
      <c r="BC28" s="56" t="str">
        <f t="shared" si="1"/>
        <v>INR  Twenty One Lakh Seventy Six Thousand Four Hundred &amp; Seventy Seven  and Paise Nine Only</v>
      </c>
      <c r="BD28" s="70">
        <v>5762</v>
      </c>
      <c r="BE28" s="78">
        <f t="shared" si="2"/>
        <v>6517.97</v>
      </c>
      <c r="BF28" s="78">
        <f t="shared" si="3"/>
        <v>154623.27</v>
      </c>
      <c r="BG28" s="78"/>
      <c r="HR28" s="16"/>
      <c r="HS28" s="16"/>
      <c r="HT28" s="16"/>
      <c r="HU28" s="16"/>
      <c r="HV28" s="16"/>
    </row>
    <row r="29" spans="1:230" s="15" customFormat="1" ht="115.5" customHeight="1">
      <c r="A29" s="64">
        <v>17</v>
      </c>
      <c r="B29" s="73" t="s">
        <v>411</v>
      </c>
      <c r="C29" s="76" t="s">
        <v>59</v>
      </c>
      <c r="D29" s="74">
        <v>7.316</v>
      </c>
      <c r="E29" s="75" t="s">
        <v>409</v>
      </c>
      <c r="F29" s="70">
        <v>81592.32</v>
      </c>
      <c r="G29" s="57"/>
      <c r="H29" s="47"/>
      <c r="I29" s="46" t="s">
        <v>39</v>
      </c>
      <c r="J29" s="48">
        <f t="shared" si="4"/>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0"/>
        <v>596929.41</v>
      </c>
      <c r="BB29" s="61">
        <f t="shared" si="5"/>
        <v>596929.41</v>
      </c>
      <c r="BC29" s="56" t="str">
        <f t="shared" si="1"/>
        <v>INR  Five Lakh Ninety Six Thousand Nine Hundred &amp; Twenty Nine  and Paise Forty One Only</v>
      </c>
      <c r="BD29" s="70">
        <v>5857</v>
      </c>
      <c r="BE29" s="78">
        <f t="shared" si="2"/>
        <v>6625.44</v>
      </c>
      <c r="BF29" s="78">
        <f t="shared" si="3"/>
        <v>42849.81</v>
      </c>
      <c r="BG29" s="78"/>
      <c r="HR29" s="16"/>
      <c r="HS29" s="16"/>
      <c r="HT29" s="16"/>
      <c r="HU29" s="16"/>
      <c r="HV29" s="16"/>
    </row>
    <row r="30" spans="1:230" s="15" customFormat="1" ht="33" customHeight="1">
      <c r="A30" s="64">
        <v>18</v>
      </c>
      <c r="B30" s="73" t="s">
        <v>412</v>
      </c>
      <c r="C30" s="76" t="s">
        <v>60</v>
      </c>
      <c r="D30" s="74">
        <v>153.702</v>
      </c>
      <c r="E30" s="75" t="s">
        <v>248</v>
      </c>
      <c r="F30" s="70">
        <v>5879.98</v>
      </c>
      <c r="G30" s="57"/>
      <c r="H30" s="47"/>
      <c r="I30" s="46" t="s">
        <v>39</v>
      </c>
      <c r="J30" s="48">
        <f t="shared" si="4"/>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0"/>
        <v>903764.69</v>
      </c>
      <c r="BB30" s="61">
        <f t="shared" si="5"/>
        <v>903764.69</v>
      </c>
      <c r="BC30" s="56" t="str">
        <f t="shared" si="1"/>
        <v>INR  Nine Lakh Three Thousand Seven Hundred &amp; Sixty Four  and Paise Sixty Nine Only</v>
      </c>
      <c r="BD30" s="70">
        <v>5952</v>
      </c>
      <c r="BE30" s="78">
        <f t="shared" si="2"/>
        <v>6732.9</v>
      </c>
      <c r="BF30" s="78">
        <f t="shared" si="3"/>
        <v>914834.3</v>
      </c>
      <c r="BG30" s="78"/>
      <c r="HR30" s="16"/>
      <c r="HS30" s="16"/>
      <c r="HT30" s="16"/>
      <c r="HU30" s="16"/>
      <c r="HV30" s="16"/>
    </row>
    <row r="31" spans="1:230" s="15" customFormat="1" ht="33" customHeight="1">
      <c r="A31" s="64">
        <v>19</v>
      </c>
      <c r="B31" s="73" t="s">
        <v>413</v>
      </c>
      <c r="C31" s="76" t="s">
        <v>70</v>
      </c>
      <c r="D31" s="74">
        <v>305.503</v>
      </c>
      <c r="E31" s="75" t="s">
        <v>248</v>
      </c>
      <c r="F31" s="70">
        <v>6131.1</v>
      </c>
      <c r="G31" s="57"/>
      <c r="H31" s="47"/>
      <c r="I31" s="46" t="s">
        <v>39</v>
      </c>
      <c r="J31" s="48">
        <f>IF(I31="Less(-)",-1,1)</f>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0"/>
        <v>1873069.44</v>
      </c>
      <c r="BB31" s="61">
        <f>BA31+SUM(N31:AZ31)</f>
        <v>1873069.44</v>
      </c>
      <c r="BC31" s="56" t="str">
        <f t="shared" si="1"/>
        <v>INR  Eighteen Lakh Seventy Three Thousand  &amp;Sixty Nine  and Paise Forty Four Only</v>
      </c>
      <c r="BD31" s="70">
        <v>6047</v>
      </c>
      <c r="BE31" s="78">
        <f t="shared" si="2"/>
        <v>6840.37</v>
      </c>
      <c r="BF31" s="78">
        <f t="shared" si="3"/>
        <v>1847376.64</v>
      </c>
      <c r="BG31" s="78"/>
      <c r="HR31" s="16"/>
      <c r="HS31" s="16"/>
      <c r="HT31" s="16"/>
      <c r="HU31" s="16"/>
      <c r="HV31" s="16"/>
    </row>
    <row r="32" spans="1:230" s="15" customFormat="1" ht="33" customHeight="1">
      <c r="A32" s="64">
        <v>20</v>
      </c>
      <c r="B32" s="73" t="s">
        <v>414</v>
      </c>
      <c r="C32" s="76" t="s">
        <v>71</v>
      </c>
      <c r="D32" s="74">
        <v>137.919</v>
      </c>
      <c r="E32" s="75" t="s">
        <v>248</v>
      </c>
      <c r="F32" s="70">
        <v>6256.67</v>
      </c>
      <c r="G32" s="57"/>
      <c r="H32" s="47"/>
      <c r="I32" s="46" t="s">
        <v>39</v>
      </c>
      <c r="J32" s="48">
        <f t="shared" si="4"/>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0"/>
        <v>862913.67</v>
      </c>
      <c r="BB32" s="61">
        <f t="shared" si="5"/>
        <v>862913.67</v>
      </c>
      <c r="BC32" s="56" t="str">
        <f t="shared" si="1"/>
        <v>INR  Eight Lakh Sixty Two Thousand Nine Hundred &amp; Thirteen  and Paise Sixty Seven Only</v>
      </c>
      <c r="BD32" s="70">
        <v>6142</v>
      </c>
      <c r="BE32" s="78">
        <f t="shared" si="2"/>
        <v>6947.83</v>
      </c>
      <c r="BF32" s="78">
        <f t="shared" si="3"/>
        <v>847098.5</v>
      </c>
      <c r="BG32" s="78"/>
      <c r="HR32" s="16"/>
      <c r="HS32" s="16"/>
      <c r="HT32" s="16"/>
      <c r="HU32" s="16"/>
      <c r="HV32" s="16"/>
    </row>
    <row r="33" spans="1:230" s="15" customFormat="1" ht="33" customHeight="1">
      <c r="A33" s="64">
        <v>21</v>
      </c>
      <c r="B33" s="73" t="s">
        <v>415</v>
      </c>
      <c r="C33" s="76" t="s">
        <v>72</v>
      </c>
      <c r="D33" s="74">
        <v>46.516</v>
      </c>
      <c r="E33" s="75" t="s">
        <v>248</v>
      </c>
      <c r="F33" s="70">
        <v>6382.23</v>
      </c>
      <c r="G33" s="57"/>
      <c r="H33" s="47"/>
      <c r="I33" s="46" t="s">
        <v>39</v>
      </c>
      <c r="J33" s="48">
        <f t="shared" si="4"/>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0"/>
        <v>296875.81</v>
      </c>
      <c r="BB33" s="61">
        <f t="shared" si="5"/>
        <v>296875.81</v>
      </c>
      <c r="BC33" s="56" t="str">
        <f t="shared" si="1"/>
        <v>INR  Two Lakh Ninety Six Thousand Eight Hundred &amp; Seventy Five  and Paise Eighty One Only</v>
      </c>
      <c r="BD33" s="70">
        <v>363</v>
      </c>
      <c r="BE33" s="78">
        <f t="shared" si="2"/>
        <v>410.63</v>
      </c>
      <c r="BF33" s="78">
        <f t="shared" si="3"/>
        <v>16885.31</v>
      </c>
      <c r="BG33" s="78"/>
      <c r="HR33" s="16"/>
      <c r="HS33" s="16"/>
      <c r="HT33" s="16"/>
      <c r="HU33" s="16"/>
      <c r="HV33" s="16"/>
    </row>
    <row r="34" spans="1:230" s="15" customFormat="1" ht="35.25" customHeight="1">
      <c r="A34" s="64">
        <v>22</v>
      </c>
      <c r="B34" s="73" t="s">
        <v>416</v>
      </c>
      <c r="C34" s="76" t="s">
        <v>73</v>
      </c>
      <c r="D34" s="74">
        <v>590.21</v>
      </c>
      <c r="E34" s="75" t="s">
        <v>247</v>
      </c>
      <c r="F34" s="70">
        <v>805.41</v>
      </c>
      <c r="G34" s="57"/>
      <c r="H34" s="47"/>
      <c r="I34" s="46" t="s">
        <v>39</v>
      </c>
      <c r="J34" s="48">
        <f>IF(I34="Less(-)",-1,1)</f>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0"/>
        <v>475361.04</v>
      </c>
      <c r="BB34" s="61">
        <f>BA34+SUM(N34:AZ34)</f>
        <v>475361.04</v>
      </c>
      <c r="BC34" s="56" t="str">
        <f t="shared" si="1"/>
        <v>INR  Four Lakh Seventy Five Thousand Three Hundred &amp; Sixty One  and Paise Four Only</v>
      </c>
      <c r="BD34" s="70">
        <v>381</v>
      </c>
      <c r="BE34" s="78">
        <f t="shared" si="2"/>
        <v>430.99</v>
      </c>
      <c r="BF34" s="78">
        <f t="shared" si="3"/>
        <v>224870.01</v>
      </c>
      <c r="BG34" s="78"/>
      <c r="HR34" s="16"/>
      <c r="HS34" s="16"/>
      <c r="HT34" s="16"/>
      <c r="HU34" s="16"/>
      <c r="HV34" s="16"/>
    </row>
    <row r="35" spans="1:230" s="15" customFormat="1" ht="35.25" customHeight="1">
      <c r="A35" s="64">
        <v>23</v>
      </c>
      <c r="B35" s="73" t="s">
        <v>417</v>
      </c>
      <c r="C35" s="76" t="s">
        <v>74</v>
      </c>
      <c r="D35" s="74">
        <v>667.96</v>
      </c>
      <c r="E35" s="75" t="s">
        <v>247</v>
      </c>
      <c r="F35" s="70">
        <v>818.99</v>
      </c>
      <c r="G35" s="57"/>
      <c r="H35" s="47"/>
      <c r="I35" s="46" t="s">
        <v>39</v>
      </c>
      <c r="J35" s="48">
        <f t="shared" si="4"/>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0"/>
        <v>547052.56</v>
      </c>
      <c r="BB35" s="61">
        <f t="shared" si="5"/>
        <v>547052.56</v>
      </c>
      <c r="BC35" s="56" t="str">
        <f t="shared" si="1"/>
        <v>INR  Five Lakh Forty Seven Thousand  &amp;Fifty Two  and Paise Fifty Six Only</v>
      </c>
      <c r="BD35" s="70">
        <v>399</v>
      </c>
      <c r="BE35" s="78">
        <f t="shared" si="2"/>
        <v>451.35</v>
      </c>
      <c r="BF35" s="78">
        <f t="shared" si="3"/>
        <v>266516.04</v>
      </c>
      <c r="BG35" s="78"/>
      <c r="HR35" s="16"/>
      <c r="HS35" s="16"/>
      <c r="HT35" s="16"/>
      <c r="HU35" s="16"/>
      <c r="HV35" s="16"/>
    </row>
    <row r="36" spans="1:230" s="15" customFormat="1" ht="35.25" customHeight="1">
      <c r="A36" s="64">
        <v>24</v>
      </c>
      <c r="B36" s="73" t="s">
        <v>418</v>
      </c>
      <c r="C36" s="76" t="s">
        <v>75</v>
      </c>
      <c r="D36" s="74">
        <v>206.649</v>
      </c>
      <c r="E36" s="75" t="s">
        <v>247</v>
      </c>
      <c r="F36" s="70">
        <v>832.56</v>
      </c>
      <c r="G36" s="57"/>
      <c r="H36" s="47"/>
      <c r="I36" s="46" t="s">
        <v>39</v>
      </c>
      <c r="J36" s="48">
        <f t="shared" si="4"/>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0"/>
        <v>172047.69</v>
      </c>
      <c r="BB36" s="61">
        <f t="shared" si="5"/>
        <v>172047.69</v>
      </c>
      <c r="BC36" s="56" t="str">
        <f t="shared" si="1"/>
        <v>INR  One Lakh Seventy Two Thousand  &amp;Forty Seven  and Paise Sixty Nine Only</v>
      </c>
      <c r="BD36" s="70">
        <v>417</v>
      </c>
      <c r="BE36" s="78">
        <f t="shared" si="2"/>
        <v>471.71</v>
      </c>
      <c r="BF36" s="78">
        <f t="shared" si="3"/>
        <v>86172.63</v>
      </c>
      <c r="BG36" s="78"/>
      <c r="HR36" s="16"/>
      <c r="HS36" s="16"/>
      <c r="HT36" s="16"/>
      <c r="HU36" s="16"/>
      <c r="HV36" s="16"/>
    </row>
    <row r="37" spans="1:230" s="15" customFormat="1" ht="119.25" customHeight="1">
      <c r="A37" s="64">
        <v>25</v>
      </c>
      <c r="B37" s="73" t="s">
        <v>419</v>
      </c>
      <c r="C37" s="76" t="s">
        <v>76</v>
      </c>
      <c r="D37" s="74">
        <v>107.95</v>
      </c>
      <c r="E37" s="75" t="s">
        <v>247</v>
      </c>
      <c r="F37" s="70">
        <v>210.4</v>
      </c>
      <c r="G37" s="57"/>
      <c r="H37" s="47"/>
      <c r="I37" s="46" t="s">
        <v>39</v>
      </c>
      <c r="J37" s="48">
        <f t="shared" si="4"/>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 t="shared" si="0"/>
        <v>22712.68</v>
      </c>
      <c r="BB37" s="61">
        <f t="shared" si="5"/>
        <v>22712.68</v>
      </c>
      <c r="BC37" s="56" t="str">
        <f t="shared" si="1"/>
        <v>INR  Twenty Two Thousand Seven Hundred &amp; Twelve  and Paise Sixty Eight Only</v>
      </c>
      <c r="BD37" s="70">
        <v>435</v>
      </c>
      <c r="BE37" s="78">
        <f t="shared" si="2"/>
        <v>492.07</v>
      </c>
      <c r="BF37" s="78">
        <f t="shared" si="3"/>
        <v>46958.25</v>
      </c>
      <c r="BG37" s="78"/>
      <c r="HR37" s="16"/>
      <c r="HS37" s="16"/>
      <c r="HT37" s="16"/>
      <c r="HU37" s="16"/>
      <c r="HV37" s="16"/>
    </row>
    <row r="38" spans="1:230" s="15" customFormat="1" ht="32.25" customHeight="1">
      <c r="A38" s="64">
        <v>26</v>
      </c>
      <c r="B38" s="73" t="s">
        <v>246</v>
      </c>
      <c r="C38" s="76" t="s">
        <v>77</v>
      </c>
      <c r="D38" s="74">
        <v>3061.421</v>
      </c>
      <c r="E38" s="75" t="s">
        <v>247</v>
      </c>
      <c r="F38" s="70">
        <v>23.76</v>
      </c>
      <c r="G38" s="57"/>
      <c r="H38" s="47"/>
      <c r="I38" s="46" t="s">
        <v>39</v>
      </c>
      <c r="J38" s="48">
        <f t="shared" si="4"/>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0"/>
        <v>72739.36</v>
      </c>
      <c r="BB38" s="61">
        <f t="shared" si="5"/>
        <v>72739.36</v>
      </c>
      <c r="BC38" s="56" t="str">
        <f t="shared" si="1"/>
        <v>INR  Seventy Two Thousand Seven Hundred &amp; Thirty Nine  and Paise Thirty Six Only</v>
      </c>
      <c r="BD38" s="70">
        <v>59</v>
      </c>
      <c r="BE38" s="78">
        <f t="shared" si="2"/>
        <v>66.74</v>
      </c>
      <c r="BF38" s="78">
        <f t="shared" si="3"/>
        <v>180623.84</v>
      </c>
      <c r="BG38" s="78"/>
      <c r="HR38" s="16"/>
      <c r="HS38" s="16"/>
      <c r="HT38" s="16"/>
      <c r="HU38" s="16"/>
      <c r="HV38" s="16"/>
    </row>
    <row r="39" spans="1:230" s="15" customFormat="1" ht="93.75" customHeight="1">
      <c r="A39" s="64">
        <v>27</v>
      </c>
      <c r="B39" s="73" t="s">
        <v>643</v>
      </c>
      <c r="C39" s="76" t="s">
        <v>78</v>
      </c>
      <c r="D39" s="74">
        <v>835.955</v>
      </c>
      <c r="E39" s="75" t="s">
        <v>247</v>
      </c>
      <c r="F39" s="70">
        <v>141.4</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0"/>
        <v>118204.04</v>
      </c>
      <c r="BB39" s="61">
        <f>BA39+SUM(N39:AZ39)</f>
        <v>118204.04</v>
      </c>
      <c r="BC39" s="56" t="str">
        <f t="shared" si="1"/>
        <v>INR  One Lakh Eighteen Thousand Two Hundred &amp; Four  and Paise Four Only</v>
      </c>
      <c r="BD39" s="70">
        <v>71269</v>
      </c>
      <c r="BE39" s="78">
        <f t="shared" si="2"/>
        <v>80619.49</v>
      </c>
      <c r="BF39" s="78">
        <f t="shared" si="3"/>
        <v>59577676.9</v>
      </c>
      <c r="BG39" s="78"/>
      <c r="HR39" s="16"/>
      <c r="HS39" s="16"/>
      <c r="HT39" s="16"/>
      <c r="HU39" s="16"/>
      <c r="HV39" s="16"/>
    </row>
    <row r="40" spans="1:230" s="15" customFormat="1" ht="93.75" customHeight="1">
      <c r="A40" s="64">
        <v>28</v>
      </c>
      <c r="B40" s="73" t="s">
        <v>644</v>
      </c>
      <c r="C40" s="76" t="s">
        <v>79</v>
      </c>
      <c r="D40" s="74">
        <v>795.205</v>
      </c>
      <c r="E40" s="75" t="s">
        <v>247</v>
      </c>
      <c r="F40" s="70">
        <v>145.92</v>
      </c>
      <c r="G40" s="57"/>
      <c r="H40" s="47"/>
      <c r="I40" s="46" t="s">
        <v>39</v>
      </c>
      <c r="J40" s="48">
        <f t="shared" si="4"/>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0"/>
        <v>116036.31</v>
      </c>
      <c r="BB40" s="61">
        <f t="shared" si="5"/>
        <v>116036.31</v>
      </c>
      <c r="BC40" s="56" t="str">
        <f t="shared" si="1"/>
        <v>INR  One Lakh Sixteen Thousand  &amp;Thirty Six  and Paise Thirty One Only</v>
      </c>
      <c r="BD40" s="70">
        <v>71699</v>
      </c>
      <c r="BE40" s="78">
        <f t="shared" si="2"/>
        <v>81105.91</v>
      </c>
      <c r="BF40" s="78">
        <f t="shared" si="3"/>
        <v>57015403.3</v>
      </c>
      <c r="BG40" s="78"/>
      <c r="HR40" s="16"/>
      <c r="HS40" s="16"/>
      <c r="HT40" s="16"/>
      <c r="HU40" s="16"/>
      <c r="HV40" s="16"/>
    </row>
    <row r="41" spans="1:230" s="15" customFormat="1" ht="93.75" customHeight="1">
      <c r="A41" s="64">
        <v>29</v>
      </c>
      <c r="B41" s="73" t="s">
        <v>645</v>
      </c>
      <c r="C41" s="76" t="s">
        <v>80</v>
      </c>
      <c r="D41" s="74">
        <v>321.94</v>
      </c>
      <c r="E41" s="75" t="s">
        <v>247</v>
      </c>
      <c r="F41" s="70">
        <v>150.45</v>
      </c>
      <c r="G41" s="57"/>
      <c r="H41" s="47"/>
      <c r="I41" s="46" t="s">
        <v>39</v>
      </c>
      <c r="J41" s="48">
        <f t="shared" si="4"/>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0"/>
        <v>48435.87</v>
      </c>
      <c r="BB41" s="61">
        <f t="shared" si="5"/>
        <v>48435.87</v>
      </c>
      <c r="BC41" s="56" t="str">
        <f t="shared" si="1"/>
        <v>INR  Forty Eight Thousand Four Hundred &amp; Thirty Five  and Paise Eighty Seven Only</v>
      </c>
      <c r="BD41" s="70">
        <v>72129</v>
      </c>
      <c r="BE41" s="78">
        <f t="shared" si="2"/>
        <v>81592.32</v>
      </c>
      <c r="BF41" s="78">
        <f t="shared" si="3"/>
        <v>23221210.26</v>
      </c>
      <c r="BG41" s="78"/>
      <c r="HR41" s="16"/>
      <c r="HS41" s="16"/>
      <c r="HT41" s="16"/>
      <c r="HU41" s="16"/>
      <c r="HV41" s="16"/>
    </row>
    <row r="42" spans="1:230" s="15" customFormat="1" ht="93.75" customHeight="1">
      <c r="A42" s="64">
        <v>30</v>
      </c>
      <c r="B42" s="73" t="s">
        <v>646</v>
      </c>
      <c r="C42" s="76" t="s">
        <v>81</v>
      </c>
      <c r="D42" s="74">
        <v>4028.298</v>
      </c>
      <c r="E42" s="75" t="s">
        <v>247</v>
      </c>
      <c r="F42" s="70">
        <v>179.86</v>
      </c>
      <c r="G42" s="57"/>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0"/>
        <v>724529.68</v>
      </c>
      <c r="BB42" s="61">
        <f>BA42+SUM(N42:AZ42)</f>
        <v>724529.68</v>
      </c>
      <c r="BC42" s="56" t="str">
        <f t="shared" si="1"/>
        <v>INR  Seven Lakh Twenty Four Thousand Five Hundred &amp; Twenty Nine  and Paise Sixty Eight Only</v>
      </c>
      <c r="BD42" s="70">
        <v>72559</v>
      </c>
      <c r="BE42" s="78">
        <f t="shared" si="2"/>
        <v>82078.74</v>
      </c>
      <c r="BF42" s="78">
        <f t="shared" si="3"/>
        <v>292289274.58</v>
      </c>
      <c r="BG42" s="78"/>
      <c r="HR42" s="16"/>
      <c r="HS42" s="16"/>
      <c r="HT42" s="16"/>
      <c r="HU42" s="16"/>
      <c r="HV42" s="16"/>
    </row>
    <row r="43" spans="1:230" s="15" customFormat="1" ht="93.75" customHeight="1">
      <c r="A43" s="64">
        <v>31</v>
      </c>
      <c r="B43" s="73" t="s">
        <v>647</v>
      </c>
      <c r="C43" s="76" t="s">
        <v>82</v>
      </c>
      <c r="D43" s="74">
        <v>873.932</v>
      </c>
      <c r="E43" s="75" t="s">
        <v>247</v>
      </c>
      <c r="F43" s="70">
        <v>184.39</v>
      </c>
      <c r="G43" s="57"/>
      <c r="H43" s="47"/>
      <c r="I43" s="46" t="s">
        <v>39</v>
      </c>
      <c r="J43" s="48">
        <f>IF(I43="Less(-)",-1,1)</f>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0"/>
        <v>161144.32</v>
      </c>
      <c r="BB43" s="61">
        <f>BA43+SUM(N43:AZ43)</f>
        <v>161144.32</v>
      </c>
      <c r="BC43" s="56" t="str">
        <f t="shared" si="1"/>
        <v>INR  One Lakh Sixty One Thousand One Hundred &amp; Forty Four  and Paise Thirty Two Only</v>
      </c>
      <c r="BD43" s="70">
        <v>72989</v>
      </c>
      <c r="BE43" s="78">
        <f t="shared" si="2"/>
        <v>82565.16</v>
      </c>
      <c r="BF43" s="78">
        <f t="shared" si="3"/>
        <v>63787422.75</v>
      </c>
      <c r="BG43" s="78"/>
      <c r="HR43" s="16"/>
      <c r="HS43" s="16"/>
      <c r="HT43" s="16"/>
      <c r="HU43" s="16"/>
      <c r="HV43" s="16"/>
    </row>
    <row r="44" spans="1:230" s="15" customFormat="1" ht="93.75" customHeight="1">
      <c r="A44" s="64">
        <v>32</v>
      </c>
      <c r="B44" s="73" t="s">
        <v>648</v>
      </c>
      <c r="C44" s="76" t="s">
        <v>83</v>
      </c>
      <c r="D44" s="74">
        <v>670.852</v>
      </c>
      <c r="E44" s="75" t="s">
        <v>247</v>
      </c>
      <c r="F44" s="70">
        <v>188.91</v>
      </c>
      <c r="G44" s="57"/>
      <c r="H44" s="47"/>
      <c r="I44" s="46" t="s">
        <v>39</v>
      </c>
      <c r="J44" s="48">
        <f t="shared" si="4"/>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0"/>
        <v>126730.65</v>
      </c>
      <c r="BB44" s="61">
        <f t="shared" si="5"/>
        <v>126730.65</v>
      </c>
      <c r="BC44" s="56" t="str">
        <f t="shared" si="1"/>
        <v>INR  One Lakh Twenty Six Thousand Seven Hundred &amp; Thirty  and Paise Sixty Five Only</v>
      </c>
      <c r="BD44" s="70">
        <v>4243</v>
      </c>
      <c r="BE44" s="78">
        <f t="shared" si="2"/>
        <v>4799.68</v>
      </c>
      <c r="BF44" s="78">
        <f t="shared" si="3"/>
        <v>2846425.04</v>
      </c>
      <c r="BG44" s="78"/>
      <c r="HR44" s="16"/>
      <c r="HS44" s="16"/>
      <c r="HT44" s="16"/>
      <c r="HU44" s="16"/>
      <c r="HV44" s="16"/>
    </row>
    <row r="45" spans="1:230" s="15" customFormat="1" ht="90.75" customHeight="1">
      <c r="A45" s="64">
        <v>33</v>
      </c>
      <c r="B45" s="73" t="s">
        <v>642</v>
      </c>
      <c r="C45" s="76" t="s">
        <v>84</v>
      </c>
      <c r="D45" s="74">
        <v>1782.353</v>
      </c>
      <c r="E45" s="75" t="s">
        <v>247</v>
      </c>
      <c r="F45" s="70">
        <v>157.24</v>
      </c>
      <c r="G45" s="57"/>
      <c r="H45" s="47"/>
      <c r="I45" s="46" t="s">
        <v>39</v>
      </c>
      <c r="J45" s="48">
        <f>IF(I45="Less(-)",-1,1)</f>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0"/>
        <v>280257.19</v>
      </c>
      <c r="BB45" s="61">
        <f>BA45+SUM(N45:AZ45)</f>
        <v>280257.19</v>
      </c>
      <c r="BC45" s="56" t="str">
        <f t="shared" si="1"/>
        <v>INR  Two Lakh Eighty Thousand Two Hundred &amp; Fifty Seven  and Paise Nineteen Only</v>
      </c>
      <c r="BD45" s="70">
        <v>4466</v>
      </c>
      <c r="BE45" s="78">
        <f t="shared" si="2"/>
        <v>5051.94</v>
      </c>
      <c r="BF45" s="78">
        <f t="shared" si="3"/>
        <v>7959988.5</v>
      </c>
      <c r="BG45" s="78"/>
      <c r="HR45" s="16"/>
      <c r="HS45" s="16"/>
      <c r="HT45" s="16"/>
      <c r="HU45" s="16"/>
      <c r="HV45" s="16"/>
    </row>
    <row r="46" spans="1:230" s="15" customFormat="1" ht="90.75" customHeight="1">
      <c r="A46" s="64">
        <v>34</v>
      </c>
      <c r="B46" s="73" t="s">
        <v>420</v>
      </c>
      <c r="C46" s="76" t="s">
        <v>85</v>
      </c>
      <c r="D46" s="74">
        <v>2222.319</v>
      </c>
      <c r="E46" s="75" t="s">
        <v>247</v>
      </c>
      <c r="F46" s="70">
        <v>161.76</v>
      </c>
      <c r="G46" s="57"/>
      <c r="H46" s="47"/>
      <c r="I46" s="46" t="s">
        <v>39</v>
      </c>
      <c r="J46" s="48">
        <f t="shared" si="4"/>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0"/>
        <v>359482.32</v>
      </c>
      <c r="BB46" s="61">
        <f t="shared" si="5"/>
        <v>359482.32</v>
      </c>
      <c r="BC46" s="56" t="str">
        <f t="shared" si="1"/>
        <v>INR  Three Lakh Fifty Nine Thousand Four Hundred &amp; Eighty Two  and Paise Thirty Two Only</v>
      </c>
      <c r="BD46" s="70">
        <v>4577</v>
      </c>
      <c r="BE46" s="78">
        <f t="shared" si="2"/>
        <v>5177.5</v>
      </c>
      <c r="BF46" s="78">
        <f t="shared" si="3"/>
        <v>10171554.06</v>
      </c>
      <c r="BG46" s="78"/>
      <c r="HR46" s="16"/>
      <c r="HS46" s="16"/>
      <c r="HT46" s="16"/>
      <c r="HU46" s="16"/>
      <c r="HV46" s="16"/>
    </row>
    <row r="47" spans="1:230" s="15" customFormat="1" ht="90.75" customHeight="1">
      <c r="A47" s="64">
        <v>35</v>
      </c>
      <c r="B47" s="73" t="s">
        <v>641</v>
      </c>
      <c r="C47" s="76" t="s">
        <v>86</v>
      </c>
      <c r="D47" s="74">
        <v>796.337</v>
      </c>
      <c r="E47" s="75" t="s">
        <v>247</v>
      </c>
      <c r="F47" s="70">
        <v>166.29</v>
      </c>
      <c r="G47" s="57"/>
      <c r="H47" s="47"/>
      <c r="I47" s="46" t="s">
        <v>39</v>
      </c>
      <c r="J47" s="48">
        <f t="shared" si="4"/>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0"/>
        <v>132422.88</v>
      </c>
      <c r="BB47" s="61">
        <f t="shared" si="5"/>
        <v>132422.88</v>
      </c>
      <c r="BC47" s="56" t="str">
        <f t="shared" si="1"/>
        <v>INR  One Lakh Thirty Two Thousand Four Hundred &amp; Twenty Two  and Paise Eighty Eight Only</v>
      </c>
      <c r="BD47" s="70">
        <v>4688</v>
      </c>
      <c r="BE47" s="78">
        <f t="shared" si="2"/>
        <v>5303.07</v>
      </c>
      <c r="BF47" s="78">
        <f t="shared" si="3"/>
        <v>3733227.86</v>
      </c>
      <c r="BG47" s="78"/>
      <c r="HR47" s="16"/>
      <c r="HS47" s="16"/>
      <c r="HT47" s="16"/>
      <c r="HU47" s="16"/>
      <c r="HV47" s="16"/>
    </row>
    <row r="48" spans="1:230" s="15" customFormat="1" ht="33.75" customHeight="1">
      <c r="A48" s="64">
        <v>36</v>
      </c>
      <c r="B48" s="73" t="s">
        <v>421</v>
      </c>
      <c r="C48" s="76" t="s">
        <v>87</v>
      </c>
      <c r="D48" s="74">
        <v>673.966</v>
      </c>
      <c r="E48" s="75" t="s">
        <v>247</v>
      </c>
      <c r="F48" s="70">
        <v>38.46</v>
      </c>
      <c r="G48" s="57"/>
      <c r="H48" s="47"/>
      <c r="I48" s="46" t="s">
        <v>39</v>
      </c>
      <c r="J48" s="48">
        <f t="shared" si="4"/>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 t="shared" si="0"/>
        <v>25920.73</v>
      </c>
      <c r="BB48" s="61">
        <f t="shared" si="5"/>
        <v>25920.73</v>
      </c>
      <c r="BC48" s="56" t="str">
        <f t="shared" si="1"/>
        <v>INR  Twenty Five Thousand Nine Hundred &amp; Twenty  and Paise Seventy Three Only</v>
      </c>
      <c r="BD48" s="70">
        <v>4799</v>
      </c>
      <c r="BE48" s="78">
        <f t="shared" si="2"/>
        <v>5428.63</v>
      </c>
      <c r="BF48" s="78">
        <f t="shared" si="3"/>
        <v>3234362.83</v>
      </c>
      <c r="BG48" s="78"/>
      <c r="HR48" s="16"/>
      <c r="HS48" s="16"/>
      <c r="HT48" s="16"/>
      <c r="HU48" s="16"/>
      <c r="HV48" s="16"/>
    </row>
    <row r="49" spans="1:230" s="15" customFormat="1" ht="48.75" customHeight="1">
      <c r="A49" s="64">
        <v>37</v>
      </c>
      <c r="B49" s="73" t="s">
        <v>422</v>
      </c>
      <c r="C49" s="76" t="s">
        <v>88</v>
      </c>
      <c r="D49" s="74">
        <v>1183.989</v>
      </c>
      <c r="E49" s="75" t="s">
        <v>247</v>
      </c>
      <c r="F49" s="70">
        <v>138.01</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 t="shared" si="0"/>
        <v>163402.32</v>
      </c>
      <c r="BB49" s="61">
        <f>BA49+SUM(N49:AZ49)</f>
        <v>163402.32</v>
      </c>
      <c r="BC49" s="56" t="str">
        <f t="shared" si="1"/>
        <v>INR  One Lakh Sixty Three Thousand Four Hundred &amp; Two  and Paise Thirty Two Only</v>
      </c>
      <c r="BD49" s="70">
        <v>4910</v>
      </c>
      <c r="BE49" s="78">
        <f t="shared" si="2"/>
        <v>5554.19</v>
      </c>
      <c r="BF49" s="78">
        <f t="shared" si="3"/>
        <v>5813385.99</v>
      </c>
      <c r="BG49" s="78"/>
      <c r="HR49" s="16"/>
      <c r="HS49" s="16"/>
      <c r="HT49" s="16"/>
      <c r="HU49" s="16"/>
      <c r="HV49" s="16"/>
    </row>
    <row r="50" spans="1:230" s="15" customFormat="1" ht="48.75" customHeight="1">
      <c r="A50" s="64">
        <v>38</v>
      </c>
      <c r="B50" s="73" t="s">
        <v>423</v>
      </c>
      <c r="C50" s="76" t="s">
        <v>89</v>
      </c>
      <c r="D50" s="74">
        <v>1400.497</v>
      </c>
      <c r="E50" s="75" t="s">
        <v>247</v>
      </c>
      <c r="F50" s="70">
        <v>138.01</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0"/>
        <v>193282.59</v>
      </c>
      <c r="BB50" s="61">
        <f>BA50+SUM(N50:AZ50)</f>
        <v>193282.59</v>
      </c>
      <c r="BC50" s="56" t="str">
        <f t="shared" si="1"/>
        <v>INR  One Lakh Ninety Three Thousand Two Hundred &amp; Eighty Two  and Paise Fifty Nine Only</v>
      </c>
      <c r="BD50" s="70">
        <v>592</v>
      </c>
      <c r="BE50" s="78">
        <f t="shared" si="2"/>
        <v>669.67</v>
      </c>
      <c r="BF50" s="78">
        <f t="shared" si="3"/>
        <v>829094.22</v>
      </c>
      <c r="BG50" s="78"/>
      <c r="HR50" s="16"/>
      <c r="HS50" s="16"/>
      <c r="HT50" s="16"/>
      <c r="HU50" s="16"/>
      <c r="HV50" s="16"/>
    </row>
    <row r="51" spans="1:230" s="15" customFormat="1" ht="48.75" customHeight="1">
      <c r="A51" s="64">
        <v>39</v>
      </c>
      <c r="B51" s="73" t="s">
        <v>424</v>
      </c>
      <c r="C51" s="76" t="s">
        <v>90</v>
      </c>
      <c r="D51" s="74">
        <v>1026.312</v>
      </c>
      <c r="E51" s="75" t="s">
        <v>247</v>
      </c>
      <c r="F51" s="70">
        <v>138.01</v>
      </c>
      <c r="G51" s="57"/>
      <c r="H51" s="47"/>
      <c r="I51" s="46" t="s">
        <v>39</v>
      </c>
      <c r="J51" s="48">
        <f>IF(I51="Less(-)",-1,1)</f>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0"/>
        <v>141641.32</v>
      </c>
      <c r="BB51" s="61">
        <f>BA51+SUM(N51:AZ51)</f>
        <v>141641.32</v>
      </c>
      <c r="BC51" s="56" t="str">
        <f t="shared" si="1"/>
        <v>INR  One Lakh Forty One Thousand Six Hundred &amp; Forty One  and Paise Thirty Two Only</v>
      </c>
      <c r="BD51" s="70">
        <v>604</v>
      </c>
      <c r="BE51" s="78">
        <f t="shared" si="2"/>
        <v>683.24</v>
      </c>
      <c r="BF51" s="78">
        <f t="shared" si="3"/>
        <v>619892.45</v>
      </c>
      <c r="BG51" s="78"/>
      <c r="HR51" s="16"/>
      <c r="HS51" s="16"/>
      <c r="HT51" s="16"/>
      <c r="HU51" s="16"/>
      <c r="HV51" s="16"/>
    </row>
    <row r="52" spans="1:230" s="15" customFormat="1" ht="88.5" customHeight="1">
      <c r="A52" s="64">
        <v>40</v>
      </c>
      <c r="B52" s="73" t="s">
        <v>425</v>
      </c>
      <c r="C52" s="76" t="s">
        <v>91</v>
      </c>
      <c r="D52" s="74">
        <v>6273.6</v>
      </c>
      <c r="E52" s="75" t="s">
        <v>247</v>
      </c>
      <c r="F52" s="70">
        <v>50</v>
      </c>
      <c r="G52" s="57"/>
      <c r="H52" s="47"/>
      <c r="I52" s="46" t="s">
        <v>39</v>
      </c>
      <c r="J52" s="48">
        <f t="shared" si="4"/>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0"/>
        <v>313680</v>
      </c>
      <c r="BB52" s="61">
        <f t="shared" si="5"/>
        <v>313680</v>
      </c>
      <c r="BC52" s="56" t="str">
        <f t="shared" si="1"/>
        <v>INR  Three Lakh Thirteen Thousand Six Hundred &amp; Eighty  Only</v>
      </c>
      <c r="BD52" s="70">
        <v>616</v>
      </c>
      <c r="BE52" s="78">
        <f t="shared" si="2"/>
        <v>696.82</v>
      </c>
      <c r="BF52" s="78">
        <f t="shared" si="3"/>
        <v>3864537.6</v>
      </c>
      <c r="BG52" s="78"/>
      <c r="HR52" s="16"/>
      <c r="HS52" s="16"/>
      <c r="HT52" s="16"/>
      <c r="HU52" s="16"/>
      <c r="HV52" s="16"/>
    </row>
    <row r="53" spans="1:230" s="15" customFormat="1" ht="60" customHeight="1">
      <c r="A53" s="64">
        <v>41</v>
      </c>
      <c r="B53" s="73" t="s">
        <v>426</v>
      </c>
      <c r="C53" s="76" t="s">
        <v>92</v>
      </c>
      <c r="D53" s="74">
        <v>6273.6</v>
      </c>
      <c r="E53" s="75" t="s">
        <v>247</v>
      </c>
      <c r="F53" s="70">
        <v>79.18</v>
      </c>
      <c r="G53" s="57"/>
      <c r="H53" s="47"/>
      <c r="I53" s="46" t="s">
        <v>39</v>
      </c>
      <c r="J53" s="48">
        <f t="shared" si="4"/>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0"/>
        <v>496743.65</v>
      </c>
      <c r="BB53" s="61">
        <f t="shared" si="5"/>
        <v>496743.65</v>
      </c>
      <c r="BC53" s="56" t="str">
        <f t="shared" si="1"/>
        <v>INR  Four Lakh Ninety Six Thousand Seven Hundred &amp; Forty Three  and Paise Sixty Five Only</v>
      </c>
      <c r="BD53" s="70">
        <v>628</v>
      </c>
      <c r="BE53" s="78">
        <f t="shared" si="2"/>
        <v>710.39</v>
      </c>
      <c r="BF53" s="78">
        <f t="shared" si="3"/>
        <v>3939820.8</v>
      </c>
      <c r="BG53" s="78"/>
      <c r="HR53" s="16"/>
      <c r="HS53" s="16"/>
      <c r="HT53" s="16"/>
      <c r="HU53" s="16"/>
      <c r="HV53" s="16"/>
    </row>
    <row r="54" spans="1:230" s="15" customFormat="1" ht="105" customHeight="1">
      <c r="A54" s="64">
        <v>42</v>
      </c>
      <c r="B54" s="73" t="s">
        <v>427</v>
      </c>
      <c r="C54" s="76" t="s">
        <v>93</v>
      </c>
      <c r="D54" s="74">
        <v>931.898</v>
      </c>
      <c r="E54" s="75" t="s">
        <v>247</v>
      </c>
      <c r="F54" s="70">
        <v>51.02</v>
      </c>
      <c r="G54" s="57"/>
      <c r="H54" s="47"/>
      <c r="I54" s="46" t="s">
        <v>39</v>
      </c>
      <c r="J54" s="48">
        <f>IF(I54="Less(-)",-1,1)</f>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0"/>
        <v>47545.44</v>
      </c>
      <c r="BB54" s="61">
        <f>BA54+SUM(N54:AZ54)</f>
        <v>47545.44</v>
      </c>
      <c r="BC54" s="56" t="str">
        <f t="shared" si="1"/>
        <v>INR  Forty Seven Thousand Five Hundred &amp; Forty Five  and Paise Forty Four Only</v>
      </c>
      <c r="BD54" s="70">
        <v>640</v>
      </c>
      <c r="BE54" s="78">
        <f t="shared" si="2"/>
        <v>723.97</v>
      </c>
      <c r="BF54" s="78">
        <f t="shared" si="3"/>
        <v>596414.72</v>
      </c>
      <c r="BG54" s="78"/>
      <c r="HR54" s="16"/>
      <c r="HS54" s="16"/>
      <c r="HT54" s="16"/>
      <c r="HU54" s="16"/>
      <c r="HV54" s="16"/>
    </row>
    <row r="55" spans="1:230" s="15" customFormat="1" ht="105" customHeight="1">
      <c r="A55" s="64">
        <v>43</v>
      </c>
      <c r="B55" s="73" t="s">
        <v>428</v>
      </c>
      <c r="C55" s="76" t="s">
        <v>94</v>
      </c>
      <c r="D55" s="74">
        <v>624.332</v>
      </c>
      <c r="E55" s="75" t="s">
        <v>247</v>
      </c>
      <c r="F55" s="70">
        <v>51.82</v>
      </c>
      <c r="G55" s="57"/>
      <c r="H55" s="47"/>
      <c r="I55" s="46" t="s">
        <v>39</v>
      </c>
      <c r="J55" s="48">
        <f t="shared" si="4"/>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0"/>
        <v>32352.88</v>
      </c>
      <c r="BB55" s="61">
        <f t="shared" si="5"/>
        <v>32352.88</v>
      </c>
      <c r="BC55" s="56" t="str">
        <f t="shared" si="1"/>
        <v>INR  Thirty Two Thousand Three Hundred &amp; Fifty Two  and Paise Eighty Eight Only</v>
      </c>
      <c r="BD55" s="70">
        <v>175</v>
      </c>
      <c r="BE55" s="78">
        <f t="shared" si="2"/>
        <v>197.96</v>
      </c>
      <c r="BF55" s="78">
        <f t="shared" si="3"/>
        <v>109258.1</v>
      </c>
      <c r="BG55" s="78"/>
      <c r="HR55" s="16"/>
      <c r="HS55" s="16"/>
      <c r="HT55" s="16"/>
      <c r="HU55" s="16"/>
      <c r="HV55" s="16"/>
    </row>
    <row r="56" spans="1:230" s="15" customFormat="1" ht="105" customHeight="1">
      <c r="A56" s="64">
        <v>44</v>
      </c>
      <c r="B56" s="73" t="s">
        <v>429</v>
      </c>
      <c r="C56" s="76" t="s">
        <v>95</v>
      </c>
      <c r="D56" s="74">
        <v>670.852</v>
      </c>
      <c r="E56" s="75" t="s">
        <v>247</v>
      </c>
      <c r="F56" s="70">
        <v>52.62</v>
      </c>
      <c r="G56" s="57"/>
      <c r="H56" s="47"/>
      <c r="I56" s="46" t="s">
        <v>39</v>
      </c>
      <c r="J56" s="48">
        <f t="shared" si="4"/>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0"/>
        <v>35300.23</v>
      </c>
      <c r="BB56" s="61">
        <f t="shared" si="5"/>
        <v>35300.23</v>
      </c>
      <c r="BC56" s="56" t="str">
        <f t="shared" si="1"/>
        <v>INR  Thirty Five Thousand Three Hundred    and Paise Twenty Three Only</v>
      </c>
      <c r="BD56" s="70">
        <v>75572</v>
      </c>
      <c r="BE56" s="78">
        <f t="shared" si="2"/>
        <v>85487.05</v>
      </c>
      <c r="BF56" s="78">
        <f t="shared" si="3"/>
        <v>50697627.34</v>
      </c>
      <c r="BG56" s="78"/>
      <c r="HR56" s="16"/>
      <c r="HS56" s="16"/>
      <c r="HT56" s="16"/>
      <c r="HU56" s="16"/>
      <c r="HV56" s="16"/>
    </row>
    <row r="57" spans="1:230" s="15" customFormat="1" ht="104.25" customHeight="1">
      <c r="A57" s="64">
        <v>45</v>
      </c>
      <c r="B57" s="73" t="s">
        <v>430</v>
      </c>
      <c r="C57" s="76" t="s">
        <v>96</v>
      </c>
      <c r="D57" s="74">
        <v>931.898</v>
      </c>
      <c r="E57" s="75" t="s">
        <v>247</v>
      </c>
      <c r="F57" s="70">
        <v>95.02</v>
      </c>
      <c r="G57" s="57"/>
      <c r="H57" s="47"/>
      <c r="I57" s="46" t="s">
        <v>39</v>
      </c>
      <c r="J57" s="48">
        <f t="shared" si="4"/>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0"/>
        <v>88548.95</v>
      </c>
      <c r="BB57" s="61">
        <f t="shared" si="5"/>
        <v>88548.95</v>
      </c>
      <c r="BC57" s="56" t="str">
        <f t="shared" si="1"/>
        <v>INR  Eighty Eight Thousand Five Hundred &amp; Forty Eight  and Paise Ninety Five Only</v>
      </c>
      <c r="BD57" s="70">
        <v>75772</v>
      </c>
      <c r="BE57" s="78">
        <f t="shared" si="2"/>
        <v>85713.29</v>
      </c>
      <c r="BF57" s="78">
        <f t="shared" si="3"/>
        <v>70611775.26</v>
      </c>
      <c r="BG57" s="78"/>
      <c r="HR57" s="16"/>
      <c r="HS57" s="16"/>
      <c r="HT57" s="16"/>
      <c r="HU57" s="16"/>
      <c r="HV57" s="16"/>
    </row>
    <row r="58" spans="1:230" s="15" customFormat="1" ht="104.25" customHeight="1">
      <c r="A58" s="64">
        <v>46</v>
      </c>
      <c r="B58" s="73" t="s">
        <v>431</v>
      </c>
      <c r="C58" s="76" t="s">
        <v>97</v>
      </c>
      <c r="D58" s="74">
        <v>624.332</v>
      </c>
      <c r="E58" s="75" t="s">
        <v>247</v>
      </c>
      <c r="F58" s="70">
        <v>95.82</v>
      </c>
      <c r="G58" s="57"/>
      <c r="H58" s="47"/>
      <c r="I58" s="46" t="s">
        <v>39</v>
      </c>
      <c r="J58" s="48">
        <f t="shared" si="4"/>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0"/>
        <v>59823.49</v>
      </c>
      <c r="BB58" s="61">
        <f t="shared" si="5"/>
        <v>59823.49</v>
      </c>
      <c r="BC58" s="56" t="str">
        <f t="shared" si="1"/>
        <v>INR  Fifty Nine Thousand Eight Hundred &amp; Twenty Three  and Paise Forty Nine Only</v>
      </c>
      <c r="BD58" s="70">
        <v>75972</v>
      </c>
      <c r="BE58" s="78">
        <f t="shared" si="2"/>
        <v>85939.53</v>
      </c>
      <c r="BF58" s="78">
        <f t="shared" si="3"/>
        <v>47431750.7</v>
      </c>
      <c r="BG58" s="78"/>
      <c r="HR58" s="16"/>
      <c r="HS58" s="16"/>
      <c r="HT58" s="16"/>
      <c r="HU58" s="16"/>
      <c r="HV58" s="16"/>
    </row>
    <row r="59" spans="1:230" s="15" customFormat="1" ht="104.25" customHeight="1">
      <c r="A59" s="64">
        <v>47</v>
      </c>
      <c r="B59" s="73" t="s">
        <v>432</v>
      </c>
      <c r="C59" s="76" t="s">
        <v>98</v>
      </c>
      <c r="D59" s="74">
        <v>670.852</v>
      </c>
      <c r="E59" s="75" t="s">
        <v>247</v>
      </c>
      <c r="F59" s="70">
        <v>96.63</v>
      </c>
      <c r="G59" s="57"/>
      <c r="H59" s="47"/>
      <c r="I59" s="46" t="s">
        <v>39</v>
      </c>
      <c r="J59" s="48">
        <f t="shared" si="4"/>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 t="shared" si="0"/>
        <v>64824.43</v>
      </c>
      <c r="BB59" s="61">
        <f t="shared" si="5"/>
        <v>64824.43</v>
      </c>
      <c r="BC59" s="56" t="str">
        <f t="shared" si="1"/>
        <v>INR  Sixty Four Thousand Eight Hundred &amp; Twenty Four  and Paise Forty Three Only</v>
      </c>
      <c r="BD59" s="70">
        <v>76172</v>
      </c>
      <c r="BE59" s="78">
        <f t="shared" si="2"/>
        <v>86165.77</v>
      </c>
      <c r="BF59" s="78">
        <f t="shared" si="3"/>
        <v>51100138.54</v>
      </c>
      <c r="BG59" s="78"/>
      <c r="HR59" s="16"/>
      <c r="HS59" s="16"/>
      <c r="HT59" s="16"/>
      <c r="HU59" s="16"/>
      <c r="HV59" s="16"/>
    </row>
    <row r="60" spans="1:230" s="15" customFormat="1" ht="62.25" customHeight="1">
      <c r="A60" s="64">
        <v>48</v>
      </c>
      <c r="B60" s="73" t="s">
        <v>433</v>
      </c>
      <c r="C60" s="76" t="s">
        <v>99</v>
      </c>
      <c r="D60" s="74">
        <v>2596.15</v>
      </c>
      <c r="E60" s="75" t="s">
        <v>247</v>
      </c>
      <c r="F60" s="70">
        <v>16.11</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 t="shared" si="0"/>
        <v>41823.98</v>
      </c>
      <c r="BB60" s="61">
        <f>BA60+SUM(N60:AZ60)</f>
        <v>41823.98</v>
      </c>
      <c r="BC60" s="56" t="str">
        <f t="shared" si="1"/>
        <v>INR  Forty One Thousand Eight Hundred &amp; Twenty Three  and Paise Ninety Eight Only</v>
      </c>
      <c r="BD60" s="70">
        <v>76372</v>
      </c>
      <c r="BE60" s="78">
        <f t="shared" si="2"/>
        <v>86392.01</v>
      </c>
      <c r="BF60" s="78">
        <f t="shared" si="3"/>
        <v>198273167.8</v>
      </c>
      <c r="BG60" s="78"/>
      <c r="HR60" s="16"/>
      <c r="HS60" s="16"/>
      <c r="HT60" s="16"/>
      <c r="HU60" s="16"/>
      <c r="HV60" s="16"/>
    </row>
    <row r="61" spans="1:230" s="15" customFormat="1" ht="63.75" customHeight="1">
      <c r="A61" s="64">
        <v>49</v>
      </c>
      <c r="B61" s="73" t="s">
        <v>434</v>
      </c>
      <c r="C61" s="76" t="s">
        <v>100</v>
      </c>
      <c r="D61" s="74">
        <v>2596.15</v>
      </c>
      <c r="E61" s="75" t="s">
        <v>247</v>
      </c>
      <c r="F61" s="70">
        <v>55.43</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 t="shared" si="0"/>
        <v>143904.59</v>
      </c>
      <c r="BB61" s="61">
        <f>BA61+SUM(N61:AZ61)</f>
        <v>143904.59</v>
      </c>
      <c r="BC61" s="56" t="str">
        <f t="shared" si="1"/>
        <v>INR  One Lakh Forty Three Thousand Nine Hundred &amp; Four  and Paise Fifty Nine Only</v>
      </c>
      <c r="BD61" s="70">
        <v>2659</v>
      </c>
      <c r="BE61" s="78">
        <f t="shared" si="2"/>
        <v>3007.86</v>
      </c>
      <c r="BF61" s="78">
        <f t="shared" si="3"/>
        <v>6903162.85</v>
      </c>
      <c r="BG61" s="78"/>
      <c r="HR61" s="16"/>
      <c r="HS61" s="16"/>
      <c r="HT61" s="16"/>
      <c r="HU61" s="16"/>
      <c r="HV61" s="16"/>
    </row>
    <row r="62" spans="1:230" s="15" customFormat="1" ht="74.25" customHeight="1">
      <c r="A62" s="64">
        <v>50</v>
      </c>
      <c r="B62" s="73" t="s">
        <v>435</v>
      </c>
      <c r="C62" s="76" t="s">
        <v>101</v>
      </c>
      <c r="D62" s="74">
        <v>1.146</v>
      </c>
      <c r="E62" s="75" t="s">
        <v>248</v>
      </c>
      <c r="F62" s="70">
        <v>85487.05</v>
      </c>
      <c r="G62" s="57"/>
      <c r="H62" s="47"/>
      <c r="I62" s="46" t="s">
        <v>39</v>
      </c>
      <c r="J62" s="48">
        <f>IF(I62="Less(-)",-1,1)</f>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0"/>
        <v>97968.16</v>
      </c>
      <c r="BB62" s="61">
        <f>BA62+SUM(N62:AZ62)</f>
        <v>97968.16</v>
      </c>
      <c r="BC62" s="56" t="str">
        <f t="shared" si="1"/>
        <v>INR  Ninety Seven Thousand Nine Hundred &amp; Sixty Eight  and Paise Sixteen Only</v>
      </c>
      <c r="BD62" s="70">
        <v>2673</v>
      </c>
      <c r="BE62" s="78">
        <f t="shared" si="2"/>
        <v>3023.7</v>
      </c>
      <c r="BF62" s="78">
        <f t="shared" si="3"/>
        <v>3063.26</v>
      </c>
      <c r="BG62" s="78"/>
      <c r="HR62" s="16"/>
      <c r="HS62" s="16"/>
      <c r="HT62" s="16"/>
      <c r="HU62" s="16"/>
      <c r="HV62" s="16"/>
    </row>
    <row r="63" spans="1:230" s="15" customFormat="1" ht="74.25" customHeight="1">
      <c r="A63" s="64">
        <v>51</v>
      </c>
      <c r="B63" s="73" t="s">
        <v>436</v>
      </c>
      <c r="C63" s="76" t="s">
        <v>102</v>
      </c>
      <c r="D63" s="74">
        <v>1.227</v>
      </c>
      <c r="E63" s="75" t="s">
        <v>248</v>
      </c>
      <c r="F63" s="70">
        <v>85713.29</v>
      </c>
      <c r="G63" s="57"/>
      <c r="H63" s="47"/>
      <c r="I63" s="46" t="s">
        <v>39</v>
      </c>
      <c r="J63" s="48">
        <f>IF(I63="Less(-)",-1,1)</f>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0"/>
        <v>105170.21</v>
      </c>
      <c r="BB63" s="61">
        <f>BA63+SUM(N63:AZ63)</f>
        <v>105170.21</v>
      </c>
      <c r="BC63" s="56" t="str">
        <f t="shared" si="1"/>
        <v>INR  One Lakh Five Thousand One Hundred &amp; Seventy  and Paise Twenty One Only</v>
      </c>
      <c r="BD63" s="70">
        <v>2687</v>
      </c>
      <c r="BE63" s="78">
        <f t="shared" si="2"/>
        <v>3039.53</v>
      </c>
      <c r="BF63" s="78">
        <f t="shared" si="3"/>
        <v>3296.95</v>
      </c>
      <c r="BG63" s="78"/>
      <c r="HR63" s="16"/>
      <c r="HS63" s="16"/>
      <c r="HT63" s="16"/>
      <c r="HU63" s="16"/>
      <c r="HV63" s="16"/>
    </row>
    <row r="64" spans="1:230" s="15" customFormat="1" ht="74.25" customHeight="1">
      <c r="A64" s="64">
        <v>52</v>
      </c>
      <c r="B64" s="73" t="s">
        <v>437</v>
      </c>
      <c r="C64" s="76" t="s">
        <v>103</v>
      </c>
      <c r="D64" s="74">
        <v>0.333</v>
      </c>
      <c r="E64" s="75" t="s">
        <v>248</v>
      </c>
      <c r="F64" s="70">
        <v>85939.53</v>
      </c>
      <c r="G64" s="57"/>
      <c r="H64" s="47"/>
      <c r="I64" s="46" t="s">
        <v>39</v>
      </c>
      <c r="J64" s="48">
        <f t="shared" si="4"/>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0"/>
        <v>28617.86</v>
      </c>
      <c r="BB64" s="61">
        <f t="shared" si="5"/>
        <v>28617.86</v>
      </c>
      <c r="BC64" s="56" t="str">
        <f t="shared" si="1"/>
        <v>INR  Twenty Eight Thousand Six Hundred &amp; Seventeen  and Paise Eighty Six Only</v>
      </c>
      <c r="BD64" s="70">
        <v>2701</v>
      </c>
      <c r="BE64" s="78">
        <f t="shared" si="2"/>
        <v>3055.37</v>
      </c>
      <c r="BF64" s="78">
        <f t="shared" si="3"/>
        <v>899.43</v>
      </c>
      <c r="BG64" s="78"/>
      <c r="HR64" s="16"/>
      <c r="HS64" s="16"/>
      <c r="HT64" s="16"/>
      <c r="HU64" s="16"/>
      <c r="HV64" s="16"/>
    </row>
    <row r="65" spans="1:230" s="15" customFormat="1" ht="100.5" customHeight="1">
      <c r="A65" s="64">
        <v>53</v>
      </c>
      <c r="B65" s="73" t="s">
        <v>438</v>
      </c>
      <c r="C65" s="76" t="s">
        <v>104</v>
      </c>
      <c r="D65" s="74">
        <v>62.391</v>
      </c>
      <c r="E65" s="75" t="s">
        <v>247</v>
      </c>
      <c r="F65" s="70">
        <v>3007.86</v>
      </c>
      <c r="G65" s="57"/>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 t="shared" si="0"/>
        <v>187663.39</v>
      </c>
      <c r="BB65" s="61">
        <f>BA65+SUM(N65:AZ65)</f>
        <v>187663.39</v>
      </c>
      <c r="BC65" s="56" t="str">
        <f t="shared" si="1"/>
        <v>INR  One Lakh Eighty Seven Thousand Six Hundred &amp; Sixty Three  and Paise Thirty Nine Only</v>
      </c>
      <c r="BD65" s="70">
        <v>497</v>
      </c>
      <c r="BE65" s="78">
        <f t="shared" si="2"/>
        <v>562.21</v>
      </c>
      <c r="BF65" s="78">
        <f t="shared" si="3"/>
        <v>31008.33</v>
      </c>
      <c r="BG65" s="78"/>
      <c r="HR65" s="16"/>
      <c r="HS65" s="16"/>
      <c r="HT65" s="16"/>
      <c r="HU65" s="16"/>
      <c r="HV65" s="16"/>
    </row>
    <row r="66" spans="1:230" s="15" customFormat="1" ht="100.5" customHeight="1">
      <c r="A66" s="64">
        <v>54</v>
      </c>
      <c r="B66" s="73" t="s">
        <v>439</v>
      </c>
      <c r="C66" s="76" t="s">
        <v>105</v>
      </c>
      <c r="D66" s="74">
        <v>54.516</v>
      </c>
      <c r="E66" s="75" t="s">
        <v>247</v>
      </c>
      <c r="F66" s="70">
        <v>3023.7</v>
      </c>
      <c r="G66" s="57"/>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t="shared" si="0"/>
        <v>164840.03</v>
      </c>
      <c r="BB66" s="61">
        <f>BA66+SUM(N66:AZ66)</f>
        <v>164840.03</v>
      </c>
      <c r="BC66" s="56" t="str">
        <f t="shared" si="1"/>
        <v>INR  One Lakh Sixty Four Thousand Eight Hundred &amp; Forty  and Paise Three Only</v>
      </c>
      <c r="BD66" s="70">
        <v>2763</v>
      </c>
      <c r="BE66" s="78">
        <f t="shared" si="2"/>
        <v>3125.51</v>
      </c>
      <c r="BF66" s="78">
        <f t="shared" si="3"/>
        <v>150627.71</v>
      </c>
      <c r="BG66" s="78"/>
      <c r="HR66" s="16"/>
      <c r="HS66" s="16"/>
      <c r="HT66" s="16"/>
      <c r="HU66" s="16"/>
      <c r="HV66" s="16"/>
    </row>
    <row r="67" spans="1:230" s="15" customFormat="1" ht="100.5" customHeight="1">
      <c r="A67" s="64">
        <v>55</v>
      </c>
      <c r="B67" s="73" t="s">
        <v>440</v>
      </c>
      <c r="C67" s="76" t="s">
        <v>106</v>
      </c>
      <c r="D67" s="74">
        <v>16.443</v>
      </c>
      <c r="E67" s="75" t="s">
        <v>247</v>
      </c>
      <c r="F67" s="70">
        <v>3039.53</v>
      </c>
      <c r="G67" s="57"/>
      <c r="H67" s="47"/>
      <c r="I67" s="46" t="s">
        <v>39</v>
      </c>
      <c r="J67" s="48">
        <f>IF(I67="Less(-)",-1,1)</f>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0"/>
        <v>49978.99</v>
      </c>
      <c r="BB67" s="61">
        <f>BA67+SUM(N67:AZ67)</f>
        <v>49978.99</v>
      </c>
      <c r="BC67" s="56" t="str">
        <f t="shared" si="1"/>
        <v>INR  Forty Nine Thousand Nine Hundred &amp; Seventy Eight  and Paise Ninety Nine Only</v>
      </c>
      <c r="BD67" s="70">
        <v>2777</v>
      </c>
      <c r="BE67" s="78">
        <f t="shared" si="2"/>
        <v>3141.34</v>
      </c>
      <c r="BF67" s="78">
        <f t="shared" si="3"/>
        <v>45662.21</v>
      </c>
      <c r="BG67" s="78"/>
      <c r="HR67" s="16"/>
      <c r="HS67" s="16"/>
      <c r="HT67" s="16"/>
      <c r="HU67" s="16"/>
      <c r="HV67" s="16"/>
    </row>
    <row r="68" spans="1:230" s="15" customFormat="1" ht="33.75" customHeight="1">
      <c r="A68" s="64">
        <v>56</v>
      </c>
      <c r="B68" s="73" t="s">
        <v>361</v>
      </c>
      <c r="C68" s="76" t="s">
        <v>107</v>
      </c>
      <c r="D68" s="74">
        <v>206.598</v>
      </c>
      <c r="E68" s="75" t="s">
        <v>247</v>
      </c>
      <c r="F68" s="70">
        <v>42.99</v>
      </c>
      <c r="G68" s="57"/>
      <c r="H68" s="47"/>
      <c r="I68" s="46" t="s">
        <v>39</v>
      </c>
      <c r="J68" s="48">
        <f>IF(I68="Less(-)",-1,1)</f>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0"/>
        <v>8881.65</v>
      </c>
      <c r="BB68" s="61">
        <f>BA68+SUM(N68:AZ68)</f>
        <v>8881.65</v>
      </c>
      <c r="BC68" s="56" t="str">
        <f t="shared" si="1"/>
        <v>INR  Eight Thousand Eight Hundred &amp; Eighty One  and Paise Sixty Five Only</v>
      </c>
      <c r="BD68" s="70">
        <v>2791</v>
      </c>
      <c r="BE68" s="78">
        <f t="shared" si="2"/>
        <v>3157.18</v>
      </c>
      <c r="BF68" s="78">
        <f t="shared" si="3"/>
        <v>576615.02</v>
      </c>
      <c r="BG68" s="78"/>
      <c r="HR68" s="16"/>
      <c r="HS68" s="16"/>
      <c r="HT68" s="16"/>
      <c r="HU68" s="16"/>
      <c r="HV68" s="16"/>
    </row>
    <row r="69" spans="1:230" s="15" customFormat="1" ht="62.25" customHeight="1">
      <c r="A69" s="64">
        <v>57</v>
      </c>
      <c r="B69" s="73" t="s">
        <v>441</v>
      </c>
      <c r="C69" s="76" t="s">
        <v>108</v>
      </c>
      <c r="D69" s="74">
        <v>206.598</v>
      </c>
      <c r="E69" s="72" t="s">
        <v>247</v>
      </c>
      <c r="F69" s="71">
        <v>91.63</v>
      </c>
      <c r="G69" s="57"/>
      <c r="H69" s="47"/>
      <c r="I69" s="46" t="s">
        <v>39</v>
      </c>
      <c r="J69" s="48">
        <f t="shared" si="4"/>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0"/>
        <v>18930.57</v>
      </c>
      <c r="BB69" s="61">
        <f t="shared" si="5"/>
        <v>18930.57</v>
      </c>
      <c r="BC69" s="56" t="str">
        <f t="shared" si="1"/>
        <v>INR  Eighteen Thousand Nine Hundred &amp; Thirty  and Paise Fifty Seven Only</v>
      </c>
      <c r="BD69" s="71">
        <v>2805</v>
      </c>
      <c r="BE69" s="78">
        <f t="shared" si="2"/>
        <v>3173.02</v>
      </c>
      <c r="BF69" s="78">
        <f t="shared" si="3"/>
        <v>579507.39</v>
      </c>
      <c r="BG69" s="78"/>
      <c r="HR69" s="16"/>
      <c r="HS69" s="16"/>
      <c r="HT69" s="16"/>
      <c r="HU69" s="16"/>
      <c r="HV69" s="16"/>
    </row>
    <row r="70" spans="1:230" s="15" customFormat="1" ht="33.75" customHeight="1">
      <c r="A70" s="64">
        <v>58</v>
      </c>
      <c r="B70" s="73" t="s">
        <v>362</v>
      </c>
      <c r="C70" s="76" t="s">
        <v>109</v>
      </c>
      <c r="D70" s="74">
        <v>337.689</v>
      </c>
      <c r="E70" s="72" t="s">
        <v>247</v>
      </c>
      <c r="F70" s="71">
        <v>32.8</v>
      </c>
      <c r="G70" s="57"/>
      <c r="H70" s="47"/>
      <c r="I70" s="46" t="s">
        <v>39</v>
      </c>
      <c r="J70" s="48">
        <f t="shared" si="4"/>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0"/>
        <v>11076.2</v>
      </c>
      <c r="BB70" s="61">
        <f t="shared" si="5"/>
        <v>11076.2</v>
      </c>
      <c r="BC70" s="56" t="str">
        <f t="shared" si="1"/>
        <v>INR  Eleven Thousand  &amp;Seventy Six  and Paise Twenty Only</v>
      </c>
      <c r="BD70" s="71">
        <v>75453</v>
      </c>
      <c r="BE70" s="78">
        <f t="shared" si="2"/>
        <v>85352.43</v>
      </c>
      <c r="BF70" s="78">
        <f t="shared" si="3"/>
        <v>25479648.12</v>
      </c>
      <c r="BG70" s="78"/>
      <c r="HR70" s="16"/>
      <c r="HS70" s="16"/>
      <c r="HT70" s="16"/>
      <c r="HU70" s="16"/>
      <c r="HV70" s="16"/>
    </row>
    <row r="71" spans="1:230" s="15" customFormat="1" ht="60" customHeight="1">
      <c r="A71" s="64">
        <v>59</v>
      </c>
      <c r="B71" s="73" t="s">
        <v>442</v>
      </c>
      <c r="C71" s="76" t="s">
        <v>110</v>
      </c>
      <c r="D71" s="74">
        <v>337.689</v>
      </c>
      <c r="E71" s="75" t="s">
        <v>247</v>
      </c>
      <c r="F71" s="70">
        <v>89.36</v>
      </c>
      <c r="G71" s="57"/>
      <c r="H71" s="47"/>
      <c r="I71" s="46" t="s">
        <v>39</v>
      </c>
      <c r="J71" s="48">
        <f t="shared" si="4"/>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0"/>
        <v>30175.89</v>
      </c>
      <c r="BB71" s="61">
        <f t="shared" si="5"/>
        <v>30175.89</v>
      </c>
      <c r="BC71" s="56" t="str">
        <f t="shared" si="1"/>
        <v>INR  Thirty Thousand One Hundred &amp; Seventy Five  and Paise Eighty Nine Only</v>
      </c>
      <c r="BD71" s="70">
        <v>766</v>
      </c>
      <c r="BE71" s="78">
        <f t="shared" si="2"/>
        <v>866.5</v>
      </c>
      <c r="BF71" s="78">
        <f t="shared" si="3"/>
        <v>258669.77</v>
      </c>
      <c r="BG71" s="78"/>
      <c r="HR71" s="16"/>
      <c r="HS71" s="16"/>
      <c r="HT71" s="16"/>
      <c r="HU71" s="16"/>
      <c r="HV71" s="16"/>
    </row>
    <row r="72" spans="1:230" s="15" customFormat="1" ht="244.5" customHeight="1">
      <c r="A72" s="64">
        <v>60</v>
      </c>
      <c r="B72" s="73" t="s">
        <v>443</v>
      </c>
      <c r="C72" s="76" t="s">
        <v>111</v>
      </c>
      <c r="D72" s="74">
        <v>45.832</v>
      </c>
      <c r="E72" s="75" t="s">
        <v>247</v>
      </c>
      <c r="F72" s="70">
        <v>1433.23</v>
      </c>
      <c r="G72" s="57"/>
      <c r="H72" s="47"/>
      <c r="I72" s="46" t="s">
        <v>39</v>
      </c>
      <c r="J72" s="48">
        <f t="shared" si="4"/>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0"/>
        <v>65687.8</v>
      </c>
      <c r="BB72" s="61">
        <f t="shared" si="5"/>
        <v>65687.8</v>
      </c>
      <c r="BC72" s="56" t="str">
        <f t="shared" si="1"/>
        <v>INR  Sixty Five Thousand Six Hundred &amp; Eighty Seven  and Paise Eighty Only</v>
      </c>
      <c r="BD72" s="70">
        <v>394</v>
      </c>
      <c r="BE72" s="78">
        <f t="shared" si="2"/>
        <v>445.69</v>
      </c>
      <c r="BF72" s="78">
        <f t="shared" si="3"/>
        <v>18057.81</v>
      </c>
      <c r="BG72" s="78"/>
      <c r="HR72" s="16"/>
      <c r="HS72" s="16"/>
      <c r="HT72" s="16"/>
      <c r="HU72" s="16"/>
      <c r="HV72" s="16"/>
    </row>
    <row r="73" spans="1:230" s="15" customFormat="1" ht="102.75" customHeight="1">
      <c r="A73" s="64">
        <v>61</v>
      </c>
      <c r="B73" s="73" t="s">
        <v>444</v>
      </c>
      <c r="C73" s="76" t="s">
        <v>112</v>
      </c>
      <c r="D73" s="74">
        <v>664.168</v>
      </c>
      <c r="E73" s="75" t="s">
        <v>247</v>
      </c>
      <c r="F73" s="70">
        <v>1140.25</v>
      </c>
      <c r="G73" s="57"/>
      <c r="H73" s="47"/>
      <c r="I73" s="46" t="s">
        <v>39</v>
      </c>
      <c r="J73" s="48">
        <f t="shared" si="4"/>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0"/>
        <v>757317.56</v>
      </c>
      <c r="BB73" s="61">
        <f t="shared" si="5"/>
        <v>757317.56</v>
      </c>
      <c r="BC73" s="56" t="str">
        <f t="shared" si="1"/>
        <v>INR  Seven Lakh Fifty Seven Thousand Three Hundred &amp; Seventeen  and Paise Fifty Six Only</v>
      </c>
      <c r="BD73" s="70">
        <v>342</v>
      </c>
      <c r="BE73" s="78">
        <f t="shared" si="2"/>
        <v>386.87</v>
      </c>
      <c r="BF73" s="78">
        <f t="shared" si="3"/>
        <v>227145.46</v>
      </c>
      <c r="BG73" s="78"/>
      <c r="HR73" s="16"/>
      <c r="HS73" s="16"/>
      <c r="HT73" s="16"/>
      <c r="HU73" s="16"/>
      <c r="HV73" s="16"/>
    </row>
    <row r="74" spans="1:230" s="15" customFormat="1" ht="102.75" customHeight="1">
      <c r="A74" s="64">
        <v>62</v>
      </c>
      <c r="B74" s="73" t="s">
        <v>445</v>
      </c>
      <c r="C74" s="76" t="s">
        <v>113</v>
      </c>
      <c r="D74" s="74">
        <v>509.897</v>
      </c>
      <c r="E74" s="75" t="s">
        <v>247</v>
      </c>
      <c r="F74" s="70">
        <v>1153.82</v>
      </c>
      <c r="G74" s="57"/>
      <c r="H74" s="47"/>
      <c r="I74" s="46" t="s">
        <v>39</v>
      </c>
      <c r="J74" s="48">
        <f t="shared" si="4"/>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0"/>
        <v>588329.36</v>
      </c>
      <c r="BB74" s="61">
        <f t="shared" si="5"/>
        <v>588329.36</v>
      </c>
      <c r="BC74" s="56" t="str">
        <f t="shared" si="1"/>
        <v>INR  Five Lakh Eighty Eight Thousand Three Hundred &amp; Twenty Nine  and Paise Thirty Six Only</v>
      </c>
      <c r="BD74" s="70">
        <v>21</v>
      </c>
      <c r="BE74" s="78">
        <f t="shared" si="2"/>
        <v>23.76</v>
      </c>
      <c r="BF74" s="78">
        <f t="shared" si="3"/>
        <v>10707.84</v>
      </c>
      <c r="BG74" s="78"/>
      <c r="HR74" s="16"/>
      <c r="HS74" s="16"/>
      <c r="HT74" s="16"/>
      <c r="HU74" s="16"/>
      <c r="HV74" s="16"/>
    </row>
    <row r="75" spans="1:230" s="15" customFormat="1" ht="102.75" customHeight="1">
      <c r="A75" s="64">
        <v>63</v>
      </c>
      <c r="B75" s="73" t="s">
        <v>446</v>
      </c>
      <c r="C75" s="76" t="s">
        <v>114</v>
      </c>
      <c r="D75" s="74">
        <v>193.149</v>
      </c>
      <c r="E75" s="75" t="s">
        <v>247</v>
      </c>
      <c r="F75" s="70">
        <v>1167.4</v>
      </c>
      <c r="G75" s="57"/>
      <c r="H75" s="47"/>
      <c r="I75" s="46" t="s">
        <v>39</v>
      </c>
      <c r="J75" s="48">
        <f t="shared" si="4"/>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0"/>
        <v>225482.14</v>
      </c>
      <c r="BB75" s="61">
        <f t="shared" si="5"/>
        <v>225482.14</v>
      </c>
      <c r="BC75" s="56" t="str">
        <f t="shared" si="1"/>
        <v>INR  Two Lakh Twenty Five Thousand Four Hundred &amp; Eighty Two  and Paise Fourteen Only</v>
      </c>
      <c r="BD75" s="70">
        <v>5819</v>
      </c>
      <c r="BE75" s="78">
        <f t="shared" si="2"/>
        <v>6582.45</v>
      </c>
      <c r="BF75" s="78">
        <f t="shared" si="3"/>
        <v>1123934.03</v>
      </c>
      <c r="BG75" s="78"/>
      <c r="HR75" s="16"/>
      <c r="HS75" s="16"/>
      <c r="HT75" s="16"/>
      <c r="HU75" s="16"/>
      <c r="HV75" s="16"/>
    </row>
    <row r="76" spans="1:230" s="15" customFormat="1" ht="130.5" customHeight="1">
      <c r="A76" s="64">
        <v>64</v>
      </c>
      <c r="B76" s="73" t="s">
        <v>447</v>
      </c>
      <c r="C76" s="76" t="s">
        <v>115</v>
      </c>
      <c r="D76" s="74">
        <v>110.205</v>
      </c>
      <c r="E76" s="75" t="s">
        <v>247</v>
      </c>
      <c r="F76" s="70">
        <v>1297.49</v>
      </c>
      <c r="G76" s="57"/>
      <c r="H76" s="47"/>
      <c r="I76" s="46" t="s">
        <v>39</v>
      </c>
      <c r="J76" s="48">
        <f t="shared" si="4"/>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0"/>
        <v>142989.89</v>
      </c>
      <c r="BB76" s="61">
        <f t="shared" si="5"/>
        <v>142989.89</v>
      </c>
      <c r="BC76" s="56" t="str">
        <f t="shared" si="1"/>
        <v>INR  One Lakh Forty Two Thousand Nine Hundred &amp; Eighty Nine  and Paise Eighty Nine Only</v>
      </c>
      <c r="BD76" s="70">
        <v>3614</v>
      </c>
      <c r="BE76" s="78">
        <f t="shared" si="2"/>
        <v>4088.16</v>
      </c>
      <c r="BF76" s="78">
        <f t="shared" si="3"/>
        <v>398280.87</v>
      </c>
      <c r="BG76" s="78"/>
      <c r="HR76" s="16"/>
      <c r="HS76" s="16"/>
      <c r="HT76" s="16"/>
      <c r="HU76" s="16"/>
      <c r="HV76" s="16"/>
    </row>
    <row r="77" spans="1:230" s="15" customFormat="1" ht="129" customHeight="1">
      <c r="A77" s="64">
        <v>65</v>
      </c>
      <c r="B77" s="73" t="s">
        <v>448</v>
      </c>
      <c r="C77" s="76" t="s">
        <v>116</v>
      </c>
      <c r="D77" s="74">
        <v>108.454</v>
      </c>
      <c r="E77" s="75" t="s">
        <v>247</v>
      </c>
      <c r="F77" s="70">
        <v>1311.06</v>
      </c>
      <c r="G77" s="57"/>
      <c r="H77" s="47"/>
      <c r="I77" s="46" t="s">
        <v>39</v>
      </c>
      <c r="J77" s="48">
        <f t="shared" si="4"/>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0"/>
        <v>142189.7</v>
      </c>
      <c r="BB77" s="61">
        <f t="shared" si="5"/>
        <v>142189.7</v>
      </c>
      <c r="BC77" s="56" t="str">
        <f t="shared" si="1"/>
        <v>INR  One Lakh Forty Two Thousand One Hundred &amp; Eighty Nine  and Paise Seventy Only</v>
      </c>
      <c r="BD77" s="70">
        <v>122</v>
      </c>
      <c r="BE77" s="78">
        <f t="shared" si="2"/>
        <v>138.01</v>
      </c>
      <c r="BF77" s="78">
        <f t="shared" si="3"/>
        <v>13231.39</v>
      </c>
      <c r="BG77" s="78"/>
      <c r="HR77" s="16"/>
      <c r="HS77" s="16"/>
      <c r="HT77" s="16"/>
      <c r="HU77" s="16"/>
      <c r="HV77" s="16"/>
    </row>
    <row r="78" spans="1:230" s="15" customFormat="1" ht="132.75" customHeight="1">
      <c r="A78" s="64">
        <v>66</v>
      </c>
      <c r="B78" s="73" t="s">
        <v>449</v>
      </c>
      <c r="C78" s="76" t="s">
        <v>117</v>
      </c>
      <c r="D78" s="74">
        <v>31</v>
      </c>
      <c r="E78" s="75" t="s">
        <v>247</v>
      </c>
      <c r="F78" s="70">
        <v>1324.64</v>
      </c>
      <c r="G78" s="57"/>
      <c r="H78" s="47"/>
      <c r="I78" s="46" t="s">
        <v>39</v>
      </c>
      <c r="J78" s="48">
        <f t="shared" si="4"/>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0"/>
        <v>41063.84</v>
      </c>
      <c r="BB78" s="61">
        <f t="shared" si="5"/>
        <v>41063.84</v>
      </c>
      <c r="BC78" s="56" t="str">
        <f t="shared" si="1"/>
        <v>INR  Forty One Thousand  &amp;Sixty Three  and Paise Eighty Four Only</v>
      </c>
      <c r="BD78" s="70">
        <v>126</v>
      </c>
      <c r="BE78" s="78">
        <f t="shared" si="2"/>
        <v>142.53</v>
      </c>
      <c r="BF78" s="78">
        <f t="shared" si="3"/>
        <v>3906</v>
      </c>
      <c r="BG78" s="78"/>
      <c r="HR78" s="16"/>
      <c r="HS78" s="16"/>
      <c r="HT78" s="16"/>
      <c r="HU78" s="16"/>
      <c r="HV78" s="16"/>
    </row>
    <row r="79" spans="1:230" s="15" customFormat="1" ht="36" customHeight="1">
      <c r="A79" s="64">
        <v>67</v>
      </c>
      <c r="B79" s="73" t="s">
        <v>450</v>
      </c>
      <c r="C79" s="76" t="s">
        <v>118</v>
      </c>
      <c r="D79" s="74">
        <v>100</v>
      </c>
      <c r="E79" s="75" t="s">
        <v>247</v>
      </c>
      <c r="F79" s="70">
        <v>236.42</v>
      </c>
      <c r="G79" s="57"/>
      <c r="H79" s="47"/>
      <c r="I79" s="46" t="s">
        <v>39</v>
      </c>
      <c r="J79" s="48">
        <f>IF(I79="Less(-)",-1,1)</f>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aca="true" t="shared" si="6" ref="BA79:BA142">total_amount_ba($B$2,$D$2,D79,F79,J79,K79,M79)</f>
        <v>23642</v>
      </c>
      <c r="BB79" s="61">
        <f>BA79+SUM(N79:AZ79)</f>
        <v>23642</v>
      </c>
      <c r="BC79" s="56" t="str">
        <f aca="true" t="shared" si="7" ref="BC79:BC142">SpellNumber(L79,BB79)</f>
        <v>INR  Twenty Three Thousand Six Hundred &amp; Forty Two  Only</v>
      </c>
      <c r="BD79" s="70">
        <v>130</v>
      </c>
      <c r="BE79" s="78">
        <f aca="true" t="shared" si="8" ref="BE79:BE142">BD79*1.12*1.01</f>
        <v>147.06</v>
      </c>
      <c r="BF79" s="78">
        <f aca="true" t="shared" si="9" ref="BF79:BF142">D79*BD79</f>
        <v>13000</v>
      </c>
      <c r="BG79" s="78"/>
      <c r="HR79" s="16"/>
      <c r="HS79" s="16"/>
      <c r="HT79" s="16"/>
      <c r="HU79" s="16"/>
      <c r="HV79" s="16"/>
    </row>
    <row r="80" spans="1:230" s="15" customFormat="1" ht="33.75" customHeight="1">
      <c r="A80" s="64">
        <v>68</v>
      </c>
      <c r="B80" s="73" t="s">
        <v>363</v>
      </c>
      <c r="C80" s="76" t="s">
        <v>119</v>
      </c>
      <c r="D80" s="74">
        <v>300</v>
      </c>
      <c r="E80" s="75" t="s">
        <v>249</v>
      </c>
      <c r="F80" s="70">
        <v>253.39</v>
      </c>
      <c r="G80" s="57"/>
      <c r="H80" s="47"/>
      <c r="I80" s="46" t="s">
        <v>39</v>
      </c>
      <c r="J80" s="48">
        <f>IF(I80="Less(-)",-1,1)</f>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6"/>
        <v>76017</v>
      </c>
      <c r="BB80" s="61">
        <f>BA80+SUM(N80:AZ80)</f>
        <v>76017</v>
      </c>
      <c r="BC80" s="56" t="str">
        <f t="shared" si="7"/>
        <v>INR  Seventy Six Thousand  &amp;Seventeen  Only</v>
      </c>
      <c r="BD80" s="70">
        <v>134</v>
      </c>
      <c r="BE80" s="78">
        <f t="shared" si="8"/>
        <v>151.58</v>
      </c>
      <c r="BF80" s="78">
        <f t="shared" si="9"/>
        <v>40200</v>
      </c>
      <c r="BG80" s="78"/>
      <c r="HR80" s="16"/>
      <c r="HS80" s="16"/>
      <c r="HT80" s="16"/>
      <c r="HU80" s="16"/>
      <c r="HV80" s="16"/>
    </row>
    <row r="81" spans="1:230" s="15" customFormat="1" ht="261" customHeight="1">
      <c r="A81" s="64">
        <v>69</v>
      </c>
      <c r="B81" s="73" t="s">
        <v>451</v>
      </c>
      <c r="C81" s="76" t="s">
        <v>120</v>
      </c>
      <c r="D81" s="74">
        <v>69.148</v>
      </c>
      <c r="E81" s="75" t="s">
        <v>247</v>
      </c>
      <c r="F81" s="70">
        <v>1024.87</v>
      </c>
      <c r="G81" s="57"/>
      <c r="H81" s="47"/>
      <c r="I81" s="46" t="s">
        <v>39</v>
      </c>
      <c r="J81" s="48">
        <f t="shared" si="4"/>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6"/>
        <v>70867.71</v>
      </c>
      <c r="BB81" s="61">
        <f t="shared" si="5"/>
        <v>70867.71</v>
      </c>
      <c r="BC81" s="56" t="str">
        <f t="shared" si="7"/>
        <v>INR  Seventy Thousand Eight Hundred &amp; Sixty Seven  and Paise Seventy One Only</v>
      </c>
      <c r="BD81" s="70">
        <v>153</v>
      </c>
      <c r="BE81" s="78">
        <f t="shared" si="8"/>
        <v>173.07</v>
      </c>
      <c r="BF81" s="78">
        <f t="shared" si="9"/>
        <v>10579.64</v>
      </c>
      <c r="BG81" s="78"/>
      <c r="HR81" s="16"/>
      <c r="HS81" s="16"/>
      <c r="HT81" s="16"/>
      <c r="HU81" s="16"/>
      <c r="HV81" s="16"/>
    </row>
    <row r="82" spans="1:230" s="15" customFormat="1" ht="260.25" customHeight="1">
      <c r="A82" s="64">
        <v>70</v>
      </c>
      <c r="B82" s="73" t="s">
        <v>452</v>
      </c>
      <c r="C82" s="76" t="s">
        <v>121</v>
      </c>
      <c r="D82" s="74">
        <v>67.224</v>
      </c>
      <c r="E82" s="75" t="s">
        <v>247</v>
      </c>
      <c r="F82" s="70">
        <v>1038.44</v>
      </c>
      <c r="G82" s="57"/>
      <c r="H82" s="47"/>
      <c r="I82" s="46" t="s">
        <v>39</v>
      </c>
      <c r="J82" s="48">
        <f t="shared" si="4"/>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6"/>
        <v>69808.09</v>
      </c>
      <c r="BB82" s="61">
        <f t="shared" si="5"/>
        <v>69808.09</v>
      </c>
      <c r="BC82" s="56" t="str">
        <f t="shared" si="7"/>
        <v>INR  Sixty Nine Thousand Eight Hundred &amp; Eight  and Paise Nine Only</v>
      </c>
      <c r="BD82" s="70">
        <v>157</v>
      </c>
      <c r="BE82" s="78">
        <f t="shared" si="8"/>
        <v>177.6</v>
      </c>
      <c r="BF82" s="78">
        <f t="shared" si="9"/>
        <v>10554.17</v>
      </c>
      <c r="BG82" s="78"/>
      <c r="HR82" s="16"/>
      <c r="HS82" s="16"/>
      <c r="HT82" s="16"/>
      <c r="HU82" s="16"/>
      <c r="HV82" s="16"/>
    </row>
    <row r="83" spans="1:230" s="15" customFormat="1" ht="272.25" customHeight="1">
      <c r="A83" s="64">
        <v>71</v>
      </c>
      <c r="B83" s="73" t="s">
        <v>453</v>
      </c>
      <c r="C83" s="76" t="s">
        <v>122</v>
      </c>
      <c r="D83" s="74">
        <v>26.107</v>
      </c>
      <c r="E83" s="75" t="s">
        <v>247</v>
      </c>
      <c r="F83" s="70">
        <v>1052.02</v>
      </c>
      <c r="G83" s="57"/>
      <c r="H83" s="47"/>
      <c r="I83" s="46" t="s">
        <v>39</v>
      </c>
      <c r="J83" s="48">
        <f t="shared" si="4"/>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6"/>
        <v>27465.09</v>
      </c>
      <c r="BB83" s="61">
        <f t="shared" si="5"/>
        <v>27465.09</v>
      </c>
      <c r="BC83" s="56" t="str">
        <f t="shared" si="7"/>
        <v>INR  Twenty Seven Thousand Four Hundred &amp; Sixty Five  and Paise Nine Only</v>
      </c>
      <c r="BD83" s="70">
        <v>161</v>
      </c>
      <c r="BE83" s="78">
        <f t="shared" si="8"/>
        <v>182.12</v>
      </c>
      <c r="BF83" s="78">
        <f t="shared" si="9"/>
        <v>4203.23</v>
      </c>
      <c r="BG83" s="78"/>
      <c r="HR83" s="16"/>
      <c r="HS83" s="16"/>
      <c r="HT83" s="16"/>
      <c r="HU83" s="16"/>
      <c r="HV83" s="16"/>
    </row>
    <row r="84" spans="1:230" s="15" customFormat="1" ht="133.5" customHeight="1">
      <c r="A84" s="64">
        <v>72</v>
      </c>
      <c r="B84" s="73" t="s">
        <v>454</v>
      </c>
      <c r="C84" s="76" t="s">
        <v>123</v>
      </c>
      <c r="D84" s="74">
        <v>248.97</v>
      </c>
      <c r="E84" s="75" t="s">
        <v>247</v>
      </c>
      <c r="F84" s="70">
        <v>840.48</v>
      </c>
      <c r="G84" s="57"/>
      <c r="H84" s="47"/>
      <c r="I84" s="46" t="s">
        <v>39</v>
      </c>
      <c r="J84" s="48">
        <f t="shared" si="4"/>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6"/>
        <v>209254.31</v>
      </c>
      <c r="BB84" s="61">
        <f t="shared" si="5"/>
        <v>209254.31</v>
      </c>
      <c r="BC84" s="56" t="str">
        <f t="shared" si="7"/>
        <v>INR  Two Lakh Nine Thousand Two Hundred &amp; Fifty Four  and Paise Thirty One Only</v>
      </c>
      <c r="BD84" s="70">
        <v>165</v>
      </c>
      <c r="BE84" s="78">
        <f t="shared" si="8"/>
        <v>186.65</v>
      </c>
      <c r="BF84" s="78">
        <f t="shared" si="9"/>
        <v>41080.05</v>
      </c>
      <c r="BG84" s="78"/>
      <c r="HR84" s="16"/>
      <c r="HS84" s="16"/>
      <c r="HT84" s="16"/>
      <c r="HU84" s="16"/>
      <c r="HV84" s="16"/>
    </row>
    <row r="85" spans="1:230" s="15" customFormat="1" ht="133.5" customHeight="1">
      <c r="A85" s="64">
        <v>73</v>
      </c>
      <c r="B85" s="73" t="s">
        <v>455</v>
      </c>
      <c r="C85" s="76" t="s">
        <v>124</v>
      </c>
      <c r="D85" s="74">
        <v>230.14</v>
      </c>
      <c r="E85" s="75" t="s">
        <v>247</v>
      </c>
      <c r="F85" s="70">
        <v>846.14</v>
      </c>
      <c r="G85" s="57"/>
      <c r="H85" s="47"/>
      <c r="I85" s="46" t="s">
        <v>39</v>
      </c>
      <c r="J85" s="48">
        <f t="shared" si="4"/>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6"/>
        <v>194730.66</v>
      </c>
      <c r="BB85" s="61">
        <f t="shared" si="5"/>
        <v>194730.66</v>
      </c>
      <c r="BC85" s="56" t="str">
        <f t="shared" si="7"/>
        <v>INR  One Lakh Ninety Four Thousand Seven Hundred &amp; Thirty  and Paise Sixty Six Only</v>
      </c>
      <c r="BD85" s="70">
        <v>169</v>
      </c>
      <c r="BE85" s="78">
        <f t="shared" si="8"/>
        <v>191.17</v>
      </c>
      <c r="BF85" s="78">
        <f t="shared" si="9"/>
        <v>38893.66</v>
      </c>
      <c r="BG85" s="78"/>
      <c r="HR85" s="16"/>
      <c r="HS85" s="16"/>
      <c r="HT85" s="16"/>
      <c r="HU85" s="16"/>
      <c r="HV85" s="16"/>
    </row>
    <row r="86" spans="1:230" s="15" customFormat="1" ht="133.5" customHeight="1">
      <c r="A86" s="64">
        <v>74</v>
      </c>
      <c r="B86" s="73" t="s">
        <v>456</v>
      </c>
      <c r="C86" s="76" t="s">
        <v>125</v>
      </c>
      <c r="D86" s="77">
        <v>81.18</v>
      </c>
      <c r="E86" s="72" t="s">
        <v>247</v>
      </c>
      <c r="F86" s="71">
        <v>851.79</v>
      </c>
      <c r="G86" s="57"/>
      <c r="H86" s="47"/>
      <c r="I86" s="46" t="s">
        <v>39</v>
      </c>
      <c r="J86" s="48">
        <f>IF(I86="Less(-)",-1,1)</f>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6"/>
        <v>69148.31</v>
      </c>
      <c r="BB86" s="61">
        <f>BA86+SUM(N86:AZ86)</f>
        <v>69148.31</v>
      </c>
      <c r="BC86" s="56" t="str">
        <f t="shared" si="7"/>
        <v>INR  Sixty Nine Thousand One Hundred &amp; Forty Eight  and Paise Thirty One Only</v>
      </c>
      <c r="BD86" s="71">
        <v>135</v>
      </c>
      <c r="BE86" s="78">
        <f t="shared" si="8"/>
        <v>152.71</v>
      </c>
      <c r="BF86" s="78">
        <f t="shared" si="9"/>
        <v>10959.3</v>
      </c>
      <c r="BG86" s="78"/>
      <c r="HR86" s="16"/>
      <c r="HS86" s="16"/>
      <c r="HT86" s="16"/>
      <c r="HU86" s="16"/>
      <c r="HV86" s="16"/>
    </row>
    <row r="87" spans="1:230" s="15" customFormat="1" ht="75" customHeight="1">
      <c r="A87" s="64">
        <v>75</v>
      </c>
      <c r="B87" s="73" t="s">
        <v>457</v>
      </c>
      <c r="C87" s="76" t="s">
        <v>126</v>
      </c>
      <c r="D87" s="77">
        <v>190.875</v>
      </c>
      <c r="E87" s="72" t="s">
        <v>249</v>
      </c>
      <c r="F87" s="71">
        <v>504.52</v>
      </c>
      <c r="G87" s="57"/>
      <c r="H87" s="47"/>
      <c r="I87" s="46" t="s">
        <v>39</v>
      </c>
      <c r="J87" s="48">
        <f t="shared" si="4"/>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6"/>
        <v>96300.26</v>
      </c>
      <c r="BB87" s="61">
        <f t="shared" si="5"/>
        <v>96300.26</v>
      </c>
      <c r="BC87" s="56" t="str">
        <f t="shared" si="7"/>
        <v>INR  Ninety Six Thousand Three Hundred    and Paise Twenty Six Only</v>
      </c>
      <c r="BD87" s="71">
        <v>139</v>
      </c>
      <c r="BE87" s="78">
        <f t="shared" si="8"/>
        <v>157.24</v>
      </c>
      <c r="BF87" s="78">
        <f t="shared" si="9"/>
        <v>26531.63</v>
      </c>
      <c r="BG87" s="78"/>
      <c r="HR87" s="16"/>
      <c r="HS87" s="16"/>
      <c r="HT87" s="16"/>
      <c r="HU87" s="16"/>
      <c r="HV87" s="16"/>
    </row>
    <row r="88" spans="1:230" s="15" customFormat="1" ht="90" customHeight="1">
      <c r="A88" s="64">
        <v>76</v>
      </c>
      <c r="B88" s="73" t="s">
        <v>458</v>
      </c>
      <c r="C88" s="76" t="s">
        <v>127</v>
      </c>
      <c r="D88" s="77">
        <v>28.193</v>
      </c>
      <c r="E88" s="72" t="s">
        <v>247</v>
      </c>
      <c r="F88" s="71">
        <v>3125.51</v>
      </c>
      <c r="G88" s="57"/>
      <c r="H88" s="47"/>
      <c r="I88" s="46" t="s">
        <v>39</v>
      </c>
      <c r="J88" s="48">
        <f t="shared" si="4"/>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6"/>
        <v>88117.5</v>
      </c>
      <c r="BB88" s="61">
        <f t="shared" si="5"/>
        <v>88117.5</v>
      </c>
      <c r="BC88" s="56" t="str">
        <f t="shared" si="7"/>
        <v>INR  Eighty Eight Thousand One Hundred &amp; Seventeen  and Paise Fifty Only</v>
      </c>
      <c r="BD88" s="71">
        <v>143</v>
      </c>
      <c r="BE88" s="78">
        <f t="shared" si="8"/>
        <v>161.76</v>
      </c>
      <c r="BF88" s="78">
        <f t="shared" si="9"/>
        <v>4031.6</v>
      </c>
      <c r="BG88" s="78"/>
      <c r="HR88" s="16"/>
      <c r="HS88" s="16"/>
      <c r="HT88" s="16"/>
      <c r="HU88" s="16"/>
      <c r="HV88" s="16"/>
    </row>
    <row r="89" spans="1:230" s="15" customFormat="1" ht="90" customHeight="1">
      <c r="A89" s="64">
        <v>77</v>
      </c>
      <c r="B89" s="73" t="s">
        <v>459</v>
      </c>
      <c r="C89" s="76" t="s">
        <v>128</v>
      </c>
      <c r="D89" s="77">
        <v>23.625</v>
      </c>
      <c r="E89" s="72" t="s">
        <v>247</v>
      </c>
      <c r="F89" s="71">
        <v>3141.34</v>
      </c>
      <c r="G89" s="57"/>
      <c r="H89" s="47"/>
      <c r="I89" s="46" t="s">
        <v>39</v>
      </c>
      <c r="J89" s="48">
        <f t="shared" si="4"/>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6"/>
        <v>74214.16</v>
      </c>
      <c r="BB89" s="61">
        <f t="shared" si="5"/>
        <v>74214.16</v>
      </c>
      <c r="BC89" s="56" t="str">
        <f t="shared" si="7"/>
        <v>INR  Seventy Four Thousand Two Hundred &amp; Fourteen  and Paise Sixteen Only</v>
      </c>
      <c r="BD89" s="71">
        <v>147</v>
      </c>
      <c r="BE89" s="78">
        <f t="shared" si="8"/>
        <v>166.29</v>
      </c>
      <c r="BF89" s="78">
        <f t="shared" si="9"/>
        <v>3472.88</v>
      </c>
      <c r="BG89" s="78"/>
      <c r="HR89" s="16"/>
      <c r="HS89" s="16"/>
      <c r="HT89" s="16"/>
      <c r="HU89" s="16"/>
      <c r="HV89" s="16"/>
    </row>
    <row r="90" spans="1:230" s="15" customFormat="1" ht="90" customHeight="1">
      <c r="A90" s="64">
        <v>78</v>
      </c>
      <c r="B90" s="73" t="s">
        <v>460</v>
      </c>
      <c r="C90" s="76" t="s">
        <v>129</v>
      </c>
      <c r="D90" s="77">
        <v>7.875</v>
      </c>
      <c r="E90" s="72" t="s">
        <v>247</v>
      </c>
      <c r="F90" s="71">
        <v>3157.18</v>
      </c>
      <c r="G90" s="57"/>
      <c r="H90" s="47"/>
      <c r="I90" s="46" t="s">
        <v>39</v>
      </c>
      <c r="J90" s="48">
        <f>IF(I90="Less(-)",-1,1)</f>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6"/>
        <v>24862.79</v>
      </c>
      <c r="BB90" s="61">
        <f>BA90+SUM(N90:AZ90)</f>
        <v>24862.79</v>
      </c>
      <c r="BC90" s="56" t="str">
        <f t="shared" si="7"/>
        <v>INR  Twenty Four Thousand Eight Hundred &amp; Sixty Two  and Paise Seventy Nine Only</v>
      </c>
      <c r="BD90" s="71">
        <v>151</v>
      </c>
      <c r="BE90" s="78">
        <f t="shared" si="8"/>
        <v>170.81</v>
      </c>
      <c r="BF90" s="78">
        <f t="shared" si="9"/>
        <v>1189.13</v>
      </c>
      <c r="BG90" s="78"/>
      <c r="HR90" s="16"/>
      <c r="HS90" s="16"/>
      <c r="HT90" s="16"/>
      <c r="HU90" s="16"/>
      <c r="HV90" s="16"/>
    </row>
    <row r="91" spans="1:230" s="15" customFormat="1" ht="186" customHeight="1">
      <c r="A91" s="64">
        <v>79</v>
      </c>
      <c r="B91" s="73" t="s">
        <v>461</v>
      </c>
      <c r="C91" s="76" t="s">
        <v>130</v>
      </c>
      <c r="D91" s="74">
        <v>49.245</v>
      </c>
      <c r="E91" s="75" t="s">
        <v>247</v>
      </c>
      <c r="F91" s="70">
        <v>2487.51</v>
      </c>
      <c r="G91" s="57"/>
      <c r="H91" s="47"/>
      <c r="I91" s="46" t="s">
        <v>39</v>
      </c>
      <c r="J91" s="48">
        <f t="shared" si="4"/>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6"/>
        <v>122497.43</v>
      </c>
      <c r="BB91" s="61">
        <f t="shared" si="5"/>
        <v>122497.43</v>
      </c>
      <c r="BC91" s="56" t="str">
        <f t="shared" si="7"/>
        <v>INR  One Lakh Twenty Two Thousand Four Hundred &amp; Ninety Seven  and Paise Forty Three Only</v>
      </c>
      <c r="BD91" s="70">
        <v>34</v>
      </c>
      <c r="BE91" s="78">
        <f t="shared" si="8"/>
        <v>38.46</v>
      </c>
      <c r="BF91" s="78">
        <f t="shared" si="9"/>
        <v>1674.33</v>
      </c>
      <c r="BG91" s="78"/>
      <c r="HR91" s="16"/>
      <c r="HS91" s="16"/>
      <c r="HT91" s="16"/>
      <c r="HU91" s="16"/>
      <c r="HV91" s="16"/>
    </row>
    <row r="92" spans="1:230" s="15" customFormat="1" ht="186" customHeight="1">
      <c r="A92" s="64">
        <v>80</v>
      </c>
      <c r="B92" s="73" t="s">
        <v>462</v>
      </c>
      <c r="C92" s="76" t="s">
        <v>131</v>
      </c>
      <c r="D92" s="74">
        <v>37.2</v>
      </c>
      <c r="E92" s="75" t="s">
        <v>247</v>
      </c>
      <c r="F92" s="70">
        <v>2517.36</v>
      </c>
      <c r="G92" s="57"/>
      <c r="H92" s="47"/>
      <c r="I92" s="46" t="s">
        <v>39</v>
      </c>
      <c r="J92" s="48">
        <f aca="true" t="shared" si="10" ref="J92:J136">IF(I92="Less(-)",-1,1)</f>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6"/>
        <v>93645.79</v>
      </c>
      <c r="BB92" s="61">
        <f aca="true" t="shared" si="11" ref="BB92:BB136">BA92+SUM(N92:AZ92)</f>
        <v>93645.79</v>
      </c>
      <c r="BC92" s="56" t="str">
        <f t="shared" si="7"/>
        <v>INR  Ninety Three Thousand Six Hundred &amp; Forty Five  and Paise Seventy Nine Only</v>
      </c>
      <c r="BD92" s="70">
        <v>1415</v>
      </c>
      <c r="BE92" s="78">
        <f t="shared" si="8"/>
        <v>1600.65</v>
      </c>
      <c r="BF92" s="78">
        <f t="shared" si="9"/>
        <v>52638</v>
      </c>
      <c r="BG92" s="78"/>
      <c r="HR92" s="16"/>
      <c r="HS92" s="16"/>
      <c r="HT92" s="16"/>
      <c r="HU92" s="16"/>
      <c r="HV92" s="16"/>
    </row>
    <row r="93" spans="1:230" s="15" customFormat="1" ht="175.5" customHeight="1">
      <c r="A93" s="64">
        <v>81</v>
      </c>
      <c r="B93" s="73" t="s">
        <v>463</v>
      </c>
      <c r="C93" s="76" t="s">
        <v>132</v>
      </c>
      <c r="D93" s="74">
        <v>3.645</v>
      </c>
      <c r="E93" s="75" t="s">
        <v>247</v>
      </c>
      <c r="F93" s="70">
        <v>1705.85</v>
      </c>
      <c r="G93" s="57"/>
      <c r="H93" s="47"/>
      <c r="I93" s="46" t="s">
        <v>39</v>
      </c>
      <c r="J93" s="48">
        <f t="shared" si="10"/>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6"/>
        <v>6217.82</v>
      </c>
      <c r="BB93" s="61">
        <f t="shared" si="11"/>
        <v>6217.82</v>
      </c>
      <c r="BC93" s="56" t="str">
        <f t="shared" si="7"/>
        <v>INR  Six Thousand Two Hundred &amp; Seventeen  and Paise Eighty Two Only</v>
      </c>
      <c r="BD93" s="70">
        <v>983</v>
      </c>
      <c r="BE93" s="78">
        <f t="shared" si="8"/>
        <v>1111.97</v>
      </c>
      <c r="BF93" s="78">
        <f t="shared" si="9"/>
        <v>3583.04</v>
      </c>
      <c r="BG93" s="78"/>
      <c r="HR93" s="16"/>
      <c r="HS93" s="16"/>
      <c r="HT93" s="16"/>
      <c r="HU93" s="16"/>
      <c r="HV93" s="16"/>
    </row>
    <row r="94" spans="1:230" s="15" customFormat="1" ht="175.5" customHeight="1">
      <c r="A94" s="64">
        <v>82</v>
      </c>
      <c r="B94" s="73" t="s">
        <v>464</v>
      </c>
      <c r="C94" s="76" t="s">
        <v>133</v>
      </c>
      <c r="D94" s="74">
        <v>1.62</v>
      </c>
      <c r="E94" s="75" t="s">
        <v>247</v>
      </c>
      <c r="F94" s="70">
        <v>1726.32</v>
      </c>
      <c r="G94" s="57"/>
      <c r="H94" s="47"/>
      <c r="I94" s="46" t="s">
        <v>39</v>
      </c>
      <c r="J94" s="48">
        <f t="shared" si="10"/>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6"/>
        <v>2796.64</v>
      </c>
      <c r="BB94" s="61">
        <f t="shared" si="11"/>
        <v>2796.64</v>
      </c>
      <c r="BC94" s="56" t="str">
        <f t="shared" si="7"/>
        <v>INR  Two Thousand Seven Hundred &amp; Ninety Six  and Paise Sixty Four Only</v>
      </c>
      <c r="BD94" s="70">
        <v>659</v>
      </c>
      <c r="BE94" s="78">
        <f t="shared" si="8"/>
        <v>745.46</v>
      </c>
      <c r="BF94" s="78">
        <f t="shared" si="9"/>
        <v>1067.58</v>
      </c>
      <c r="BG94" s="78"/>
      <c r="HR94" s="16"/>
      <c r="HS94" s="16"/>
      <c r="HT94" s="16"/>
      <c r="HU94" s="16"/>
      <c r="HV94" s="16"/>
    </row>
    <row r="95" spans="1:230" s="15" customFormat="1" ht="49.5" customHeight="1">
      <c r="A95" s="64">
        <v>83</v>
      </c>
      <c r="B95" s="73" t="s">
        <v>465</v>
      </c>
      <c r="C95" s="76" t="s">
        <v>134</v>
      </c>
      <c r="D95" s="74">
        <v>95.445</v>
      </c>
      <c r="E95" s="75" t="s">
        <v>247</v>
      </c>
      <c r="F95" s="70">
        <v>606.32</v>
      </c>
      <c r="G95" s="57"/>
      <c r="H95" s="47"/>
      <c r="I95" s="46" t="s">
        <v>39</v>
      </c>
      <c r="J95" s="48">
        <f t="shared" si="10"/>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6"/>
        <v>57870.21</v>
      </c>
      <c r="BB95" s="61">
        <f t="shared" si="11"/>
        <v>57870.21</v>
      </c>
      <c r="BC95" s="56" t="str">
        <f t="shared" si="7"/>
        <v>INR  Fifty Seven Thousand Eight Hundred &amp; Seventy  and Paise Twenty One Only</v>
      </c>
      <c r="BD95" s="70">
        <v>20.01</v>
      </c>
      <c r="BE95" s="78">
        <f t="shared" si="8"/>
        <v>22.64</v>
      </c>
      <c r="BF95" s="78">
        <f t="shared" si="9"/>
        <v>1909.85</v>
      </c>
      <c r="BG95" s="78"/>
      <c r="HR95" s="16"/>
      <c r="HS95" s="16"/>
      <c r="HT95" s="16"/>
      <c r="HU95" s="16"/>
      <c r="HV95" s="16"/>
    </row>
    <row r="96" spans="1:230" s="15" customFormat="1" ht="36" customHeight="1">
      <c r="A96" s="64">
        <v>84</v>
      </c>
      <c r="B96" s="73" t="s">
        <v>364</v>
      </c>
      <c r="C96" s="76" t="s">
        <v>135</v>
      </c>
      <c r="D96" s="74">
        <v>95.445</v>
      </c>
      <c r="E96" s="75" t="s">
        <v>247</v>
      </c>
      <c r="F96" s="70">
        <v>75.79</v>
      </c>
      <c r="G96" s="57"/>
      <c r="H96" s="47"/>
      <c r="I96" s="46" t="s">
        <v>39</v>
      </c>
      <c r="J96" s="48">
        <f t="shared" si="10"/>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6"/>
        <v>7233.78</v>
      </c>
      <c r="BB96" s="61">
        <f t="shared" si="11"/>
        <v>7233.78</v>
      </c>
      <c r="BC96" s="56" t="str">
        <f t="shared" si="7"/>
        <v>INR  Seven Thousand Two Hundred &amp; Thirty Three  and Paise Seventy Eight Only</v>
      </c>
      <c r="BD96" s="70">
        <v>14.24</v>
      </c>
      <c r="BE96" s="78">
        <f t="shared" si="8"/>
        <v>16.11</v>
      </c>
      <c r="BF96" s="78">
        <f t="shared" si="9"/>
        <v>1359.14</v>
      </c>
      <c r="BG96" s="78"/>
      <c r="HR96" s="16"/>
      <c r="HS96" s="16"/>
      <c r="HT96" s="16"/>
      <c r="HU96" s="16"/>
      <c r="HV96" s="16"/>
    </row>
    <row r="97" spans="1:230" s="15" customFormat="1" ht="141.75" customHeight="1">
      <c r="A97" s="64">
        <v>85</v>
      </c>
      <c r="B97" s="73" t="s">
        <v>466</v>
      </c>
      <c r="C97" s="76" t="s">
        <v>136</v>
      </c>
      <c r="D97" s="74">
        <v>581.939</v>
      </c>
      <c r="E97" s="75" t="s">
        <v>467</v>
      </c>
      <c r="F97" s="70">
        <v>506.78</v>
      </c>
      <c r="G97" s="57"/>
      <c r="H97" s="47"/>
      <c r="I97" s="46" t="s">
        <v>39</v>
      </c>
      <c r="J97" s="48">
        <f t="shared" si="10"/>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6"/>
        <v>294915.05</v>
      </c>
      <c r="BB97" s="61">
        <f t="shared" si="11"/>
        <v>294915.05</v>
      </c>
      <c r="BC97" s="56" t="str">
        <f t="shared" si="7"/>
        <v>INR  Two Lakh Ninety Four Thousand Nine Hundred &amp; Fifteen  and Paise Five Only</v>
      </c>
      <c r="BD97" s="70">
        <v>14.95</v>
      </c>
      <c r="BE97" s="78">
        <f t="shared" si="8"/>
        <v>16.91</v>
      </c>
      <c r="BF97" s="78">
        <f t="shared" si="9"/>
        <v>8699.99</v>
      </c>
      <c r="BG97" s="78"/>
      <c r="HR97" s="16"/>
      <c r="HS97" s="16"/>
      <c r="HT97" s="16"/>
      <c r="HU97" s="16"/>
      <c r="HV97" s="16"/>
    </row>
    <row r="98" spans="1:230" s="15" customFormat="1" ht="61.5" customHeight="1">
      <c r="A98" s="64">
        <v>86</v>
      </c>
      <c r="B98" s="73" t="s">
        <v>468</v>
      </c>
      <c r="C98" s="76" t="s">
        <v>137</v>
      </c>
      <c r="D98" s="74">
        <v>89.529</v>
      </c>
      <c r="E98" s="75" t="s">
        <v>469</v>
      </c>
      <c r="F98" s="70">
        <v>529.4</v>
      </c>
      <c r="G98" s="57"/>
      <c r="H98" s="47"/>
      <c r="I98" s="46" t="s">
        <v>39</v>
      </c>
      <c r="J98" s="48">
        <f t="shared" si="10"/>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6"/>
        <v>47396.65</v>
      </c>
      <c r="BB98" s="61">
        <f t="shared" si="11"/>
        <v>47396.65</v>
      </c>
      <c r="BC98" s="56" t="str">
        <f t="shared" si="7"/>
        <v>INR  Forty Seven Thousand Three Hundred &amp; Ninety Six  and Paise Sixty Five Only</v>
      </c>
      <c r="BD98" s="70">
        <v>15.66</v>
      </c>
      <c r="BE98" s="78">
        <f t="shared" si="8"/>
        <v>17.71</v>
      </c>
      <c r="BF98" s="78">
        <f t="shared" si="9"/>
        <v>1402.02</v>
      </c>
      <c r="BG98" s="78"/>
      <c r="HR98" s="16"/>
      <c r="HS98" s="16"/>
      <c r="HT98" s="16"/>
      <c r="HU98" s="16"/>
      <c r="HV98" s="16"/>
    </row>
    <row r="99" spans="1:230" s="15" customFormat="1" ht="33.75" customHeight="1">
      <c r="A99" s="64">
        <v>87</v>
      </c>
      <c r="B99" s="73" t="s">
        <v>470</v>
      </c>
      <c r="C99" s="76" t="s">
        <v>138</v>
      </c>
      <c r="D99" s="74">
        <v>185</v>
      </c>
      <c r="E99" s="75" t="s">
        <v>250</v>
      </c>
      <c r="F99" s="70">
        <v>56.56</v>
      </c>
      <c r="G99" s="57"/>
      <c r="H99" s="47"/>
      <c r="I99" s="46" t="s">
        <v>39</v>
      </c>
      <c r="J99" s="48">
        <f t="shared" si="10"/>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6"/>
        <v>10463.6</v>
      </c>
      <c r="BB99" s="61">
        <f t="shared" si="11"/>
        <v>10463.6</v>
      </c>
      <c r="BC99" s="56" t="str">
        <f t="shared" si="7"/>
        <v>INR  Ten Thousand Four Hundred &amp; Sixty Three  and Paise Sixty Only</v>
      </c>
      <c r="BD99" s="70">
        <v>110</v>
      </c>
      <c r="BE99" s="78">
        <f t="shared" si="8"/>
        <v>124.43</v>
      </c>
      <c r="BF99" s="78">
        <f t="shared" si="9"/>
        <v>20350</v>
      </c>
      <c r="BG99" s="78"/>
      <c r="HR99" s="16"/>
      <c r="HS99" s="16"/>
      <c r="HT99" s="16"/>
      <c r="HU99" s="16"/>
      <c r="HV99" s="16"/>
    </row>
    <row r="100" spans="1:230" s="15" customFormat="1" ht="36.75" customHeight="1">
      <c r="A100" s="64">
        <v>88</v>
      </c>
      <c r="B100" s="73" t="s">
        <v>394</v>
      </c>
      <c r="C100" s="76" t="s">
        <v>139</v>
      </c>
      <c r="D100" s="74">
        <v>185</v>
      </c>
      <c r="E100" s="75" t="s">
        <v>250</v>
      </c>
      <c r="F100" s="70">
        <v>39.59</v>
      </c>
      <c r="G100" s="57"/>
      <c r="H100" s="47"/>
      <c r="I100" s="46" t="s">
        <v>39</v>
      </c>
      <c r="J100" s="48">
        <f t="shared" si="10"/>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6"/>
        <v>7324.15</v>
      </c>
      <c r="BB100" s="61">
        <f t="shared" si="11"/>
        <v>7324.15</v>
      </c>
      <c r="BC100" s="56" t="str">
        <f t="shared" si="7"/>
        <v>INR  Seven Thousand Three Hundred &amp; Twenty Four  and Paise Fifteen Only</v>
      </c>
      <c r="BD100" s="70">
        <v>30.8</v>
      </c>
      <c r="BE100" s="78">
        <f t="shared" si="8"/>
        <v>34.84</v>
      </c>
      <c r="BF100" s="78">
        <f t="shared" si="9"/>
        <v>5698</v>
      </c>
      <c r="BG100" s="78"/>
      <c r="HR100" s="16"/>
      <c r="HS100" s="16"/>
      <c r="HT100" s="16"/>
      <c r="HU100" s="16"/>
      <c r="HV100" s="16"/>
    </row>
    <row r="101" spans="1:230" s="15" customFormat="1" ht="63" customHeight="1">
      <c r="A101" s="64">
        <v>89</v>
      </c>
      <c r="B101" s="73" t="s">
        <v>471</v>
      </c>
      <c r="C101" s="76" t="s">
        <v>140</v>
      </c>
      <c r="D101" s="74">
        <v>19.628</v>
      </c>
      <c r="E101" s="75" t="s">
        <v>472</v>
      </c>
      <c r="F101" s="70">
        <v>10968.12</v>
      </c>
      <c r="G101" s="57"/>
      <c r="H101" s="47"/>
      <c r="I101" s="46" t="s">
        <v>39</v>
      </c>
      <c r="J101" s="48">
        <f t="shared" si="10"/>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6"/>
        <v>215282.26</v>
      </c>
      <c r="BB101" s="61">
        <f t="shared" si="11"/>
        <v>215282.26</v>
      </c>
      <c r="BC101" s="56" t="str">
        <f t="shared" si="7"/>
        <v>INR  Two Lakh Fifteen Thousand Two Hundred &amp; Eighty Two  and Paise Twenty Six Only</v>
      </c>
      <c r="BD101" s="70">
        <v>30.8</v>
      </c>
      <c r="BE101" s="78">
        <f t="shared" si="8"/>
        <v>34.84</v>
      </c>
      <c r="BF101" s="78">
        <f t="shared" si="9"/>
        <v>604.54</v>
      </c>
      <c r="BG101" s="78"/>
      <c r="HR101" s="16"/>
      <c r="HS101" s="16"/>
      <c r="HT101" s="16"/>
      <c r="HU101" s="16"/>
      <c r="HV101" s="16"/>
    </row>
    <row r="102" spans="1:230" s="15" customFormat="1" ht="63" customHeight="1">
      <c r="A102" s="64">
        <v>90</v>
      </c>
      <c r="B102" s="73" t="s">
        <v>473</v>
      </c>
      <c r="C102" s="76" t="s">
        <v>141</v>
      </c>
      <c r="D102" s="74">
        <v>24.787</v>
      </c>
      <c r="E102" s="75" t="s">
        <v>472</v>
      </c>
      <c r="F102" s="70">
        <v>11077.8</v>
      </c>
      <c r="G102" s="57"/>
      <c r="H102" s="47"/>
      <c r="I102" s="46" t="s">
        <v>39</v>
      </c>
      <c r="J102" s="48">
        <f t="shared" si="10"/>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6"/>
        <v>274585.43</v>
      </c>
      <c r="BB102" s="61">
        <f t="shared" si="11"/>
        <v>274585.43</v>
      </c>
      <c r="BC102" s="56" t="str">
        <f t="shared" si="7"/>
        <v>INR  Two Lakh Seventy Four Thousand Five Hundred &amp; Eighty Five  and Paise Forty Three Only</v>
      </c>
      <c r="BD102" s="70">
        <v>30.8</v>
      </c>
      <c r="BE102" s="78">
        <f t="shared" si="8"/>
        <v>34.84</v>
      </c>
      <c r="BF102" s="78">
        <f t="shared" si="9"/>
        <v>763.44</v>
      </c>
      <c r="BG102" s="78"/>
      <c r="HR102" s="16"/>
      <c r="HS102" s="16"/>
      <c r="HT102" s="16"/>
      <c r="HU102" s="16"/>
      <c r="HV102" s="16"/>
    </row>
    <row r="103" spans="1:230" s="15" customFormat="1" ht="63" customHeight="1">
      <c r="A103" s="64">
        <v>91</v>
      </c>
      <c r="B103" s="73" t="s">
        <v>474</v>
      </c>
      <c r="C103" s="76" t="s">
        <v>142</v>
      </c>
      <c r="D103" s="74">
        <v>6.03</v>
      </c>
      <c r="E103" s="75" t="s">
        <v>472</v>
      </c>
      <c r="F103" s="70">
        <v>11188.57</v>
      </c>
      <c r="G103" s="57"/>
      <c r="H103" s="47"/>
      <c r="I103" s="46" t="s">
        <v>39</v>
      </c>
      <c r="J103" s="48">
        <f t="shared" si="10"/>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6"/>
        <v>67467.08</v>
      </c>
      <c r="BB103" s="61">
        <f t="shared" si="11"/>
        <v>67467.08</v>
      </c>
      <c r="BC103" s="56" t="str">
        <f t="shared" si="7"/>
        <v>INR  Sixty Seven Thousand Four Hundred &amp; Sixty Seven  and Paise Eight Only</v>
      </c>
      <c r="BD103" s="70">
        <v>30.8</v>
      </c>
      <c r="BE103" s="78">
        <f t="shared" si="8"/>
        <v>34.84</v>
      </c>
      <c r="BF103" s="78">
        <f t="shared" si="9"/>
        <v>185.72</v>
      </c>
      <c r="BG103" s="78"/>
      <c r="HR103" s="16"/>
      <c r="HS103" s="16"/>
      <c r="HT103" s="16"/>
      <c r="HU103" s="16"/>
      <c r="HV103" s="16"/>
    </row>
    <row r="104" spans="1:230" s="15" customFormat="1" ht="75.75" customHeight="1">
      <c r="A104" s="64">
        <v>92</v>
      </c>
      <c r="B104" s="73" t="s">
        <v>475</v>
      </c>
      <c r="C104" s="76" t="s">
        <v>143</v>
      </c>
      <c r="D104" s="74">
        <v>12</v>
      </c>
      <c r="E104" s="75" t="s">
        <v>472</v>
      </c>
      <c r="F104" s="70">
        <v>11413.81</v>
      </c>
      <c r="G104" s="57"/>
      <c r="H104" s="47"/>
      <c r="I104" s="46" t="s">
        <v>39</v>
      </c>
      <c r="J104" s="48">
        <f t="shared" si="10"/>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6"/>
        <v>136965.72</v>
      </c>
      <c r="BB104" s="61">
        <f t="shared" si="11"/>
        <v>136965.72</v>
      </c>
      <c r="BC104" s="56" t="str">
        <f t="shared" si="7"/>
        <v>INR  One Lakh Thirty Six Thousand Nine Hundred &amp; Sixty Five  and Paise Seventy Two Only</v>
      </c>
      <c r="BD104" s="70">
        <v>30.8</v>
      </c>
      <c r="BE104" s="78">
        <f t="shared" si="8"/>
        <v>34.84</v>
      </c>
      <c r="BF104" s="78">
        <f t="shared" si="9"/>
        <v>369.6</v>
      </c>
      <c r="BG104" s="78"/>
      <c r="HR104" s="16"/>
      <c r="HS104" s="16"/>
      <c r="HT104" s="16"/>
      <c r="HU104" s="16"/>
      <c r="HV104" s="16"/>
    </row>
    <row r="105" spans="1:230" s="15" customFormat="1" ht="36" customHeight="1">
      <c r="A105" s="64">
        <v>93</v>
      </c>
      <c r="B105" s="73" t="s">
        <v>476</v>
      </c>
      <c r="C105" s="76" t="s">
        <v>144</v>
      </c>
      <c r="D105" s="74">
        <v>50</v>
      </c>
      <c r="E105" s="75" t="s">
        <v>467</v>
      </c>
      <c r="F105" s="70">
        <v>462.66</v>
      </c>
      <c r="G105" s="57"/>
      <c r="H105" s="47"/>
      <c r="I105" s="46" t="s">
        <v>39</v>
      </c>
      <c r="J105" s="48">
        <f t="shared" si="10"/>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 t="shared" si="6"/>
        <v>23133</v>
      </c>
      <c r="BB105" s="61">
        <f t="shared" si="11"/>
        <v>23133</v>
      </c>
      <c r="BC105" s="56" t="str">
        <f t="shared" si="7"/>
        <v>INR  Twenty Three Thousand One Hundred &amp; Thirty Three  Only</v>
      </c>
      <c r="BD105" s="70">
        <v>48.5</v>
      </c>
      <c r="BE105" s="78">
        <f t="shared" si="8"/>
        <v>54.86</v>
      </c>
      <c r="BF105" s="78">
        <f t="shared" si="9"/>
        <v>2425</v>
      </c>
      <c r="BG105" s="78"/>
      <c r="HR105" s="16"/>
      <c r="HS105" s="16"/>
      <c r="HT105" s="16"/>
      <c r="HU105" s="16"/>
      <c r="HV105" s="16"/>
    </row>
    <row r="106" spans="1:230" s="15" customFormat="1" ht="89.25" customHeight="1">
      <c r="A106" s="64">
        <v>94</v>
      </c>
      <c r="B106" s="73" t="s">
        <v>477</v>
      </c>
      <c r="C106" s="76" t="s">
        <v>145</v>
      </c>
      <c r="D106" s="74">
        <v>64.23</v>
      </c>
      <c r="E106" s="75" t="s">
        <v>341</v>
      </c>
      <c r="F106" s="70">
        <v>10267.9</v>
      </c>
      <c r="G106" s="57"/>
      <c r="H106" s="47"/>
      <c r="I106" s="46" t="s">
        <v>39</v>
      </c>
      <c r="J106" s="48">
        <f t="shared" si="10"/>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 t="shared" si="6"/>
        <v>659507.22</v>
      </c>
      <c r="BB106" s="61">
        <f t="shared" si="11"/>
        <v>659507.22</v>
      </c>
      <c r="BC106" s="56" t="str">
        <f t="shared" si="7"/>
        <v>INR  Six Lakh Fifty Nine Thousand Five Hundred &amp; Seven  and Paise Twenty Two Only</v>
      </c>
      <c r="BD106" s="70">
        <v>62</v>
      </c>
      <c r="BE106" s="78">
        <f t="shared" si="8"/>
        <v>70.13</v>
      </c>
      <c r="BF106" s="78">
        <f t="shared" si="9"/>
        <v>3982.26</v>
      </c>
      <c r="BG106" s="78"/>
      <c r="HR106" s="16"/>
      <c r="HS106" s="16"/>
      <c r="HT106" s="16"/>
      <c r="HU106" s="16"/>
      <c r="HV106" s="16"/>
    </row>
    <row r="107" spans="1:230" s="15" customFormat="1" ht="103.5" customHeight="1">
      <c r="A107" s="64">
        <v>95</v>
      </c>
      <c r="B107" s="73" t="s">
        <v>478</v>
      </c>
      <c r="C107" s="76" t="s">
        <v>146</v>
      </c>
      <c r="D107" s="74">
        <v>14.931</v>
      </c>
      <c r="E107" s="75" t="s">
        <v>247</v>
      </c>
      <c r="F107" s="70">
        <v>4898.1</v>
      </c>
      <c r="G107" s="57"/>
      <c r="H107" s="47"/>
      <c r="I107" s="46" t="s">
        <v>39</v>
      </c>
      <c r="J107" s="48">
        <f t="shared" si="10"/>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6"/>
        <v>73133.53</v>
      </c>
      <c r="BB107" s="61">
        <f t="shared" si="11"/>
        <v>73133.53</v>
      </c>
      <c r="BC107" s="56" t="str">
        <f t="shared" si="7"/>
        <v>INR  Seventy Three Thousand One Hundred &amp; Thirty Three  and Paise Fifty Three Only</v>
      </c>
      <c r="BD107" s="70">
        <v>62</v>
      </c>
      <c r="BE107" s="78">
        <f t="shared" si="8"/>
        <v>70.13</v>
      </c>
      <c r="BF107" s="78">
        <f t="shared" si="9"/>
        <v>925.72</v>
      </c>
      <c r="BG107" s="78"/>
      <c r="HR107" s="16"/>
      <c r="HS107" s="16"/>
      <c r="HT107" s="16"/>
      <c r="HU107" s="16"/>
      <c r="HV107" s="16"/>
    </row>
    <row r="108" spans="1:230" s="15" customFormat="1" ht="61.5" customHeight="1">
      <c r="A108" s="64">
        <v>96</v>
      </c>
      <c r="B108" s="73" t="s">
        <v>479</v>
      </c>
      <c r="C108" s="76" t="s">
        <v>147</v>
      </c>
      <c r="D108" s="74">
        <v>590</v>
      </c>
      <c r="E108" s="75" t="s">
        <v>250</v>
      </c>
      <c r="F108" s="70">
        <v>32.8</v>
      </c>
      <c r="G108" s="57"/>
      <c r="H108" s="47"/>
      <c r="I108" s="46" t="s">
        <v>39</v>
      </c>
      <c r="J108" s="48">
        <f t="shared" si="10"/>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6"/>
        <v>19352</v>
      </c>
      <c r="BB108" s="61">
        <f t="shared" si="11"/>
        <v>19352</v>
      </c>
      <c r="BC108" s="56" t="str">
        <f t="shared" si="7"/>
        <v>INR  Nineteen Thousand Three Hundred &amp; Fifty Two  Only</v>
      </c>
      <c r="BD108" s="70">
        <v>62</v>
      </c>
      <c r="BE108" s="78">
        <f t="shared" si="8"/>
        <v>70.13</v>
      </c>
      <c r="BF108" s="78">
        <f t="shared" si="9"/>
        <v>36580</v>
      </c>
      <c r="BG108" s="78"/>
      <c r="HR108" s="16"/>
      <c r="HS108" s="16"/>
      <c r="HT108" s="16"/>
      <c r="HU108" s="16"/>
      <c r="HV108" s="16"/>
    </row>
    <row r="109" spans="1:230" s="15" customFormat="1" ht="35.25" customHeight="1">
      <c r="A109" s="64">
        <v>97</v>
      </c>
      <c r="B109" s="73" t="s">
        <v>480</v>
      </c>
      <c r="C109" s="76" t="s">
        <v>148</v>
      </c>
      <c r="D109" s="74">
        <v>296</v>
      </c>
      <c r="E109" s="75" t="s">
        <v>250</v>
      </c>
      <c r="F109" s="70">
        <v>48.64</v>
      </c>
      <c r="G109" s="57"/>
      <c r="H109" s="47"/>
      <c r="I109" s="46" t="s">
        <v>39</v>
      </c>
      <c r="J109" s="48">
        <f t="shared" si="10"/>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6"/>
        <v>14397.44</v>
      </c>
      <c r="BB109" s="61">
        <f t="shared" si="11"/>
        <v>14397.44</v>
      </c>
      <c r="BC109" s="56" t="str">
        <f t="shared" si="7"/>
        <v>INR  Fourteen Thousand Three Hundred &amp; Ninety Seven  and Paise Forty Four Only</v>
      </c>
      <c r="BD109" s="70">
        <v>62</v>
      </c>
      <c r="BE109" s="78">
        <f t="shared" si="8"/>
        <v>70.13</v>
      </c>
      <c r="BF109" s="78">
        <f t="shared" si="9"/>
        <v>18352</v>
      </c>
      <c r="BG109" s="78"/>
      <c r="HR109" s="16"/>
      <c r="HS109" s="16"/>
      <c r="HT109" s="16"/>
      <c r="HU109" s="16"/>
      <c r="HV109" s="16"/>
    </row>
    <row r="110" spans="1:230" s="15" customFormat="1" ht="46.5" customHeight="1">
      <c r="A110" s="64">
        <v>98</v>
      </c>
      <c r="B110" s="73" t="s">
        <v>481</v>
      </c>
      <c r="C110" s="76" t="s">
        <v>149</v>
      </c>
      <c r="D110" s="74">
        <v>98</v>
      </c>
      <c r="E110" s="75" t="s">
        <v>250</v>
      </c>
      <c r="F110" s="70">
        <v>179.86</v>
      </c>
      <c r="G110" s="57"/>
      <c r="H110" s="47"/>
      <c r="I110" s="46" t="s">
        <v>39</v>
      </c>
      <c r="J110" s="48">
        <f t="shared" si="10"/>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6"/>
        <v>17626.28</v>
      </c>
      <c r="BB110" s="61">
        <f t="shared" si="11"/>
        <v>17626.28</v>
      </c>
      <c r="BC110" s="56" t="str">
        <f t="shared" si="7"/>
        <v>INR  Seventeen Thousand Six Hundred &amp; Twenty Six  and Paise Twenty Eight Only</v>
      </c>
      <c r="BD110" s="70">
        <v>70</v>
      </c>
      <c r="BE110" s="78">
        <f t="shared" si="8"/>
        <v>79.18</v>
      </c>
      <c r="BF110" s="78">
        <f t="shared" si="9"/>
        <v>6860</v>
      </c>
      <c r="BG110" s="78"/>
      <c r="HR110" s="16"/>
      <c r="HS110" s="16"/>
      <c r="HT110" s="16"/>
      <c r="HU110" s="16"/>
      <c r="HV110" s="16"/>
    </row>
    <row r="111" spans="1:230" s="15" customFormat="1" ht="36.75" customHeight="1">
      <c r="A111" s="64">
        <v>99</v>
      </c>
      <c r="B111" s="73" t="s">
        <v>365</v>
      </c>
      <c r="C111" s="76" t="s">
        <v>150</v>
      </c>
      <c r="D111" s="74">
        <v>137</v>
      </c>
      <c r="E111" s="75" t="s">
        <v>250</v>
      </c>
      <c r="F111" s="70">
        <v>79.18</v>
      </c>
      <c r="G111" s="57"/>
      <c r="H111" s="47"/>
      <c r="I111" s="46" t="s">
        <v>39</v>
      </c>
      <c r="J111" s="48">
        <f t="shared" si="10"/>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6"/>
        <v>10847.66</v>
      </c>
      <c r="BB111" s="61">
        <f t="shared" si="11"/>
        <v>10847.66</v>
      </c>
      <c r="BC111" s="56" t="str">
        <f t="shared" si="7"/>
        <v>INR  Ten Thousand Eight Hundred &amp; Forty Seven  and Paise Sixty Six Only</v>
      </c>
      <c r="BD111" s="70">
        <v>70</v>
      </c>
      <c r="BE111" s="78">
        <f t="shared" si="8"/>
        <v>79.18</v>
      </c>
      <c r="BF111" s="78">
        <f t="shared" si="9"/>
        <v>9590</v>
      </c>
      <c r="BG111" s="78"/>
      <c r="HR111" s="16"/>
      <c r="HS111" s="16"/>
      <c r="HT111" s="16"/>
      <c r="HU111" s="16"/>
      <c r="HV111" s="16"/>
    </row>
    <row r="112" spans="1:230" s="15" customFormat="1" ht="34.5" customHeight="1">
      <c r="A112" s="64">
        <v>100</v>
      </c>
      <c r="B112" s="73" t="s">
        <v>366</v>
      </c>
      <c r="C112" s="76" t="s">
        <v>151</v>
      </c>
      <c r="D112" s="74">
        <v>69</v>
      </c>
      <c r="E112" s="75" t="s">
        <v>250</v>
      </c>
      <c r="F112" s="70">
        <v>1883.45</v>
      </c>
      <c r="G112" s="57"/>
      <c r="H112" s="47"/>
      <c r="I112" s="46" t="s">
        <v>39</v>
      </c>
      <c r="J112" s="48">
        <f t="shared" si="10"/>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6"/>
        <v>129958.05</v>
      </c>
      <c r="BB112" s="61">
        <f t="shared" si="11"/>
        <v>129958.05</v>
      </c>
      <c r="BC112" s="56" t="str">
        <f t="shared" si="7"/>
        <v>INR  One Lakh Twenty Nine Thousand Nine Hundred &amp; Fifty Eight  and Paise Five Only</v>
      </c>
      <c r="BD112" s="70">
        <v>70</v>
      </c>
      <c r="BE112" s="78">
        <f t="shared" si="8"/>
        <v>79.18</v>
      </c>
      <c r="BF112" s="78">
        <f t="shared" si="9"/>
        <v>4830</v>
      </c>
      <c r="BG112" s="78"/>
      <c r="HR112" s="16"/>
      <c r="HS112" s="16"/>
      <c r="HT112" s="16"/>
      <c r="HU112" s="16"/>
      <c r="HV112" s="16"/>
    </row>
    <row r="113" spans="1:230" s="15" customFormat="1" ht="59.25" customHeight="1">
      <c r="A113" s="64">
        <v>101</v>
      </c>
      <c r="B113" s="73" t="s">
        <v>482</v>
      </c>
      <c r="C113" s="76" t="s">
        <v>152</v>
      </c>
      <c r="D113" s="74">
        <v>194</v>
      </c>
      <c r="E113" s="75" t="s">
        <v>250</v>
      </c>
      <c r="F113" s="70">
        <v>111.99</v>
      </c>
      <c r="G113" s="57"/>
      <c r="H113" s="47"/>
      <c r="I113" s="46" t="s">
        <v>39</v>
      </c>
      <c r="J113" s="48">
        <f t="shared" si="10"/>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6"/>
        <v>21726.06</v>
      </c>
      <c r="BB113" s="61">
        <f t="shared" si="11"/>
        <v>21726.06</v>
      </c>
      <c r="BC113" s="56" t="str">
        <f t="shared" si="7"/>
        <v>INR  Twenty One Thousand Seven Hundred &amp; Twenty Six  and Paise Six Only</v>
      </c>
      <c r="BD113" s="70">
        <v>70</v>
      </c>
      <c r="BE113" s="78">
        <f t="shared" si="8"/>
        <v>79.18</v>
      </c>
      <c r="BF113" s="78">
        <f t="shared" si="9"/>
        <v>13580</v>
      </c>
      <c r="BG113" s="78"/>
      <c r="HR113" s="16"/>
      <c r="HS113" s="16"/>
      <c r="HT113" s="16"/>
      <c r="HU113" s="16"/>
      <c r="HV113" s="16"/>
    </row>
    <row r="114" spans="1:230" s="15" customFormat="1" ht="61.5" customHeight="1">
      <c r="A114" s="64">
        <v>102</v>
      </c>
      <c r="B114" s="73" t="s">
        <v>483</v>
      </c>
      <c r="C114" s="76" t="s">
        <v>153</v>
      </c>
      <c r="D114" s="77">
        <v>194</v>
      </c>
      <c r="E114" s="72" t="s">
        <v>250</v>
      </c>
      <c r="F114" s="70">
        <v>116.51</v>
      </c>
      <c r="G114" s="57"/>
      <c r="H114" s="47"/>
      <c r="I114" s="46" t="s">
        <v>39</v>
      </c>
      <c r="J114" s="48">
        <f t="shared" si="10"/>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6"/>
        <v>22602.94</v>
      </c>
      <c r="BB114" s="61">
        <f t="shared" si="11"/>
        <v>22602.94</v>
      </c>
      <c r="BC114" s="56" t="str">
        <f t="shared" si="7"/>
        <v>INR  Twenty Two Thousand Six Hundred &amp; Two  and Paise Ninety Four Only</v>
      </c>
      <c r="BD114" s="70">
        <v>70</v>
      </c>
      <c r="BE114" s="78">
        <f t="shared" si="8"/>
        <v>79.18</v>
      </c>
      <c r="BF114" s="78">
        <f t="shared" si="9"/>
        <v>13580</v>
      </c>
      <c r="BG114" s="78"/>
      <c r="HR114" s="16"/>
      <c r="HS114" s="16"/>
      <c r="HT114" s="16"/>
      <c r="HU114" s="16"/>
      <c r="HV114" s="16"/>
    </row>
    <row r="115" spans="1:230" s="15" customFormat="1" ht="61.5" customHeight="1">
      <c r="A115" s="64">
        <v>103</v>
      </c>
      <c r="B115" s="73" t="s">
        <v>484</v>
      </c>
      <c r="C115" s="76" t="s">
        <v>154</v>
      </c>
      <c r="D115" s="74">
        <v>826.665</v>
      </c>
      <c r="E115" s="75" t="s">
        <v>396</v>
      </c>
      <c r="F115" s="70">
        <v>290.72</v>
      </c>
      <c r="G115" s="57"/>
      <c r="H115" s="47"/>
      <c r="I115" s="46" t="s">
        <v>39</v>
      </c>
      <c r="J115" s="48">
        <f t="shared" si="10"/>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6"/>
        <v>240328.05</v>
      </c>
      <c r="BB115" s="61">
        <f t="shared" si="11"/>
        <v>240328.05</v>
      </c>
      <c r="BC115" s="56" t="str">
        <f t="shared" si="7"/>
        <v>INR  Two Lakh Forty Thousand Three Hundred &amp; Twenty Eight  and Paise Five Only</v>
      </c>
      <c r="BD115" s="70">
        <v>31.4</v>
      </c>
      <c r="BE115" s="78">
        <f t="shared" si="8"/>
        <v>35.52</v>
      </c>
      <c r="BF115" s="78">
        <f t="shared" si="9"/>
        <v>25957.28</v>
      </c>
      <c r="BG115" s="78"/>
      <c r="HR115" s="16"/>
      <c r="HS115" s="16"/>
      <c r="HT115" s="16"/>
      <c r="HU115" s="16"/>
      <c r="HV115" s="16"/>
    </row>
    <row r="116" spans="1:230" s="15" customFormat="1" ht="49.5" customHeight="1">
      <c r="A116" s="64">
        <v>104</v>
      </c>
      <c r="B116" s="73" t="s">
        <v>485</v>
      </c>
      <c r="C116" s="76" t="s">
        <v>155</v>
      </c>
      <c r="D116" s="74">
        <v>57.085</v>
      </c>
      <c r="E116" s="75" t="s">
        <v>400</v>
      </c>
      <c r="F116" s="70">
        <v>5487.45</v>
      </c>
      <c r="G116" s="57"/>
      <c r="H116" s="47"/>
      <c r="I116" s="46" t="s">
        <v>39</v>
      </c>
      <c r="J116" s="48">
        <f t="shared" si="10"/>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6"/>
        <v>313251.08</v>
      </c>
      <c r="BB116" s="61">
        <f t="shared" si="11"/>
        <v>313251.08</v>
      </c>
      <c r="BC116" s="56" t="str">
        <f t="shared" si="7"/>
        <v>INR  Three Lakh Thirteen Thousand Two Hundred &amp; Fifty One  and Paise Eight Only</v>
      </c>
      <c r="BD116" s="70">
        <v>32.11</v>
      </c>
      <c r="BE116" s="78">
        <f t="shared" si="8"/>
        <v>36.32</v>
      </c>
      <c r="BF116" s="78">
        <f t="shared" si="9"/>
        <v>1833</v>
      </c>
      <c r="BG116" s="78"/>
      <c r="HR116" s="16"/>
      <c r="HS116" s="16"/>
      <c r="HT116" s="16"/>
      <c r="HU116" s="16"/>
      <c r="HV116" s="16"/>
    </row>
    <row r="117" spans="1:230" s="15" customFormat="1" ht="61.5" customHeight="1">
      <c r="A117" s="64">
        <v>105</v>
      </c>
      <c r="B117" s="73" t="s">
        <v>486</v>
      </c>
      <c r="C117" s="76" t="s">
        <v>156</v>
      </c>
      <c r="D117" s="74">
        <v>8.795</v>
      </c>
      <c r="E117" s="75" t="s">
        <v>469</v>
      </c>
      <c r="F117" s="70">
        <v>806.55</v>
      </c>
      <c r="G117" s="57"/>
      <c r="H117" s="47"/>
      <c r="I117" s="46" t="s">
        <v>39</v>
      </c>
      <c r="J117" s="48">
        <f t="shared" si="10"/>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6"/>
        <v>7093.61</v>
      </c>
      <c r="BB117" s="61">
        <f t="shared" si="11"/>
        <v>7093.61</v>
      </c>
      <c r="BC117" s="56" t="str">
        <f t="shared" si="7"/>
        <v>INR  Seven Thousand  &amp;Ninety Three  and Paise Sixty One Only</v>
      </c>
      <c r="BD117" s="70">
        <v>32.82</v>
      </c>
      <c r="BE117" s="78">
        <f t="shared" si="8"/>
        <v>37.13</v>
      </c>
      <c r="BF117" s="78">
        <f t="shared" si="9"/>
        <v>288.65</v>
      </c>
      <c r="BG117" s="78"/>
      <c r="HR117" s="16"/>
      <c r="HS117" s="16"/>
      <c r="HT117" s="16"/>
      <c r="HU117" s="16"/>
      <c r="HV117" s="16"/>
    </row>
    <row r="118" spans="1:230" s="15" customFormat="1" ht="76.5" customHeight="1">
      <c r="A118" s="64">
        <v>106</v>
      </c>
      <c r="B118" s="73" t="s">
        <v>487</v>
      </c>
      <c r="C118" s="76" t="s">
        <v>157</v>
      </c>
      <c r="D118" s="74">
        <v>350</v>
      </c>
      <c r="E118" s="75" t="s">
        <v>341</v>
      </c>
      <c r="F118" s="70">
        <v>461.53</v>
      </c>
      <c r="G118" s="57"/>
      <c r="H118" s="47"/>
      <c r="I118" s="46" t="s">
        <v>39</v>
      </c>
      <c r="J118" s="48">
        <f t="shared" si="10"/>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6"/>
        <v>161535.5</v>
      </c>
      <c r="BB118" s="61">
        <f t="shared" si="11"/>
        <v>161535.5</v>
      </c>
      <c r="BC118" s="56" t="str">
        <f t="shared" si="7"/>
        <v>INR  One Lakh Sixty One Thousand Five Hundred &amp; Thirty Five  and Paise Fifty Only</v>
      </c>
      <c r="BD118" s="70">
        <v>33.53</v>
      </c>
      <c r="BE118" s="78">
        <f t="shared" si="8"/>
        <v>37.93</v>
      </c>
      <c r="BF118" s="78">
        <f t="shared" si="9"/>
        <v>11735.5</v>
      </c>
      <c r="BG118" s="78"/>
      <c r="HR118" s="16"/>
      <c r="HS118" s="16"/>
      <c r="HT118" s="16"/>
      <c r="HU118" s="16"/>
      <c r="HV118" s="16"/>
    </row>
    <row r="119" spans="1:230" s="15" customFormat="1" ht="75" customHeight="1">
      <c r="A119" s="64">
        <v>107</v>
      </c>
      <c r="B119" s="73" t="s">
        <v>488</v>
      </c>
      <c r="C119" s="76" t="s">
        <v>158</v>
      </c>
      <c r="D119" s="74">
        <v>1050</v>
      </c>
      <c r="E119" s="75" t="s">
        <v>341</v>
      </c>
      <c r="F119" s="70">
        <v>3.48</v>
      </c>
      <c r="G119" s="57"/>
      <c r="H119" s="47"/>
      <c r="I119" s="46" t="s">
        <v>39</v>
      </c>
      <c r="J119" s="48">
        <f t="shared" si="10"/>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6"/>
        <v>3654</v>
      </c>
      <c r="BB119" s="61">
        <f t="shared" si="11"/>
        <v>3654</v>
      </c>
      <c r="BC119" s="56" t="str">
        <f t="shared" si="7"/>
        <v>INR  Three Thousand Six Hundred &amp; Fifty Four  Only</v>
      </c>
      <c r="BD119" s="70">
        <v>34.24</v>
      </c>
      <c r="BE119" s="78">
        <f t="shared" si="8"/>
        <v>38.73</v>
      </c>
      <c r="BF119" s="78">
        <f t="shared" si="9"/>
        <v>35952</v>
      </c>
      <c r="BG119" s="78"/>
      <c r="HR119" s="16"/>
      <c r="HS119" s="16"/>
      <c r="HT119" s="16"/>
      <c r="HU119" s="16"/>
      <c r="HV119" s="16"/>
    </row>
    <row r="120" spans="1:230" s="15" customFormat="1" ht="303" customHeight="1">
      <c r="A120" s="64">
        <v>108</v>
      </c>
      <c r="B120" s="73" t="s">
        <v>489</v>
      </c>
      <c r="C120" s="76" t="s">
        <v>159</v>
      </c>
      <c r="D120" s="74">
        <v>1.117</v>
      </c>
      <c r="E120" s="75" t="s">
        <v>409</v>
      </c>
      <c r="F120" s="70">
        <v>82128.51</v>
      </c>
      <c r="G120" s="57"/>
      <c r="H120" s="47"/>
      <c r="I120" s="46" t="s">
        <v>39</v>
      </c>
      <c r="J120" s="48">
        <f t="shared" si="10"/>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6"/>
        <v>91737.55</v>
      </c>
      <c r="BB120" s="61">
        <f t="shared" si="11"/>
        <v>91737.55</v>
      </c>
      <c r="BC120" s="56" t="str">
        <f t="shared" si="7"/>
        <v>INR  Ninety One Thousand Seven Hundred &amp; Thirty Seven  and Paise Fifty Five Only</v>
      </c>
      <c r="BD120" s="70">
        <v>67</v>
      </c>
      <c r="BE120" s="78">
        <f t="shared" si="8"/>
        <v>75.79</v>
      </c>
      <c r="BF120" s="78">
        <f t="shared" si="9"/>
        <v>74.84</v>
      </c>
      <c r="BG120" s="78"/>
      <c r="HR120" s="16"/>
      <c r="HS120" s="16"/>
      <c r="HT120" s="16"/>
      <c r="HU120" s="16"/>
      <c r="HV120" s="16"/>
    </row>
    <row r="121" spans="1:230" s="15" customFormat="1" ht="89.25" customHeight="1">
      <c r="A121" s="64">
        <v>109</v>
      </c>
      <c r="B121" s="73" t="s">
        <v>490</v>
      </c>
      <c r="C121" s="76" t="s">
        <v>160</v>
      </c>
      <c r="D121" s="74">
        <v>701</v>
      </c>
      <c r="E121" s="75" t="s">
        <v>400</v>
      </c>
      <c r="F121" s="70">
        <v>579.58</v>
      </c>
      <c r="G121" s="57"/>
      <c r="H121" s="47"/>
      <c r="I121" s="46" t="s">
        <v>39</v>
      </c>
      <c r="J121" s="48">
        <f t="shared" si="10"/>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6"/>
        <v>406285.58</v>
      </c>
      <c r="BB121" s="61">
        <f t="shared" si="11"/>
        <v>406285.58</v>
      </c>
      <c r="BC121" s="56" t="str">
        <f t="shared" si="7"/>
        <v>INR  Four Lakh Six Thousand Two Hundred &amp; Eighty Five  and Paise Fifty Eight Only</v>
      </c>
      <c r="BD121" s="70">
        <v>67.71</v>
      </c>
      <c r="BE121" s="78">
        <f t="shared" si="8"/>
        <v>76.59</v>
      </c>
      <c r="BF121" s="78">
        <f t="shared" si="9"/>
        <v>47464.71</v>
      </c>
      <c r="BG121" s="78"/>
      <c r="HR121" s="16"/>
      <c r="HS121" s="16"/>
      <c r="HT121" s="16"/>
      <c r="HU121" s="16"/>
      <c r="HV121" s="16"/>
    </row>
    <row r="122" spans="1:230" s="15" customFormat="1" ht="35.25" customHeight="1">
      <c r="A122" s="64">
        <v>110</v>
      </c>
      <c r="B122" s="73" t="s">
        <v>491</v>
      </c>
      <c r="C122" s="76" t="s">
        <v>161</v>
      </c>
      <c r="D122" s="74">
        <v>3200</v>
      </c>
      <c r="E122" s="75" t="s">
        <v>492</v>
      </c>
      <c r="F122" s="70">
        <v>297.51</v>
      </c>
      <c r="G122" s="57"/>
      <c r="H122" s="47"/>
      <c r="I122" s="46" t="s">
        <v>39</v>
      </c>
      <c r="J122" s="48">
        <f t="shared" si="10"/>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6"/>
        <v>952032</v>
      </c>
      <c r="BB122" s="61">
        <f t="shared" si="11"/>
        <v>952032</v>
      </c>
      <c r="BC122" s="56" t="str">
        <f t="shared" si="7"/>
        <v>INR  Nine Lakh Fifty Two Thousand  &amp;Thirty Two  Only</v>
      </c>
      <c r="BD122" s="70">
        <v>68.42</v>
      </c>
      <c r="BE122" s="78">
        <f t="shared" si="8"/>
        <v>77.4</v>
      </c>
      <c r="BF122" s="78">
        <f t="shared" si="9"/>
        <v>218944</v>
      </c>
      <c r="BG122" s="78"/>
      <c r="HR122" s="16"/>
      <c r="HS122" s="16"/>
      <c r="HT122" s="16"/>
      <c r="HU122" s="16"/>
      <c r="HV122" s="16"/>
    </row>
    <row r="123" spans="1:230" s="15" customFormat="1" ht="63.75" customHeight="1">
      <c r="A123" s="64">
        <v>111</v>
      </c>
      <c r="B123" s="73" t="s">
        <v>493</v>
      </c>
      <c r="C123" s="76" t="s">
        <v>162</v>
      </c>
      <c r="D123" s="74">
        <v>3200</v>
      </c>
      <c r="E123" s="75" t="s">
        <v>492</v>
      </c>
      <c r="F123" s="70">
        <v>118.78</v>
      </c>
      <c r="G123" s="57"/>
      <c r="H123" s="47"/>
      <c r="I123" s="46" t="s">
        <v>39</v>
      </c>
      <c r="J123" s="48">
        <f t="shared" si="10"/>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6"/>
        <v>380096</v>
      </c>
      <c r="BB123" s="61">
        <f t="shared" si="11"/>
        <v>380096</v>
      </c>
      <c r="BC123" s="56" t="str">
        <f t="shared" si="7"/>
        <v>INR  Three Lakh Eighty Thousand  &amp;Ninety Six  Only</v>
      </c>
      <c r="BD123" s="70">
        <v>69.13</v>
      </c>
      <c r="BE123" s="78">
        <f t="shared" si="8"/>
        <v>78.2</v>
      </c>
      <c r="BF123" s="78">
        <f t="shared" si="9"/>
        <v>221216</v>
      </c>
      <c r="BG123" s="78"/>
      <c r="HR123" s="16"/>
      <c r="HS123" s="16"/>
      <c r="HT123" s="16"/>
      <c r="HU123" s="16"/>
      <c r="HV123" s="16"/>
    </row>
    <row r="124" spans="1:230" s="15" customFormat="1" ht="37.5" customHeight="1">
      <c r="A124" s="64">
        <v>112</v>
      </c>
      <c r="B124" s="73" t="s">
        <v>494</v>
      </c>
      <c r="C124" s="76" t="s">
        <v>163</v>
      </c>
      <c r="D124" s="74">
        <v>57.6</v>
      </c>
      <c r="E124" s="75" t="s">
        <v>247</v>
      </c>
      <c r="F124" s="70">
        <v>24.89</v>
      </c>
      <c r="G124" s="57"/>
      <c r="H124" s="47"/>
      <c r="I124" s="46" t="s">
        <v>39</v>
      </c>
      <c r="J124" s="48">
        <f t="shared" si="10"/>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6"/>
        <v>1433.66</v>
      </c>
      <c r="BB124" s="61">
        <f t="shared" si="11"/>
        <v>1433.66</v>
      </c>
      <c r="BC124" s="56" t="str">
        <f t="shared" si="7"/>
        <v>INR  One Thousand Four Hundred &amp; Thirty Three  and Paise Sixty Six Only</v>
      </c>
      <c r="BD124" s="70">
        <v>69.84</v>
      </c>
      <c r="BE124" s="78">
        <f t="shared" si="8"/>
        <v>79</v>
      </c>
      <c r="BF124" s="78">
        <f t="shared" si="9"/>
        <v>4022.78</v>
      </c>
      <c r="BG124" s="78"/>
      <c r="HR124" s="16"/>
      <c r="HS124" s="16"/>
      <c r="HT124" s="16"/>
      <c r="HU124" s="16"/>
      <c r="HV124" s="16"/>
    </row>
    <row r="125" spans="1:230" s="15" customFormat="1" ht="174" customHeight="1">
      <c r="A125" s="64">
        <v>113</v>
      </c>
      <c r="B125" s="73" t="s">
        <v>495</v>
      </c>
      <c r="C125" s="76" t="s">
        <v>164</v>
      </c>
      <c r="D125" s="74">
        <v>300</v>
      </c>
      <c r="E125" s="75" t="s">
        <v>469</v>
      </c>
      <c r="F125" s="70">
        <v>1563.32</v>
      </c>
      <c r="G125" s="57"/>
      <c r="H125" s="47"/>
      <c r="I125" s="46" t="s">
        <v>39</v>
      </c>
      <c r="J125" s="48">
        <f t="shared" si="10"/>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6"/>
        <v>468996</v>
      </c>
      <c r="BB125" s="61">
        <f t="shared" si="11"/>
        <v>468996</v>
      </c>
      <c r="BC125" s="56" t="str">
        <f t="shared" si="7"/>
        <v>INR  Four Lakh Sixty Eight Thousand Nine Hundred &amp; Ninety Six  Only</v>
      </c>
      <c r="BD125" s="70">
        <v>49</v>
      </c>
      <c r="BE125" s="78">
        <f t="shared" si="8"/>
        <v>55.43</v>
      </c>
      <c r="BF125" s="78">
        <f t="shared" si="9"/>
        <v>14700</v>
      </c>
      <c r="BG125" s="78"/>
      <c r="HR125" s="16"/>
      <c r="HS125" s="16"/>
      <c r="HT125" s="16"/>
      <c r="HU125" s="16"/>
      <c r="HV125" s="16"/>
    </row>
    <row r="126" spans="1:230" s="15" customFormat="1" ht="75.75" customHeight="1">
      <c r="A126" s="64">
        <v>114</v>
      </c>
      <c r="B126" s="73" t="s">
        <v>496</v>
      </c>
      <c r="C126" s="76" t="s">
        <v>165</v>
      </c>
      <c r="D126" s="74">
        <v>160</v>
      </c>
      <c r="E126" s="75" t="s">
        <v>497</v>
      </c>
      <c r="F126" s="70">
        <v>81.66</v>
      </c>
      <c r="G126" s="57"/>
      <c r="H126" s="47"/>
      <c r="I126" s="46" t="s">
        <v>39</v>
      </c>
      <c r="J126" s="48">
        <f t="shared" si="10"/>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6"/>
        <v>13065.6</v>
      </c>
      <c r="BB126" s="61">
        <f t="shared" si="11"/>
        <v>13065.6</v>
      </c>
      <c r="BC126" s="56" t="str">
        <f t="shared" si="7"/>
        <v>INR  Thirteen Thousand  &amp;Sixty Five  and Paise Sixty Only</v>
      </c>
      <c r="BD126" s="70">
        <v>38</v>
      </c>
      <c r="BE126" s="78">
        <f t="shared" si="8"/>
        <v>42.99</v>
      </c>
      <c r="BF126" s="78">
        <f t="shared" si="9"/>
        <v>6080</v>
      </c>
      <c r="BG126" s="78"/>
      <c r="HR126" s="16"/>
      <c r="HS126" s="16"/>
      <c r="HT126" s="16"/>
      <c r="HU126" s="16"/>
      <c r="HV126" s="16"/>
    </row>
    <row r="127" spans="1:230" s="15" customFormat="1" ht="89.25" customHeight="1">
      <c r="A127" s="64">
        <v>115</v>
      </c>
      <c r="B127" s="73" t="s">
        <v>498</v>
      </c>
      <c r="C127" s="76" t="s">
        <v>166</v>
      </c>
      <c r="D127" s="74">
        <v>355</v>
      </c>
      <c r="E127" s="75" t="s">
        <v>469</v>
      </c>
      <c r="F127" s="70">
        <v>147.06</v>
      </c>
      <c r="G127" s="57"/>
      <c r="H127" s="47"/>
      <c r="I127" s="46" t="s">
        <v>39</v>
      </c>
      <c r="J127" s="48">
        <f t="shared" si="10"/>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6"/>
        <v>52206.3</v>
      </c>
      <c r="BB127" s="61">
        <f t="shared" si="11"/>
        <v>52206.3</v>
      </c>
      <c r="BC127" s="56" t="str">
        <f t="shared" si="7"/>
        <v>INR  Fifty Two Thousand Two Hundred &amp; Six  and Paise Thirty Only</v>
      </c>
      <c r="BD127" s="70">
        <v>81</v>
      </c>
      <c r="BE127" s="78">
        <f t="shared" si="8"/>
        <v>91.63</v>
      </c>
      <c r="BF127" s="78">
        <f t="shared" si="9"/>
        <v>28755</v>
      </c>
      <c r="BG127" s="78"/>
      <c r="HR127" s="16"/>
      <c r="HS127" s="16"/>
      <c r="HT127" s="16"/>
      <c r="HU127" s="16"/>
      <c r="HV127" s="16"/>
    </row>
    <row r="128" spans="1:230" s="15" customFormat="1" ht="88.5" customHeight="1">
      <c r="A128" s="64">
        <v>116</v>
      </c>
      <c r="B128" s="73" t="s">
        <v>499</v>
      </c>
      <c r="C128" s="76" t="s">
        <v>167</v>
      </c>
      <c r="D128" s="74">
        <v>355</v>
      </c>
      <c r="E128" s="75" t="s">
        <v>469</v>
      </c>
      <c r="F128" s="70">
        <v>154.97</v>
      </c>
      <c r="G128" s="57"/>
      <c r="H128" s="47"/>
      <c r="I128" s="46" t="s">
        <v>39</v>
      </c>
      <c r="J128" s="48">
        <f t="shared" si="10"/>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6"/>
        <v>55014.35</v>
      </c>
      <c r="BB128" s="61">
        <f t="shared" si="11"/>
        <v>55014.35</v>
      </c>
      <c r="BC128" s="56" t="str">
        <f t="shared" si="7"/>
        <v>INR  Fifty Five Thousand  &amp;Fourteen  and Paise Thirty Five Only</v>
      </c>
      <c r="BD128" s="70">
        <v>29</v>
      </c>
      <c r="BE128" s="78">
        <f t="shared" si="8"/>
        <v>32.8</v>
      </c>
      <c r="BF128" s="78">
        <f t="shared" si="9"/>
        <v>10295</v>
      </c>
      <c r="BG128" s="78"/>
      <c r="HR128" s="16"/>
      <c r="HS128" s="16"/>
      <c r="HT128" s="16"/>
      <c r="HU128" s="16"/>
      <c r="HV128" s="16"/>
    </row>
    <row r="129" spans="1:230" s="15" customFormat="1" ht="76.5" customHeight="1">
      <c r="A129" s="64">
        <v>117</v>
      </c>
      <c r="B129" s="73" t="s">
        <v>500</v>
      </c>
      <c r="C129" s="76" t="s">
        <v>168</v>
      </c>
      <c r="D129" s="74">
        <v>161</v>
      </c>
      <c r="E129" s="75" t="s">
        <v>250</v>
      </c>
      <c r="F129" s="70">
        <v>122.17</v>
      </c>
      <c r="G129" s="57"/>
      <c r="H129" s="47"/>
      <c r="I129" s="46" t="s">
        <v>39</v>
      </c>
      <c r="J129" s="48">
        <f t="shared" si="10"/>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6"/>
        <v>19669.37</v>
      </c>
      <c r="BB129" s="61">
        <f t="shared" si="11"/>
        <v>19669.37</v>
      </c>
      <c r="BC129" s="56" t="str">
        <f t="shared" si="7"/>
        <v>INR  Nineteen Thousand Six Hundred &amp; Sixty Nine  and Paise Thirty Seven Only</v>
      </c>
      <c r="BD129" s="70">
        <v>79</v>
      </c>
      <c r="BE129" s="78">
        <f t="shared" si="8"/>
        <v>89.36</v>
      </c>
      <c r="BF129" s="78">
        <f t="shared" si="9"/>
        <v>12719</v>
      </c>
      <c r="BG129" s="78"/>
      <c r="HR129" s="16"/>
      <c r="HS129" s="16"/>
      <c r="HT129" s="16"/>
      <c r="HU129" s="16"/>
      <c r="HV129" s="16"/>
    </row>
    <row r="130" spans="1:230" s="15" customFormat="1" ht="103.5" customHeight="1">
      <c r="A130" s="64">
        <v>118</v>
      </c>
      <c r="B130" s="73" t="s">
        <v>501</v>
      </c>
      <c r="C130" s="76" t="s">
        <v>169</v>
      </c>
      <c r="D130" s="74">
        <v>5.4</v>
      </c>
      <c r="E130" s="75" t="s">
        <v>469</v>
      </c>
      <c r="F130" s="70">
        <v>1013.56</v>
      </c>
      <c r="G130" s="57"/>
      <c r="H130" s="47"/>
      <c r="I130" s="46" t="s">
        <v>39</v>
      </c>
      <c r="J130" s="48">
        <f t="shared" si="10"/>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6"/>
        <v>5473.22</v>
      </c>
      <c r="BB130" s="61">
        <f t="shared" si="11"/>
        <v>5473.22</v>
      </c>
      <c r="BC130" s="56" t="str">
        <f t="shared" si="7"/>
        <v>INR  Five Thousand Four Hundred &amp; Seventy Three  and Paise Twenty Two Only</v>
      </c>
      <c r="BD130" s="70">
        <v>360</v>
      </c>
      <c r="BE130" s="78">
        <f t="shared" si="8"/>
        <v>407.23</v>
      </c>
      <c r="BF130" s="78">
        <f t="shared" si="9"/>
        <v>1944</v>
      </c>
      <c r="BG130" s="78"/>
      <c r="HR130" s="16"/>
      <c r="HS130" s="16"/>
      <c r="HT130" s="16"/>
      <c r="HU130" s="16"/>
      <c r="HV130" s="16"/>
    </row>
    <row r="131" spans="1:230" s="15" customFormat="1" ht="174" customHeight="1">
      <c r="A131" s="64">
        <v>119</v>
      </c>
      <c r="B131" s="73" t="s">
        <v>502</v>
      </c>
      <c r="C131" s="76" t="s">
        <v>170</v>
      </c>
      <c r="D131" s="74">
        <v>340</v>
      </c>
      <c r="E131" s="75" t="s">
        <v>249</v>
      </c>
      <c r="F131" s="70">
        <v>330.31</v>
      </c>
      <c r="G131" s="57"/>
      <c r="H131" s="47"/>
      <c r="I131" s="46" t="s">
        <v>39</v>
      </c>
      <c r="J131" s="48">
        <f t="shared" si="10"/>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6"/>
        <v>112305.4</v>
      </c>
      <c r="BB131" s="61">
        <f t="shared" si="11"/>
        <v>112305.4</v>
      </c>
      <c r="BC131" s="56" t="str">
        <f t="shared" si="7"/>
        <v>INR  One Lakh Twelve Thousand Three Hundred &amp; Five  and Paise Forty Only</v>
      </c>
      <c r="BD131" s="70">
        <v>1672</v>
      </c>
      <c r="BE131" s="78">
        <f t="shared" si="8"/>
        <v>1891.37</v>
      </c>
      <c r="BF131" s="78">
        <f t="shared" si="9"/>
        <v>568480</v>
      </c>
      <c r="BG131" s="78"/>
      <c r="HR131" s="16"/>
      <c r="HS131" s="16"/>
      <c r="HT131" s="16"/>
      <c r="HU131" s="16"/>
      <c r="HV131" s="16"/>
    </row>
    <row r="132" spans="1:230" s="15" customFormat="1" ht="176.25" customHeight="1">
      <c r="A132" s="64">
        <v>120</v>
      </c>
      <c r="B132" s="73" t="s">
        <v>503</v>
      </c>
      <c r="C132" s="76" t="s">
        <v>171</v>
      </c>
      <c r="D132" s="74">
        <v>240</v>
      </c>
      <c r="E132" s="75" t="s">
        <v>504</v>
      </c>
      <c r="F132" s="70">
        <v>266.96</v>
      </c>
      <c r="G132" s="57"/>
      <c r="H132" s="47"/>
      <c r="I132" s="46" t="s">
        <v>39</v>
      </c>
      <c r="J132" s="48">
        <f t="shared" si="10"/>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6"/>
        <v>64070.4</v>
      </c>
      <c r="BB132" s="61">
        <f t="shared" si="11"/>
        <v>64070.4</v>
      </c>
      <c r="BC132" s="56" t="str">
        <f t="shared" si="7"/>
        <v>INR  Sixty Four Thousand  &amp;Seventy  and Paise Forty Only</v>
      </c>
      <c r="BD132" s="70">
        <v>1684</v>
      </c>
      <c r="BE132" s="78">
        <f t="shared" si="8"/>
        <v>1904.94</v>
      </c>
      <c r="BF132" s="78">
        <f t="shared" si="9"/>
        <v>404160</v>
      </c>
      <c r="BG132" s="78"/>
      <c r="HR132" s="16"/>
      <c r="HS132" s="16"/>
      <c r="HT132" s="16"/>
      <c r="HU132" s="16"/>
      <c r="HV132" s="16"/>
    </row>
    <row r="133" spans="1:230" s="15" customFormat="1" ht="176.25" customHeight="1">
      <c r="A133" s="64">
        <v>121</v>
      </c>
      <c r="B133" s="73" t="s">
        <v>505</v>
      </c>
      <c r="C133" s="76" t="s">
        <v>172</v>
      </c>
      <c r="D133" s="74">
        <v>300</v>
      </c>
      <c r="E133" s="75" t="s">
        <v>249</v>
      </c>
      <c r="F133" s="70">
        <v>200.22</v>
      </c>
      <c r="G133" s="57"/>
      <c r="H133" s="47"/>
      <c r="I133" s="46" t="s">
        <v>39</v>
      </c>
      <c r="J133" s="48">
        <f t="shared" si="10"/>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6"/>
        <v>60066</v>
      </c>
      <c r="BB133" s="61">
        <f t="shared" si="11"/>
        <v>60066</v>
      </c>
      <c r="BC133" s="56" t="str">
        <f t="shared" si="7"/>
        <v>INR  Sixty Thousand  &amp;Sixty Six  Only</v>
      </c>
      <c r="BD133" s="70">
        <v>298</v>
      </c>
      <c r="BE133" s="78">
        <f t="shared" si="8"/>
        <v>337.1</v>
      </c>
      <c r="BF133" s="78">
        <f t="shared" si="9"/>
        <v>89400</v>
      </c>
      <c r="BG133" s="78"/>
      <c r="HR133" s="16"/>
      <c r="HS133" s="16"/>
      <c r="HT133" s="16"/>
      <c r="HU133" s="16"/>
      <c r="HV133" s="16"/>
    </row>
    <row r="134" spans="1:230" s="15" customFormat="1" ht="172.5" customHeight="1">
      <c r="A134" s="64">
        <v>122</v>
      </c>
      <c r="B134" s="73" t="s">
        <v>506</v>
      </c>
      <c r="C134" s="76" t="s">
        <v>173</v>
      </c>
      <c r="D134" s="74">
        <v>295</v>
      </c>
      <c r="E134" s="75" t="s">
        <v>249</v>
      </c>
      <c r="F134" s="70">
        <v>145.92</v>
      </c>
      <c r="G134" s="57"/>
      <c r="H134" s="47"/>
      <c r="I134" s="46" t="s">
        <v>39</v>
      </c>
      <c r="J134" s="48">
        <f t="shared" si="10"/>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6"/>
        <v>43046.4</v>
      </c>
      <c r="BB134" s="61">
        <f t="shared" si="11"/>
        <v>43046.4</v>
      </c>
      <c r="BC134" s="56" t="str">
        <f t="shared" si="7"/>
        <v>INR  Forty Three Thousand  &amp;Forty Six  and Paise Forty Only</v>
      </c>
      <c r="BD134" s="70">
        <v>302.47</v>
      </c>
      <c r="BE134" s="78">
        <f t="shared" si="8"/>
        <v>342.15</v>
      </c>
      <c r="BF134" s="78">
        <f t="shared" si="9"/>
        <v>89228.65</v>
      </c>
      <c r="BG134" s="78"/>
      <c r="HR134" s="16"/>
      <c r="HS134" s="16"/>
      <c r="HT134" s="16"/>
      <c r="HU134" s="16"/>
      <c r="HV134" s="16"/>
    </row>
    <row r="135" spans="1:230" s="15" customFormat="1" ht="173.25" customHeight="1">
      <c r="A135" s="64">
        <v>123</v>
      </c>
      <c r="B135" s="73" t="s">
        <v>507</v>
      </c>
      <c r="C135" s="76" t="s">
        <v>174</v>
      </c>
      <c r="D135" s="74">
        <v>305</v>
      </c>
      <c r="E135" s="75" t="s">
        <v>249</v>
      </c>
      <c r="F135" s="70">
        <v>231.9</v>
      </c>
      <c r="G135" s="57"/>
      <c r="H135" s="47"/>
      <c r="I135" s="46" t="s">
        <v>39</v>
      </c>
      <c r="J135" s="48">
        <f t="shared" si="10"/>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6"/>
        <v>70729.5</v>
      </c>
      <c r="BB135" s="61">
        <f t="shared" si="11"/>
        <v>70729.5</v>
      </c>
      <c r="BC135" s="56" t="str">
        <f t="shared" si="7"/>
        <v>INR  Seventy Thousand Seven Hundred &amp; Twenty Nine  and Paise Fifty Only</v>
      </c>
      <c r="BD135" s="70">
        <v>307.01</v>
      </c>
      <c r="BE135" s="78">
        <f t="shared" si="8"/>
        <v>347.29</v>
      </c>
      <c r="BF135" s="78">
        <f t="shared" si="9"/>
        <v>93638.05</v>
      </c>
      <c r="BG135" s="78"/>
      <c r="HR135" s="16"/>
      <c r="HS135" s="16"/>
      <c r="HT135" s="16"/>
      <c r="HU135" s="16"/>
      <c r="HV135" s="16"/>
    </row>
    <row r="136" spans="1:230" s="15" customFormat="1" ht="173.25" customHeight="1">
      <c r="A136" s="64">
        <v>124</v>
      </c>
      <c r="B136" s="73" t="s">
        <v>508</v>
      </c>
      <c r="C136" s="76" t="s">
        <v>175</v>
      </c>
      <c r="D136" s="74">
        <v>295</v>
      </c>
      <c r="E136" s="75" t="s">
        <v>249</v>
      </c>
      <c r="F136" s="70">
        <v>178.73</v>
      </c>
      <c r="G136" s="57"/>
      <c r="H136" s="47"/>
      <c r="I136" s="46" t="s">
        <v>39</v>
      </c>
      <c r="J136" s="48">
        <f t="shared" si="10"/>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6"/>
        <v>52725.35</v>
      </c>
      <c r="BB136" s="61">
        <f t="shared" si="11"/>
        <v>52725.35</v>
      </c>
      <c r="BC136" s="56" t="str">
        <f t="shared" si="7"/>
        <v>INR  Fifty Two Thousand Seven Hundred &amp; Twenty Five  and Paise Thirty Five Only</v>
      </c>
      <c r="BD136" s="70">
        <v>311.61</v>
      </c>
      <c r="BE136" s="78">
        <f t="shared" si="8"/>
        <v>352.49</v>
      </c>
      <c r="BF136" s="78">
        <f t="shared" si="9"/>
        <v>91924.95</v>
      </c>
      <c r="BG136" s="78"/>
      <c r="HR136" s="16"/>
      <c r="HS136" s="16"/>
      <c r="HT136" s="16"/>
      <c r="HU136" s="16"/>
      <c r="HV136" s="16"/>
    </row>
    <row r="137" spans="1:230" s="15" customFormat="1" ht="173.25" customHeight="1">
      <c r="A137" s="64">
        <v>125</v>
      </c>
      <c r="B137" s="73" t="s">
        <v>509</v>
      </c>
      <c r="C137" s="76" t="s">
        <v>176</v>
      </c>
      <c r="D137" s="74">
        <v>250</v>
      </c>
      <c r="E137" s="75" t="s">
        <v>249</v>
      </c>
      <c r="F137" s="70">
        <v>154.97</v>
      </c>
      <c r="G137" s="57"/>
      <c r="H137" s="47"/>
      <c r="I137" s="46" t="s">
        <v>39</v>
      </c>
      <c r="J137" s="48">
        <f>IF(I137="Less(-)",-1,1)</f>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t="shared" si="6"/>
        <v>38742.5</v>
      </c>
      <c r="BB137" s="61">
        <f>BA137+SUM(N137:AZ137)</f>
        <v>38742.5</v>
      </c>
      <c r="BC137" s="56" t="str">
        <f t="shared" si="7"/>
        <v>INR  Thirty Eight Thousand Seven Hundred &amp; Forty Two  and Paise Fifty Only</v>
      </c>
      <c r="BD137" s="70">
        <v>1003</v>
      </c>
      <c r="BE137" s="78">
        <f t="shared" si="8"/>
        <v>1134.59</v>
      </c>
      <c r="BF137" s="78">
        <f t="shared" si="9"/>
        <v>250750</v>
      </c>
      <c r="BG137" s="78"/>
      <c r="HR137" s="16"/>
      <c r="HS137" s="16"/>
      <c r="HT137" s="16"/>
      <c r="HU137" s="16"/>
      <c r="HV137" s="16"/>
    </row>
    <row r="138" spans="1:230" s="15" customFormat="1" ht="62.25" customHeight="1">
      <c r="A138" s="64">
        <v>126</v>
      </c>
      <c r="B138" s="73" t="s">
        <v>510</v>
      </c>
      <c r="C138" s="76" t="s">
        <v>177</v>
      </c>
      <c r="D138" s="74">
        <v>11</v>
      </c>
      <c r="E138" s="75" t="s">
        <v>250</v>
      </c>
      <c r="F138" s="70">
        <v>1861.96</v>
      </c>
      <c r="G138" s="57"/>
      <c r="H138" s="47"/>
      <c r="I138" s="46" t="s">
        <v>39</v>
      </c>
      <c r="J138" s="48">
        <f aca="true" t="shared" si="12" ref="J138:J201">IF(I138="Less(-)",-1,1)</f>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t="shared" si="6"/>
        <v>20481.56</v>
      </c>
      <c r="BB138" s="61">
        <f aca="true" t="shared" si="13" ref="BB138:BB201">BA138+SUM(N138:AZ138)</f>
        <v>20481.56</v>
      </c>
      <c r="BC138" s="56" t="str">
        <f t="shared" si="7"/>
        <v>INR  Twenty Thousand Four Hundred &amp; Eighty One  and Paise Fifty Six Only</v>
      </c>
      <c r="BD138" s="70">
        <v>1015</v>
      </c>
      <c r="BE138" s="78">
        <f t="shared" si="8"/>
        <v>1148.17</v>
      </c>
      <c r="BF138" s="78">
        <f t="shared" si="9"/>
        <v>11165</v>
      </c>
      <c r="BG138" s="78"/>
      <c r="HR138" s="16"/>
      <c r="HS138" s="16"/>
      <c r="HT138" s="16"/>
      <c r="HU138" s="16"/>
      <c r="HV138" s="16"/>
    </row>
    <row r="139" spans="1:230" s="15" customFormat="1" ht="60.75" customHeight="1">
      <c r="A139" s="64">
        <v>127</v>
      </c>
      <c r="B139" s="73" t="s">
        <v>511</v>
      </c>
      <c r="C139" s="76" t="s">
        <v>178</v>
      </c>
      <c r="D139" s="74">
        <v>8</v>
      </c>
      <c r="E139" s="75" t="s">
        <v>250</v>
      </c>
      <c r="F139" s="70">
        <v>1423.05</v>
      </c>
      <c r="G139" s="57"/>
      <c r="H139" s="47"/>
      <c r="I139" s="46" t="s">
        <v>39</v>
      </c>
      <c r="J139" s="48">
        <f t="shared" si="12"/>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6"/>
        <v>11384.4</v>
      </c>
      <c r="BB139" s="61">
        <f t="shared" si="13"/>
        <v>11384.4</v>
      </c>
      <c r="BC139" s="56" t="str">
        <f t="shared" si="7"/>
        <v>INR  Eleven Thousand Three Hundred &amp; Eighty Four  and Paise Forty Only</v>
      </c>
      <c r="BD139" s="70">
        <v>1027</v>
      </c>
      <c r="BE139" s="78">
        <f t="shared" si="8"/>
        <v>1161.74</v>
      </c>
      <c r="BF139" s="78">
        <f t="shared" si="9"/>
        <v>8216</v>
      </c>
      <c r="BG139" s="78"/>
      <c r="HR139" s="16"/>
      <c r="HS139" s="16"/>
      <c r="HT139" s="16"/>
      <c r="HU139" s="16"/>
      <c r="HV139" s="16"/>
    </row>
    <row r="140" spans="1:230" s="15" customFormat="1" ht="60.75" customHeight="1">
      <c r="A140" s="64">
        <v>128</v>
      </c>
      <c r="B140" s="73" t="s">
        <v>512</v>
      </c>
      <c r="C140" s="76" t="s">
        <v>179</v>
      </c>
      <c r="D140" s="74">
        <v>7</v>
      </c>
      <c r="E140" s="75" t="s">
        <v>250</v>
      </c>
      <c r="F140" s="70">
        <v>1031.65</v>
      </c>
      <c r="G140" s="57"/>
      <c r="H140" s="47"/>
      <c r="I140" s="46" t="s">
        <v>39</v>
      </c>
      <c r="J140" s="48">
        <f t="shared" si="12"/>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6"/>
        <v>7221.55</v>
      </c>
      <c r="BB140" s="61">
        <f t="shared" si="13"/>
        <v>7221.55</v>
      </c>
      <c r="BC140" s="56" t="str">
        <f t="shared" si="7"/>
        <v>INR  Seven Thousand Two Hundred &amp; Twenty One  and Paise Fifty Five Only</v>
      </c>
      <c r="BD140" s="70">
        <v>1039</v>
      </c>
      <c r="BE140" s="78">
        <f t="shared" si="8"/>
        <v>1175.32</v>
      </c>
      <c r="BF140" s="78">
        <f t="shared" si="9"/>
        <v>7273</v>
      </c>
      <c r="BG140" s="78"/>
      <c r="HR140" s="16"/>
      <c r="HS140" s="16"/>
      <c r="HT140" s="16"/>
      <c r="HU140" s="16"/>
      <c r="HV140" s="16"/>
    </row>
    <row r="141" spans="1:230" s="15" customFormat="1" ht="61.5" customHeight="1">
      <c r="A141" s="64">
        <v>129</v>
      </c>
      <c r="B141" s="73" t="s">
        <v>513</v>
      </c>
      <c r="C141" s="76" t="s">
        <v>180</v>
      </c>
      <c r="D141" s="74">
        <v>5</v>
      </c>
      <c r="E141" s="75" t="s">
        <v>250</v>
      </c>
      <c r="F141" s="70">
        <v>743.2</v>
      </c>
      <c r="G141" s="57"/>
      <c r="H141" s="47"/>
      <c r="I141" s="46" t="s">
        <v>39</v>
      </c>
      <c r="J141" s="48">
        <f t="shared" si="12"/>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6"/>
        <v>3716</v>
      </c>
      <c r="BB141" s="61">
        <f t="shared" si="13"/>
        <v>3716</v>
      </c>
      <c r="BC141" s="56" t="str">
        <f t="shared" si="7"/>
        <v>INR  Three Thousand Seven Hundred &amp; Sixteen  Only</v>
      </c>
      <c r="BD141" s="70">
        <v>224</v>
      </c>
      <c r="BE141" s="78">
        <f t="shared" si="8"/>
        <v>253.39</v>
      </c>
      <c r="BF141" s="78">
        <f t="shared" si="9"/>
        <v>1120</v>
      </c>
      <c r="BG141" s="78"/>
      <c r="HR141" s="16"/>
      <c r="HS141" s="16"/>
      <c r="HT141" s="16"/>
      <c r="HU141" s="16"/>
      <c r="HV141" s="16"/>
    </row>
    <row r="142" spans="1:230" s="15" customFormat="1" ht="63" customHeight="1">
      <c r="A142" s="64">
        <v>130</v>
      </c>
      <c r="B142" s="73" t="s">
        <v>514</v>
      </c>
      <c r="C142" s="76" t="s">
        <v>181</v>
      </c>
      <c r="D142" s="74">
        <v>5</v>
      </c>
      <c r="E142" s="75" t="s">
        <v>250</v>
      </c>
      <c r="F142" s="70">
        <v>589.36</v>
      </c>
      <c r="G142" s="57"/>
      <c r="H142" s="47"/>
      <c r="I142" s="46" t="s">
        <v>39</v>
      </c>
      <c r="J142" s="48">
        <f t="shared" si="12"/>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6"/>
        <v>2946.8</v>
      </c>
      <c r="BB142" s="61">
        <f t="shared" si="13"/>
        <v>2946.8</v>
      </c>
      <c r="BC142" s="56" t="str">
        <f t="shared" si="7"/>
        <v>INR  Two Thousand Nine Hundred &amp; Forty Six  and Paise Eighty Only</v>
      </c>
      <c r="BD142" s="70">
        <v>209</v>
      </c>
      <c r="BE142" s="78">
        <f t="shared" si="8"/>
        <v>236.42</v>
      </c>
      <c r="BF142" s="78">
        <f t="shared" si="9"/>
        <v>1045</v>
      </c>
      <c r="BG142" s="78"/>
      <c r="HR142" s="16"/>
      <c r="HS142" s="16"/>
      <c r="HT142" s="16"/>
      <c r="HU142" s="16"/>
      <c r="HV142" s="16"/>
    </row>
    <row r="143" spans="1:230" s="15" customFormat="1" ht="48" customHeight="1">
      <c r="A143" s="64">
        <v>131</v>
      </c>
      <c r="B143" s="73" t="s">
        <v>515</v>
      </c>
      <c r="C143" s="76" t="s">
        <v>182</v>
      </c>
      <c r="D143" s="74">
        <v>3</v>
      </c>
      <c r="E143" s="75" t="s">
        <v>250</v>
      </c>
      <c r="F143" s="70">
        <v>1721.69</v>
      </c>
      <c r="G143" s="57"/>
      <c r="H143" s="47"/>
      <c r="I143" s="46" t="s">
        <v>39</v>
      </c>
      <c r="J143" s="48">
        <f t="shared" si="12"/>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aca="true" t="shared" si="14" ref="BA143:BA206">total_amount_ba($B$2,$D$2,D143,F143,J143,K143,M143)</f>
        <v>5165.07</v>
      </c>
      <c r="BB143" s="61">
        <f t="shared" si="13"/>
        <v>5165.07</v>
      </c>
      <c r="BC143" s="56" t="str">
        <f aca="true" t="shared" si="15" ref="BC143:BC206">SpellNumber(L143,BB143)</f>
        <v>INR  Five Thousand One Hundred &amp; Sixty Five  and Paise Seven Only</v>
      </c>
      <c r="BD143" s="70">
        <v>1142</v>
      </c>
      <c r="BE143" s="78">
        <f aca="true" t="shared" si="16" ref="BE143:BE206">BD143*1.12*1.01</f>
        <v>1291.83</v>
      </c>
      <c r="BF143" s="78">
        <f aca="true" t="shared" si="17" ref="BF143:BF206">D143*BD143</f>
        <v>3426</v>
      </c>
      <c r="BG143" s="78"/>
      <c r="HR143" s="16"/>
      <c r="HS143" s="16"/>
      <c r="HT143" s="16"/>
      <c r="HU143" s="16"/>
      <c r="HV143" s="16"/>
    </row>
    <row r="144" spans="1:230" s="15" customFormat="1" ht="46.5" customHeight="1">
      <c r="A144" s="64">
        <v>132</v>
      </c>
      <c r="B144" s="73" t="s">
        <v>516</v>
      </c>
      <c r="C144" s="76" t="s">
        <v>183</v>
      </c>
      <c r="D144" s="74">
        <v>23</v>
      </c>
      <c r="E144" s="75" t="s">
        <v>250</v>
      </c>
      <c r="F144" s="70">
        <v>3511.24</v>
      </c>
      <c r="G144" s="57"/>
      <c r="H144" s="47"/>
      <c r="I144" s="46" t="s">
        <v>39</v>
      </c>
      <c r="J144" s="48">
        <f>IF(I144="Less(-)",-1,1)</f>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14"/>
        <v>80758.52</v>
      </c>
      <c r="BB144" s="61">
        <f>BA144+SUM(N144:AZ144)</f>
        <v>80758.52</v>
      </c>
      <c r="BC144" s="56" t="str">
        <f t="shared" si="15"/>
        <v>INR  Eighty Thousand Seven Hundred &amp; Fifty Eight  and Paise Fifty Two Only</v>
      </c>
      <c r="BD144" s="70">
        <v>1154</v>
      </c>
      <c r="BE144" s="78">
        <f t="shared" si="16"/>
        <v>1305.4</v>
      </c>
      <c r="BF144" s="78">
        <f t="shared" si="17"/>
        <v>26542</v>
      </c>
      <c r="BG144" s="78"/>
      <c r="HR144" s="16"/>
      <c r="HS144" s="16"/>
      <c r="HT144" s="16"/>
      <c r="HU144" s="16"/>
      <c r="HV144" s="16"/>
    </row>
    <row r="145" spans="1:230" s="15" customFormat="1" ht="45.75" customHeight="1">
      <c r="A145" s="64">
        <v>133</v>
      </c>
      <c r="B145" s="73" t="s">
        <v>517</v>
      </c>
      <c r="C145" s="76" t="s">
        <v>184</v>
      </c>
      <c r="D145" s="74">
        <v>23</v>
      </c>
      <c r="E145" s="75" t="s">
        <v>250</v>
      </c>
      <c r="F145" s="70">
        <v>548.63</v>
      </c>
      <c r="G145" s="57"/>
      <c r="H145" s="47"/>
      <c r="I145" s="46" t="s">
        <v>39</v>
      </c>
      <c r="J145" s="48">
        <f aca="true" t="shared" si="18" ref="J145:J150">IF(I145="Less(-)",-1,1)</f>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14"/>
        <v>12618.49</v>
      </c>
      <c r="BB145" s="61">
        <f aca="true" t="shared" si="19" ref="BB145:BB150">BA145+SUM(N145:AZ145)</f>
        <v>12618.49</v>
      </c>
      <c r="BC145" s="56" t="str">
        <f t="shared" si="15"/>
        <v>INR  Twelve Thousand Six Hundred &amp; Eighteen  and Paise Forty Nine Only</v>
      </c>
      <c r="BD145" s="70">
        <v>1166</v>
      </c>
      <c r="BE145" s="78">
        <f t="shared" si="16"/>
        <v>1318.98</v>
      </c>
      <c r="BF145" s="78">
        <f t="shared" si="17"/>
        <v>26818</v>
      </c>
      <c r="BG145" s="78"/>
      <c r="HR145" s="16"/>
      <c r="HS145" s="16"/>
      <c r="HT145" s="16"/>
      <c r="HU145" s="16"/>
      <c r="HV145" s="16"/>
    </row>
    <row r="146" spans="1:230" s="15" customFormat="1" ht="48.75" customHeight="1">
      <c r="A146" s="64">
        <v>134</v>
      </c>
      <c r="B146" s="73" t="s">
        <v>518</v>
      </c>
      <c r="C146" s="76" t="s">
        <v>185</v>
      </c>
      <c r="D146" s="74">
        <v>23</v>
      </c>
      <c r="E146" s="75" t="s">
        <v>250</v>
      </c>
      <c r="F146" s="70">
        <v>1148.17</v>
      </c>
      <c r="G146" s="57"/>
      <c r="H146" s="47"/>
      <c r="I146" s="46" t="s">
        <v>39</v>
      </c>
      <c r="J146" s="48">
        <f t="shared" si="18"/>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14"/>
        <v>26407.91</v>
      </c>
      <c r="BB146" s="61">
        <f t="shared" si="19"/>
        <v>26407.91</v>
      </c>
      <c r="BC146" s="56" t="str">
        <f t="shared" si="15"/>
        <v>INR  Twenty Six Thousand Four Hundred &amp; Seven  and Paise Ninety One Only</v>
      </c>
      <c r="BD146" s="70">
        <v>1178</v>
      </c>
      <c r="BE146" s="78">
        <f t="shared" si="16"/>
        <v>1332.55</v>
      </c>
      <c r="BF146" s="78">
        <f t="shared" si="17"/>
        <v>27094</v>
      </c>
      <c r="BG146" s="78"/>
      <c r="HR146" s="16"/>
      <c r="HS146" s="16"/>
      <c r="HT146" s="16"/>
      <c r="HU146" s="16"/>
      <c r="HV146" s="16"/>
    </row>
    <row r="147" spans="1:230" s="15" customFormat="1" ht="36.75" customHeight="1">
      <c r="A147" s="64">
        <v>135</v>
      </c>
      <c r="B147" s="73" t="s">
        <v>519</v>
      </c>
      <c r="C147" s="76" t="s">
        <v>186</v>
      </c>
      <c r="D147" s="74">
        <v>23</v>
      </c>
      <c r="E147" s="75" t="s">
        <v>250</v>
      </c>
      <c r="F147" s="70">
        <v>92.76</v>
      </c>
      <c r="G147" s="57"/>
      <c r="H147" s="47"/>
      <c r="I147" s="46" t="s">
        <v>39</v>
      </c>
      <c r="J147" s="48">
        <f t="shared" si="18"/>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14"/>
        <v>2133.48</v>
      </c>
      <c r="BB147" s="61">
        <f t="shared" si="19"/>
        <v>2133.48</v>
      </c>
      <c r="BC147" s="56" t="str">
        <f t="shared" si="15"/>
        <v>INR  Two Thousand One Hundred &amp; Thirty Three  and Paise Forty Eight Only</v>
      </c>
      <c r="BD147" s="70">
        <v>906</v>
      </c>
      <c r="BE147" s="78">
        <f t="shared" si="16"/>
        <v>1024.87</v>
      </c>
      <c r="BF147" s="78">
        <f t="shared" si="17"/>
        <v>20838</v>
      </c>
      <c r="BG147" s="78"/>
      <c r="HR147" s="16"/>
      <c r="HS147" s="16"/>
      <c r="HT147" s="16"/>
      <c r="HU147" s="16"/>
      <c r="HV147" s="16"/>
    </row>
    <row r="148" spans="1:230" s="15" customFormat="1" ht="48" customHeight="1">
      <c r="A148" s="64">
        <v>136</v>
      </c>
      <c r="B148" s="73" t="s">
        <v>520</v>
      </c>
      <c r="C148" s="76" t="s">
        <v>187</v>
      </c>
      <c r="D148" s="74">
        <v>15</v>
      </c>
      <c r="E148" s="75" t="s">
        <v>250</v>
      </c>
      <c r="F148" s="70">
        <v>3245.41</v>
      </c>
      <c r="G148" s="57"/>
      <c r="H148" s="47"/>
      <c r="I148" s="46" t="s">
        <v>39</v>
      </c>
      <c r="J148" s="48">
        <f t="shared" si="18"/>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14"/>
        <v>48681.15</v>
      </c>
      <c r="BB148" s="61">
        <f t="shared" si="19"/>
        <v>48681.15</v>
      </c>
      <c r="BC148" s="56" t="str">
        <f t="shared" si="15"/>
        <v>INR  Forty Eight Thousand Six Hundred &amp; Eighty One  and Paise Fifteen Only</v>
      </c>
      <c r="BD148" s="70">
        <v>918</v>
      </c>
      <c r="BE148" s="78">
        <f t="shared" si="16"/>
        <v>1038.44</v>
      </c>
      <c r="BF148" s="78">
        <f t="shared" si="17"/>
        <v>13770</v>
      </c>
      <c r="BG148" s="78"/>
      <c r="HR148" s="16"/>
      <c r="HS148" s="16"/>
      <c r="HT148" s="16"/>
      <c r="HU148" s="16"/>
      <c r="HV148" s="16"/>
    </row>
    <row r="149" spans="1:230" s="15" customFormat="1" ht="36.75" customHeight="1">
      <c r="A149" s="64">
        <v>137</v>
      </c>
      <c r="B149" s="73" t="s">
        <v>521</v>
      </c>
      <c r="C149" s="76" t="s">
        <v>188</v>
      </c>
      <c r="D149" s="74">
        <v>85</v>
      </c>
      <c r="E149" s="75" t="s">
        <v>250</v>
      </c>
      <c r="F149" s="70">
        <v>96.15</v>
      </c>
      <c r="G149" s="57"/>
      <c r="H149" s="47"/>
      <c r="I149" s="46" t="s">
        <v>39</v>
      </c>
      <c r="J149" s="48">
        <f t="shared" si="18"/>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14"/>
        <v>8172.75</v>
      </c>
      <c r="BB149" s="61">
        <f t="shared" si="19"/>
        <v>8172.75</v>
      </c>
      <c r="BC149" s="56" t="str">
        <f t="shared" si="15"/>
        <v>INR  Eight Thousand One Hundred &amp; Seventy Two  and Paise Seventy Five Only</v>
      </c>
      <c r="BD149" s="70">
        <v>930</v>
      </c>
      <c r="BE149" s="78">
        <f t="shared" si="16"/>
        <v>1052.02</v>
      </c>
      <c r="BF149" s="78">
        <f t="shared" si="17"/>
        <v>79050</v>
      </c>
      <c r="BG149" s="78"/>
      <c r="HR149" s="16"/>
      <c r="HS149" s="16"/>
      <c r="HT149" s="16"/>
      <c r="HU149" s="16"/>
      <c r="HV149" s="16"/>
    </row>
    <row r="150" spans="1:230" s="15" customFormat="1" ht="33" customHeight="1">
      <c r="A150" s="64">
        <v>138</v>
      </c>
      <c r="B150" s="73" t="s">
        <v>522</v>
      </c>
      <c r="C150" s="76" t="s">
        <v>189</v>
      </c>
      <c r="D150" s="74">
        <v>85</v>
      </c>
      <c r="E150" s="75" t="s">
        <v>250</v>
      </c>
      <c r="F150" s="70">
        <v>115.38</v>
      </c>
      <c r="G150" s="57"/>
      <c r="H150" s="47"/>
      <c r="I150" s="46" t="s">
        <v>39</v>
      </c>
      <c r="J150" s="48">
        <f t="shared" si="18"/>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14"/>
        <v>9807.3</v>
      </c>
      <c r="BB150" s="61">
        <f t="shared" si="19"/>
        <v>9807.3</v>
      </c>
      <c r="BC150" s="56" t="str">
        <f t="shared" si="15"/>
        <v>INR  Nine Thousand Eight Hundred &amp; Seven  and Paise Thirty Only</v>
      </c>
      <c r="BD150" s="70">
        <v>942</v>
      </c>
      <c r="BE150" s="78">
        <f t="shared" si="16"/>
        <v>1065.59</v>
      </c>
      <c r="BF150" s="78">
        <f t="shared" si="17"/>
        <v>80070</v>
      </c>
      <c r="BG150" s="78"/>
      <c r="HR150" s="16"/>
      <c r="HS150" s="16"/>
      <c r="HT150" s="16"/>
      <c r="HU150" s="16"/>
      <c r="HV150" s="16"/>
    </row>
    <row r="151" spans="1:230" s="15" customFormat="1" ht="100.5" customHeight="1">
      <c r="A151" s="64">
        <v>139</v>
      </c>
      <c r="B151" s="73" t="s">
        <v>523</v>
      </c>
      <c r="C151" s="76" t="s">
        <v>190</v>
      </c>
      <c r="D151" s="74">
        <v>31</v>
      </c>
      <c r="E151" s="75" t="s">
        <v>250</v>
      </c>
      <c r="F151" s="70">
        <v>2497.69</v>
      </c>
      <c r="G151" s="57"/>
      <c r="H151" s="47"/>
      <c r="I151" s="46" t="s">
        <v>39</v>
      </c>
      <c r="J151" s="48">
        <f>IF(I151="Less(-)",-1,1)</f>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14"/>
        <v>77428.39</v>
      </c>
      <c r="BB151" s="61">
        <f>BA151+SUM(N151:AZ151)</f>
        <v>77428.39</v>
      </c>
      <c r="BC151" s="56" t="str">
        <f t="shared" si="15"/>
        <v>INR  Seventy Seven Thousand Four Hundred &amp; Twenty Eight  and Paise Thirty Nine Only</v>
      </c>
      <c r="BD151" s="70">
        <v>713</v>
      </c>
      <c r="BE151" s="78">
        <f t="shared" si="16"/>
        <v>806.55</v>
      </c>
      <c r="BF151" s="78">
        <f t="shared" si="17"/>
        <v>22103</v>
      </c>
      <c r="BG151" s="78"/>
      <c r="HR151" s="16"/>
      <c r="HS151" s="16"/>
      <c r="HT151" s="16"/>
      <c r="HU151" s="16"/>
      <c r="HV151" s="16"/>
    </row>
    <row r="152" spans="1:230" s="15" customFormat="1" ht="35.25" customHeight="1">
      <c r="A152" s="64">
        <v>140</v>
      </c>
      <c r="B152" s="73" t="s">
        <v>368</v>
      </c>
      <c r="C152" s="76" t="s">
        <v>191</v>
      </c>
      <c r="D152" s="74">
        <v>31</v>
      </c>
      <c r="E152" s="75" t="s">
        <v>250</v>
      </c>
      <c r="F152" s="70">
        <v>1693.41</v>
      </c>
      <c r="G152" s="57"/>
      <c r="H152" s="47"/>
      <c r="I152" s="46" t="s">
        <v>39</v>
      </c>
      <c r="J152" s="48">
        <f>IF(I152="Less(-)",-1,1)</f>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14"/>
        <v>52495.71</v>
      </c>
      <c r="BB152" s="61">
        <f>BA152+SUM(N152:AZ152)</f>
        <v>52495.71</v>
      </c>
      <c r="BC152" s="56" t="str">
        <f t="shared" si="15"/>
        <v>INR  Fifty Two Thousand Four Hundred &amp; Ninety Five  and Paise Seventy One Only</v>
      </c>
      <c r="BD152" s="70">
        <v>725</v>
      </c>
      <c r="BE152" s="78">
        <f t="shared" si="16"/>
        <v>820.12</v>
      </c>
      <c r="BF152" s="78">
        <f t="shared" si="17"/>
        <v>22475</v>
      </c>
      <c r="BG152" s="78"/>
      <c r="HR152" s="16"/>
      <c r="HS152" s="16"/>
      <c r="HT152" s="16"/>
      <c r="HU152" s="16"/>
      <c r="HV152" s="16"/>
    </row>
    <row r="153" spans="1:230" s="15" customFormat="1" ht="45.75" customHeight="1">
      <c r="A153" s="64">
        <v>141</v>
      </c>
      <c r="B153" s="73" t="s">
        <v>367</v>
      </c>
      <c r="C153" s="76" t="s">
        <v>192</v>
      </c>
      <c r="D153" s="74">
        <v>32</v>
      </c>
      <c r="E153" s="75" t="s">
        <v>250</v>
      </c>
      <c r="F153" s="70">
        <v>102.94</v>
      </c>
      <c r="G153" s="57"/>
      <c r="H153" s="47"/>
      <c r="I153" s="46" t="s">
        <v>39</v>
      </c>
      <c r="J153" s="48">
        <f t="shared" si="12"/>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14"/>
        <v>3294.08</v>
      </c>
      <c r="BB153" s="61">
        <f t="shared" si="13"/>
        <v>3294.08</v>
      </c>
      <c r="BC153" s="56" t="str">
        <f t="shared" si="15"/>
        <v>INR  Three Thousand Two Hundred &amp; Ninety Four  and Paise Eight Only</v>
      </c>
      <c r="BD153" s="70">
        <v>737</v>
      </c>
      <c r="BE153" s="78">
        <f t="shared" si="16"/>
        <v>833.69</v>
      </c>
      <c r="BF153" s="78">
        <f t="shared" si="17"/>
        <v>23584</v>
      </c>
      <c r="BG153" s="78"/>
      <c r="HR153" s="16"/>
      <c r="HS153" s="16"/>
      <c r="HT153" s="16"/>
      <c r="HU153" s="16"/>
      <c r="HV153" s="16"/>
    </row>
    <row r="154" spans="1:230" s="15" customFormat="1" ht="35.25" customHeight="1">
      <c r="A154" s="64">
        <v>142</v>
      </c>
      <c r="B154" s="73" t="s">
        <v>524</v>
      </c>
      <c r="C154" s="76" t="s">
        <v>193</v>
      </c>
      <c r="D154" s="74">
        <v>61</v>
      </c>
      <c r="E154" s="75" t="s">
        <v>250</v>
      </c>
      <c r="F154" s="70">
        <v>486.42</v>
      </c>
      <c r="G154" s="57"/>
      <c r="H154" s="47"/>
      <c r="I154" s="46" t="s">
        <v>39</v>
      </c>
      <c r="J154" s="48">
        <f t="shared" si="12"/>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14"/>
        <v>29671.62</v>
      </c>
      <c r="BB154" s="61">
        <f t="shared" si="13"/>
        <v>29671.62</v>
      </c>
      <c r="BC154" s="56" t="str">
        <f t="shared" si="15"/>
        <v>INR  Twenty Nine Thousand Six Hundred &amp; Seventy One  and Paise Sixty Two Only</v>
      </c>
      <c r="BD154" s="70">
        <v>749</v>
      </c>
      <c r="BE154" s="78">
        <f t="shared" si="16"/>
        <v>847.27</v>
      </c>
      <c r="BF154" s="78">
        <f t="shared" si="17"/>
        <v>45689</v>
      </c>
      <c r="BG154" s="78"/>
      <c r="HR154" s="16"/>
      <c r="HS154" s="16"/>
      <c r="HT154" s="16"/>
      <c r="HU154" s="16"/>
      <c r="HV154" s="16"/>
    </row>
    <row r="155" spans="1:230" s="15" customFormat="1" ht="48" customHeight="1">
      <c r="A155" s="64">
        <v>143</v>
      </c>
      <c r="B155" s="73" t="s">
        <v>312</v>
      </c>
      <c r="C155" s="76" t="s">
        <v>194</v>
      </c>
      <c r="D155" s="74">
        <v>35</v>
      </c>
      <c r="E155" s="75" t="s">
        <v>250</v>
      </c>
      <c r="F155" s="70">
        <v>693.43</v>
      </c>
      <c r="G155" s="57"/>
      <c r="H155" s="47"/>
      <c r="I155" s="46" t="s">
        <v>39</v>
      </c>
      <c r="J155" s="48">
        <f t="shared" si="12"/>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14"/>
        <v>24270.05</v>
      </c>
      <c r="BB155" s="61">
        <f t="shared" si="13"/>
        <v>24270.05</v>
      </c>
      <c r="BC155" s="56" t="str">
        <f t="shared" si="15"/>
        <v>INR  Twenty Four Thousand Two Hundred &amp; Seventy  and Paise Five Only</v>
      </c>
      <c r="BD155" s="70">
        <v>2306</v>
      </c>
      <c r="BE155" s="78">
        <f t="shared" si="16"/>
        <v>2608.55</v>
      </c>
      <c r="BF155" s="78">
        <f t="shared" si="17"/>
        <v>80710</v>
      </c>
      <c r="BG155" s="78"/>
      <c r="HR155" s="16"/>
      <c r="HS155" s="16"/>
      <c r="HT155" s="16"/>
      <c r="HU155" s="16"/>
      <c r="HV155" s="16"/>
    </row>
    <row r="156" spans="1:230" s="15" customFormat="1" ht="45" customHeight="1">
      <c r="A156" s="64">
        <v>144</v>
      </c>
      <c r="B156" s="73" t="s">
        <v>525</v>
      </c>
      <c r="C156" s="76" t="s">
        <v>195</v>
      </c>
      <c r="D156" s="74">
        <v>60</v>
      </c>
      <c r="E156" s="75" t="s">
        <v>250</v>
      </c>
      <c r="F156" s="70">
        <v>609.72</v>
      </c>
      <c r="G156" s="57"/>
      <c r="H156" s="47"/>
      <c r="I156" s="46" t="s">
        <v>39</v>
      </c>
      <c r="J156" s="48">
        <f t="shared" si="12"/>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14"/>
        <v>36583.2</v>
      </c>
      <c r="BB156" s="61">
        <f t="shared" si="13"/>
        <v>36583.2</v>
      </c>
      <c r="BC156" s="56" t="str">
        <f t="shared" si="15"/>
        <v>INR  Thirty Six Thousand Five Hundred &amp; Eighty Three  and Paise Twenty Only</v>
      </c>
      <c r="BD156" s="70">
        <v>2318</v>
      </c>
      <c r="BE156" s="78">
        <f t="shared" si="16"/>
        <v>2622.12</v>
      </c>
      <c r="BF156" s="78">
        <f t="shared" si="17"/>
        <v>139080</v>
      </c>
      <c r="BG156" s="78"/>
      <c r="HR156" s="16"/>
      <c r="HS156" s="16"/>
      <c r="HT156" s="16"/>
      <c r="HU156" s="16"/>
      <c r="HV156" s="16"/>
    </row>
    <row r="157" spans="1:230" s="15" customFormat="1" ht="47.25" customHeight="1">
      <c r="A157" s="64">
        <v>145</v>
      </c>
      <c r="B157" s="73" t="s">
        <v>526</v>
      </c>
      <c r="C157" s="76" t="s">
        <v>196</v>
      </c>
      <c r="D157" s="74">
        <v>60</v>
      </c>
      <c r="E157" s="75" t="s">
        <v>250</v>
      </c>
      <c r="F157" s="70">
        <v>921.93</v>
      </c>
      <c r="G157" s="57"/>
      <c r="H157" s="47"/>
      <c r="I157" s="46" t="s">
        <v>39</v>
      </c>
      <c r="J157" s="48">
        <f t="shared" si="12"/>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14"/>
        <v>55315.8</v>
      </c>
      <c r="BB157" s="61">
        <f t="shared" si="13"/>
        <v>55315.8</v>
      </c>
      <c r="BC157" s="56" t="str">
        <f t="shared" si="15"/>
        <v>INR  Fifty Five Thousand Three Hundred &amp; Fifteen  and Paise Eighty Only</v>
      </c>
      <c r="BD157" s="70">
        <v>2330</v>
      </c>
      <c r="BE157" s="78">
        <f t="shared" si="16"/>
        <v>2635.7</v>
      </c>
      <c r="BF157" s="78">
        <f t="shared" si="17"/>
        <v>139800</v>
      </c>
      <c r="BG157" s="78"/>
      <c r="HR157" s="16"/>
      <c r="HS157" s="16"/>
      <c r="HT157" s="16"/>
      <c r="HU157" s="16"/>
      <c r="HV157" s="16"/>
    </row>
    <row r="158" spans="1:230" s="15" customFormat="1" ht="47.25" customHeight="1">
      <c r="A158" s="64">
        <v>146</v>
      </c>
      <c r="B158" s="73" t="s">
        <v>527</v>
      </c>
      <c r="C158" s="76" t="s">
        <v>197</v>
      </c>
      <c r="D158" s="74">
        <v>60</v>
      </c>
      <c r="E158" s="75" t="s">
        <v>250</v>
      </c>
      <c r="F158" s="70">
        <v>762.43</v>
      </c>
      <c r="G158" s="57"/>
      <c r="H158" s="47"/>
      <c r="I158" s="46" t="s">
        <v>39</v>
      </c>
      <c r="J158" s="48">
        <f t="shared" si="12"/>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14"/>
        <v>45745.8</v>
      </c>
      <c r="BB158" s="61">
        <f t="shared" si="13"/>
        <v>45745.8</v>
      </c>
      <c r="BC158" s="56" t="str">
        <f t="shared" si="15"/>
        <v>INR  Forty Five Thousand Seven Hundred &amp; Forty Five  and Paise Eighty Only</v>
      </c>
      <c r="BD158" s="70">
        <v>2342</v>
      </c>
      <c r="BE158" s="78">
        <f t="shared" si="16"/>
        <v>2649.27</v>
      </c>
      <c r="BF158" s="78">
        <f t="shared" si="17"/>
        <v>140520</v>
      </c>
      <c r="BG158" s="78"/>
      <c r="HR158" s="16"/>
      <c r="HS158" s="16"/>
      <c r="HT158" s="16"/>
      <c r="HU158" s="16"/>
      <c r="HV158" s="16"/>
    </row>
    <row r="159" spans="1:230" s="15" customFormat="1" ht="50.25" customHeight="1">
      <c r="A159" s="64">
        <v>147</v>
      </c>
      <c r="B159" s="73" t="s">
        <v>528</v>
      </c>
      <c r="C159" s="76" t="s">
        <v>198</v>
      </c>
      <c r="D159" s="74">
        <v>45</v>
      </c>
      <c r="E159" s="75" t="s">
        <v>250</v>
      </c>
      <c r="F159" s="70">
        <v>627.82</v>
      </c>
      <c r="G159" s="57"/>
      <c r="H159" s="47"/>
      <c r="I159" s="46" t="s">
        <v>39</v>
      </c>
      <c r="J159" s="48">
        <f t="shared" si="12"/>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14"/>
        <v>28251.9</v>
      </c>
      <c r="BB159" s="61">
        <f t="shared" si="13"/>
        <v>28251.9</v>
      </c>
      <c r="BC159" s="56" t="str">
        <f t="shared" si="15"/>
        <v>INR  Twenty Eight Thousand Two Hundred &amp; Fifty One  and Paise Ninety Only</v>
      </c>
      <c r="BD159" s="70">
        <v>812</v>
      </c>
      <c r="BE159" s="78">
        <f t="shared" si="16"/>
        <v>918.53</v>
      </c>
      <c r="BF159" s="78">
        <f t="shared" si="17"/>
        <v>36540</v>
      </c>
      <c r="BG159" s="78"/>
      <c r="HR159" s="16"/>
      <c r="HS159" s="16"/>
      <c r="HT159" s="16"/>
      <c r="HU159" s="16"/>
      <c r="HV159" s="16"/>
    </row>
    <row r="160" spans="1:230" s="15" customFormat="1" ht="31.5" customHeight="1">
      <c r="A160" s="64">
        <v>148</v>
      </c>
      <c r="B160" s="73" t="s">
        <v>529</v>
      </c>
      <c r="C160" s="76" t="s">
        <v>199</v>
      </c>
      <c r="D160" s="74">
        <v>26</v>
      </c>
      <c r="E160" s="75" t="s">
        <v>250</v>
      </c>
      <c r="F160" s="70">
        <v>202.48</v>
      </c>
      <c r="G160" s="57"/>
      <c r="H160" s="47"/>
      <c r="I160" s="46" t="s">
        <v>39</v>
      </c>
      <c r="J160" s="48">
        <f t="shared" si="12"/>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14"/>
        <v>5264.48</v>
      </c>
      <c r="BB160" s="61">
        <f t="shared" si="13"/>
        <v>5264.48</v>
      </c>
      <c r="BC160" s="56" t="str">
        <f t="shared" si="15"/>
        <v>INR  Five Thousand Two Hundred &amp; Sixty Four  and Paise Forty Eight Only</v>
      </c>
      <c r="BD160" s="70">
        <v>1144</v>
      </c>
      <c r="BE160" s="78">
        <f t="shared" si="16"/>
        <v>1294.09</v>
      </c>
      <c r="BF160" s="78">
        <f t="shared" si="17"/>
        <v>29744</v>
      </c>
      <c r="BG160" s="78"/>
      <c r="HR160" s="16"/>
      <c r="HS160" s="16"/>
      <c r="HT160" s="16"/>
      <c r="HU160" s="16"/>
      <c r="HV160" s="16"/>
    </row>
    <row r="161" spans="1:230" s="15" customFormat="1" ht="31.5" customHeight="1">
      <c r="A161" s="64">
        <v>149</v>
      </c>
      <c r="B161" s="73" t="s">
        <v>530</v>
      </c>
      <c r="C161" s="76" t="s">
        <v>200</v>
      </c>
      <c r="D161" s="74">
        <v>34</v>
      </c>
      <c r="E161" s="75" t="s">
        <v>250</v>
      </c>
      <c r="F161" s="70">
        <v>174.2</v>
      </c>
      <c r="G161" s="57"/>
      <c r="H161" s="47"/>
      <c r="I161" s="46" t="s">
        <v>39</v>
      </c>
      <c r="J161" s="48">
        <f t="shared" si="12"/>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14"/>
        <v>5922.8</v>
      </c>
      <c r="BB161" s="61">
        <f t="shared" si="13"/>
        <v>5922.8</v>
      </c>
      <c r="BC161" s="56" t="str">
        <f t="shared" si="15"/>
        <v>INR  Five Thousand Nine Hundred &amp; Twenty Two  and Paise Eighty Only</v>
      </c>
      <c r="BD161" s="70">
        <v>1153</v>
      </c>
      <c r="BE161" s="78">
        <f t="shared" si="16"/>
        <v>1304.27</v>
      </c>
      <c r="BF161" s="78">
        <f t="shared" si="17"/>
        <v>39202</v>
      </c>
      <c r="BG161" s="78"/>
      <c r="HR161" s="16"/>
      <c r="HS161" s="16"/>
      <c r="HT161" s="16"/>
      <c r="HU161" s="16"/>
      <c r="HV161" s="16"/>
    </row>
    <row r="162" spans="1:230" s="15" customFormat="1" ht="31.5" customHeight="1">
      <c r="A162" s="64">
        <v>150</v>
      </c>
      <c r="B162" s="73" t="s">
        <v>531</v>
      </c>
      <c r="C162" s="76" t="s">
        <v>201</v>
      </c>
      <c r="D162" s="74">
        <v>24</v>
      </c>
      <c r="E162" s="75" t="s">
        <v>250</v>
      </c>
      <c r="F162" s="70">
        <v>251.13</v>
      </c>
      <c r="G162" s="57"/>
      <c r="H162" s="47"/>
      <c r="I162" s="46" t="s">
        <v>39</v>
      </c>
      <c r="J162" s="48">
        <f t="shared" si="12"/>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14"/>
        <v>6027.12</v>
      </c>
      <c r="BB162" s="61">
        <f t="shared" si="13"/>
        <v>6027.12</v>
      </c>
      <c r="BC162" s="56" t="str">
        <f t="shared" si="15"/>
        <v>INR  Six Thousand  &amp;Twenty Seven  and Paise Twelve Only</v>
      </c>
      <c r="BD162" s="70">
        <v>1162</v>
      </c>
      <c r="BE162" s="78">
        <f t="shared" si="16"/>
        <v>1314.45</v>
      </c>
      <c r="BF162" s="78">
        <f t="shared" si="17"/>
        <v>27888</v>
      </c>
      <c r="BG162" s="78"/>
      <c r="HR162" s="16"/>
      <c r="HS162" s="16"/>
      <c r="HT162" s="16"/>
      <c r="HU162" s="16"/>
      <c r="HV162" s="16"/>
    </row>
    <row r="163" spans="1:230" s="15" customFormat="1" ht="31.5" customHeight="1">
      <c r="A163" s="64">
        <v>151</v>
      </c>
      <c r="B163" s="73" t="s">
        <v>313</v>
      </c>
      <c r="C163" s="76" t="s">
        <v>202</v>
      </c>
      <c r="D163" s="74">
        <v>52</v>
      </c>
      <c r="E163" s="75" t="s">
        <v>250</v>
      </c>
      <c r="F163" s="70">
        <v>252.26</v>
      </c>
      <c r="G163" s="57"/>
      <c r="H163" s="47"/>
      <c r="I163" s="46" t="s">
        <v>39</v>
      </c>
      <c r="J163" s="48">
        <f t="shared" si="12"/>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14"/>
        <v>13117.52</v>
      </c>
      <c r="BB163" s="61">
        <f t="shared" si="13"/>
        <v>13117.52</v>
      </c>
      <c r="BC163" s="56" t="str">
        <f t="shared" si="15"/>
        <v>INR  Thirteen Thousand One Hundred &amp; Seventeen  and Paise Fifty Two Only</v>
      </c>
      <c r="BD163" s="70">
        <v>1171</v>
      </c>
      <c r="BE163" s="78">
        <f t="shared" si="16"/>
        <v>1324.64</v>
      </c>
      <c r="BF163" s="78">
        <f t="shared" si="17"/>
        <v>60892</v>
      </c>
      <c r="BG163" s="78"/>
      <c r="HR163" s="16"/>
      <c r="HS163" s="16"/>
      <c r="HT163" s="16"/>
      <c r="HU163" s="16"/>
      <c r="HV163" s="16"/>
    </row>
    <row r="164" spans="1:230" s="15" customFormat="1" ht="31.5" customHeight="1">
      <c r="A164" s="64">
        <v>152</v>
      </c>
      <c r="B164" s="73" t="s">
        <v>369</v>
      </c>
      <c r="C164" s="76" t="s">
        <v>203</v>
      </c>
      <c r="D164" s="74">
        <v>46</v>
      </c>
      <c r="E164" s="75" t="s">
        <v>250</v>
      </c>
      <c r="F164" s="70">
        <v>152.71</v>
      </c>
      <c r="G164" s="57"/>
      <c r="H164" s="47"/>
      <c r="I164" s="46" t="s">
        <v>39</v>
      </c>
      <c r="J164" s="48">
        <f t="shared" si="12"/>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14"/>
        <v>7024.66</v>
      </c>
      <c r="BB164" s="61">
        <f t="shared" si="13"/>
        <v>7024.66</v>
      </c>
      <c r="BC164" s="56" t="str">
        <f t="shared" si="15"/>
        <v>INR  Seven Thousand  &amp;Twenty Four  and Paise Sixty Six Only</v>
      </c>
      <c r="BD164" s="70">
        <v>2199</v>
      </c>
      <c r="BE164" s="78">
        <f t="shared" si="16"/>
        <v>2487.51</v>
      </c>
      <c r="BF164" s="78">
        <f t="shared" si="17"/>
        <v>101154</v>
      </c>
      <c r="BG164" s="78"/>
      <c r="HR164" s="16"/>
      <c r="HS164" s="16"/>
      <c r="HT164" s="16"/>
      <c r="HU164" s="16"/>
      <c r="HV164" s="16"/>
    </row>
    <row r="165" spans="1:230" s="15" customFormat="1" ht="45.75" customHeight="1">
      <c r="A165" s="64">
        <v>153</v>
      </c>
      <c r="B165" s="73" t="s">
        <v>532</v>
      </c>
      <c r="C165" s="76" t="s">
        <v>204</v>
      </c>
      <c r="D165" s="74">
        <v>1</v>
      </c>
      <c r="E165" s="75" t="s">
        <v>250</v>
      </c>
      <c r="F165" s="70">
        <v>3715.99</v>
      </c>
      <c r="G165" s="57"/>
      <c r="H165" s="47"/>
      <c r="I165" s="46" t="s">
        <v>39</v>
      </c>
      <c r="J165" s="48">
        <f t="shared" si="12"/>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14"/>
        <v>3715.99</v>
      </c>
      <c r="BB165" s="61">
        <f t="shared" si="13"/>
        <v>3715.99</v>
      </c>
      <c r="BC165" s="56" t="str">
        <f t="shared" si="15"/>
        <v>INR  Three Thousand Seven Hundred &amp; Fifteen  and Paise Ninety Nine Only</v>
      </c>
      <c r="BD165" s="70">
        <v>2225.39</v>
      </c>
      <c r="BE165" s="78">
        <f t="shared" si="16"/>
        <v>2517.36</v>
      </c>
      <c r="BF165" s="78">
        <f t="shared" si="17"/>
        <v>2225.39</v>
      </c>
      <c r="BG165" s="78"/>
      <c r="HR165" s="16"/>
      <c r="HS165" s="16"/>
      <c r="HT165" s="16"/>
      <c r="HU165" s="16"/>
      <c r="HV165" s="16"/>
    </row>
    <row r="166" spans="1:230" s="15" customFormat="1" ht="49.5" customHeight="1">
      <c r="A166" s="64">
        <v>154</v>
      </c>
      <c r="B166" s="73" t="s">
        <v>533</v>
      </c>
      <c r="C166" s="76" t="s">
        <v>205</v>
      </c>
      <c r="D166" s="74">
        <v>1</v>
      </c>
      <c r="E166" s="75" t="s">
        <v>250</v>
      </c>
      <c r="F166" s="70">
        <v>917.4</v>
      </c>
      <c r="G166" s="57"/>
      <c r="H166" s="47"/>
      <c r="I166" s="46" t="s">
        <v>39</v>
      </c>
      <c r="J166" s="48">
        <f t="shared" si="12"/>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14"/>
        <v>917.4</v>
      </c>
      <c r="BB166" s="61">
        <f t="shared" si="13"/>
        <v>917.4</v>
      </c>
      <c r="BC166" s="56" t="str">
        <f t="shared" si="15"/>
        <v>INR  Nine Hundred &amp; Seventeen  and Paise Forty Only</v>
      </c>
      <c r="BD166" s="70">
        <v>2252.09</v>
      </c>
      <c r="BE166" s="78">
        <f t="shared" si="16"/>
        <v>2547.56</v>
      </c>
      <c r="BF166" s="78">
        <f t="shared" si="17"/>
        <v>2252.09</v>
      </c>
      <c r="BG166" s="78"/>
      <c r="HR166" s="16"/>
      <c r="HS166" s="16"/>
      <c r="HT166" s="16"/>
      <c r="HU166" s="16"/>
      <c r="HV166" s="16"/>
    </row>
    <row r="167" spans="1:230" s="15" customFormat="1" ht="48" customHeight="1">
      <c r="A167" s="64">
        <v>155</v>
      </c>
      <c r="B167" s="73" t="s">
        <v>534</v>
      </c>
      <c r="C167" s="76" t="s">
        <v>206</v>
      </c>
      <c r="D167" s="74">
        <v>660</v>
      </c>
      <c r="E167" s="75" t="s">
        <v>249</v>
      </c>
      <c r="F167" s="70">
        <v>330.31</v>
      </c>
      <c r="G167" s="57"/>
      <c r="H167" s="47"/>
      <c r="I167" s="46" t="s">
        <v>39</v>
      </c>
      <c r="J167" s="48">
        <f t="shared" si="12"/>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14"/>
        <v>218004.6</v>
      </c>
      <c r="BB167" s="61">
        <f t="shared" si="13"/>
        <v>218004.6</v>
      </c>
      <c r="BC167" s="56" t="str">
        <f t="shared" si="15"/>
        <v>INR  Two Lakh Eighteen Thousand  &amp;Four  and Paise Sixty Only</v>
      </c>
      <c r="BD167" s="70">
        <v>2279.12</v>
      </c>
      <c r="BE167" s="78">
        <f t="shared" si="16"/>
        <v>2578.14</v>
      </c>
      <c r="BF167" s="78">
        <f t="shared" si="17"/>
        <v>1504219.2</v>
      </c>
      <c r="BG167" s="78"/>
      <c r="HR167" s="16"/>
      <c r="HS167" s="16"/>
      <c r="HT167" s="16"/>
      <c r="HU167" s="16"/>
      <c r="HV167" s="16"/>
    </row>
    <row r="168" spans="1:230" s="15" customFormat="1" ht="48" customHeight="1">
      <c r="A168" s="64">
        <v>156</v>
      </c>
      <c r="B168" s="73" t="s">
        <v>535</v>
      </c>
      <c r="C168" s="76" t="s">
        <v>207</v>
      </c>
      <c r="D168" s="74">
        <v>140</v>
      </c>
      <c r="E168" s="75" t="s">
        <v>250</v>
      </c>
      <c r="F168" s="70">
        <v>220.58</v>
      </c>
      <c r="G168" s="57"/>
      <c r="H168" s="47"/>
      <c r="I168" s="46" t="s">
        <v>39</v>
      </c>
      <c r="J168" s="48">
        <f t="shared" si="12"/>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14"/>
        <v>30881.2</v>
      </c>
      <c r="BB168" s="61">
        <f t="shared" si="13"/>
        <v>30881.2</v>
      </c>
      <c r="BC168" s="56" t="str">
        <f t="shared" si="15"/>
        <v>INR  Thirty Thousand Eight Hundred &amp; Eighty One  and Paise Twenty Only</v>
      </c>
      <c r="BD168" s="70">
        <v>1508</v>
      </c>
      <c r="BE168" s="78">
        <f t="shared" si="16"/>
        <v>1705.85</v>
      </c>
      <c r="BF168" s="78">
        <f t="shared" si="17"/>
        <v>211120</v>
      </c>
      <c r="BG168" s="78"/>
      <c r="HR168" s="16"/>
      <c r="HS168" s="16"/>
      <c r="HT168" s="16"/>
      <c r="HU168" s="16"/>
      <c r="HV168" s="16"/>
    </row>
    <row r="169" spans="1:230" s="15" customFormat="1" ht="48" customHeight="1">
      <c r="A169" s="64">
        <v>157</v>
      </c>
      <c r="B169" s="73" t="s">
        <v>536</v>
      </c>
      <c r="C169" s="76" t="s">
        <v>208</v>
      </c>
      <c r="D169" s="74">
        <v>130</v>
      </c>
      <c r="E169" s="75" t="s">
        <v>250</v>
      </c>
      <c r="F169" s="70">
        <v>135.74</v>
      </c>
      <c r="G169" s="57"/>
      <c r="H169" s="47"/>
      <c r="I169" s="46" t="s">
        <v>39</v>
      </c>
      <c r="J169" s="48">
        <f t="shared" si="12"/>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14"/>
        <v>17646.2</v>
      </c>
      <c r="BB169" s="61">
        <f t="shared" si="13"/>
        <v>17646.2</v>
      </c>
      <c r="BC169" s="56" t="str">
        <f t="shared" si="15"/>
        <v>INR  Seventeen Thousand Six Hundred &amp; Forty Six  and Paise Twenty Only</v>
      </c>
      <c r="BD169" s="70">
        <v>1526.1</v>
      </c>
      <c r="BE169" s="78">
        <f t="shared" si="16"/>
        <v>1726.32</v>
      </c>
      <c r="BF169" s="78">
        <f t="shared" si="17"/>
        <v>198393</v>
      </c>
      <c r="BG169" s="78"/>
      <c r="HR169" s="16"/>
      <c r="HS169" s="16"/>
      <c r="HT169" s="16"/>
      <c r="HU169" s="16"/>
      <c r="HV169" s="16"/>
    </row>
    <row r="170" spans="1:230" s="15" customFormat="1" ht="48" customHeight="1">
      <c r="A170" s="64">
        <v>158</v>
      </c>
      <c r="B170" s="73" t="s">
        <v>537</v>
      </c>
      <c r="C170" s="76" t="s">
        <v>209</v>
      </c>
      <c r="D170" s="74">
        <v>125</v>
      </c>
      <c r="E170" s="75" t="s">
        <v>250</v>
      </c>
      <c r="F170" s="70">
        <v>166.29</v>
      </c>
      <c r="G170" s="57"/>
      <c r="H170" s="47"/>
      <c r="I170" s="46" t="s">
        <v>39</v>
      </c>
      <c r="J170" s="48">
        <f t="shared" si="12"/>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14"/>
        <v>20786.25</v>
      </c>
      <c r="BB170" s="61">
        <f t="shared" si="13"/>
        <v>20786.25</v>
      </c>
      <c r="BC170" s="56" t="str">
        <f t="shared" si="15"/>
        <v>INR  Twenty Thousand Seven Hundred &amp; Eighty Six  and Paise Twenty Five Only</v>
      </c>
      <c r="BD170" s="70">
        <v>1544.41</v>
      </c>
      <c r="BE170" s="78">
        <f t="shared" si="16"/>
        <v>1747.04</v>
      </c>
      <c r="BF170" s="78">
        <f t="shared" si="17"/>
        <v>193051.25</v>
      </c>
      <c r="BG170" s="78"/>
      <c r="HR170" s="16"/>
      <c r="HS170" s="16"/>
      <c r="HT170" s="16"/>
      <c r="HU170" s="16"/>
      <c r="HV170" s="16"/>
    </row>
    <row r="171" spans="1:230" s="15" customFormat="1" ht="48" customHeight="1">
      <c r="A171" s="64">
        <v>159</v>
      </c>
      <c r="B171" s="73" t="s">
        <v>538</v>
      </c>
      <c r="C171" s="76" t="s">
        <v>210</v>
      </c>
      <c r="D171" s="74">
        <v>90</v>
      </c>
      <c r="E171" s="75" t="s">
        <v>250</v>
      </c>
      <c r="F171" s="70">
        <v>37.33</v>
      </c>
      <c r="G171" s="57"/>
      <c r="H171" s="47"/>
      <c r="I171" s="46" t="s">
        <v>39</v>
      </c>
      <c r="J171" s="48">
        <f t="shared" si="12"/>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14"/>
        <v>3359.7</v>
      </c>
      <c r="BB171" s="61">
        <f t="shared" si="13"/>
        <v>3359.7</v>
      </c>
      <c r="BC171" s="56" t="str">
        <f t="shared" si="15"/>
        <v>INR  Three Thousand Three Hundred &amp; Fifty Nine  and Paise Seventy Only</v>
      </c>
      <c r="BD171" s="70">
        <v>1562.94</v>
      </c>
      <c r="BE171" s="78">
        <f t="shared" si="16"/>
        <v>1768</v>
      </c>
      <c r="BF171" s="78">
        <f t="shared" si="17"/>
        <v>140664.6</v>
      </c>
      <c r="BG171" s="78"/>
      <c r="HR171" s="16"/>
      <c r="HS171" s="16"/>
      <c r="HT171" s="16"/>
      <c r="HU171" s="16"/>
      <c r="HV171" s="16"/>
    </row>
    <row r="172" spans="1:230" s="15" customFormat="1" ht="48" customHeight="1">
      <c r="A172" s="64">
        <v>160</v>
      </c>
      <c r="B172" s="73" t="s">
        <v>539</v>
      </c>
      <c r="C172" s="76" t="s">
        <v>211</v>
      </c>
      <c r="D172" s="74">
        <v>290</v>
      </c>
      <c r="E172" s="75" t="s">
        <v>250</v>
      </c>
      <c r="F172" s="70">
        <v>23.76</v>
      </c>
      <c r="G172" s="57"/>
      <c r="H172" s="47"/>
      <c r="I172" s="46" t="s">
        <v>39</v>
      </c>
      <c r="J172" s="48">
        <f t="shared" si="12"/>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14"/>
        <v>6890.4</v>
      </c>
      <c r="BB172" s="61">
        <f t="shared" si="13"/>
        <v>6890.4</v>
      </c>
      <c r="BC172" s="56" t="str">
        <f t="shared" si="15"/>
        <v>INR  Six Thousand Eight Hundred &amp; Ninety  and Paise Forty Only</v>
      </c>
      <c r="BD172" s="70">
        <v>59</v>
      </c>
      <c r="BE172" s="78">
        <f t="shared" si="16"/>
        <v>66.74</v>
      </c>
      <c r="BF172" s="78">
        <f t="shared" si="17"/>
        <v>17110</v>
      </c>
      <c r="BG172" s="78"/>
      <c r="HR172" s="16"/>
      <c r="HS172" s="16"/>
      <c r="HT172" s="16"/>
      <c r="HU172" s="16"/>
      <c r="HV172" s="16"/>
    </row>
    <row r="173" spans="1:230" s="15" customFormat="1" ht="132.75" customHeight="1">
      <c r="A173" s="64">
        <v>161</v>
      </c>
      <c r="B173" s="73" t="s">
        <v>540</v>
      </c>
      <c r="C173" s="76" t="s">
        <v>212</v>
      </c>
      <c r="D173" s="74">
        <v>350</v>
      </c>
      <c r="E173" s="75" t="s">
        <v>249</v>
      </c>
      <c r="F173" s="70">
        <v>64.48</v>
      </c>
      <c r="G173" s="57"/>
      <c r="H173" s="47"/>
      <c r="I173" s="46" t="s">
        <v>39</v>
      </c>
      <c r="J173" s="48">
        <f t="shared" si="12"/>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14"/>
        <v>22568</v>
      </c>
      <c r="BB173" s="61">
        <f t="shared" si="13"/>
        <v>22568</v>
      </c>
      <c r="BC173" s="56" t="str">
        <f t="shared" si="15"/>
        <v>INR  Twenty Two Thousand Five Hundred &amp; Sixty Eight  Only</v>
      </c>
      <c r="BD173" s="70">
        <v>35</v>
      </c>
      <c r="BE173" s="78">
        <f t="shared" si="16"/>
        <v>39.59</v>
      </c>
      <c r="BF173" s="78">
        <f t="shared" si="17"/>
        <v>12250</v>
      </c>
      <c r="BG173" s="78"/>
      <c r="HR173" s="16"/>
      <c r="HS173" s="16"/>
      <c r="HT173" s="16"/>
      <c r="HU173" s="16"/>
      <c r="HV173" s="16"/>
    </row>
    <row r="174" spans="1:230" s="15" customFormat="1" ht="132.75" customHeight="1">
      <c r="A174" s="64">
        <v>162</v>
      </c>
      <c r="B174" s="73" t="s">
        <v>541</v>
      </c>
      <c r="C174" s="76" t="s">
        <v>213</v>
      </c>
      <c r="D174" s="74">
        <v>310</v>
      </c>
      <c r="E174" s="75" t="s">
        <v>249</v>
      </c>
      <c r="F174" s="70">
        <v>95.02</v>
      </c>
      <c r="G174" s="57"/>
      <c r="H174" s="47"/>
      <c r="I174" s="46" t="s">
        <v>39</v>
      </c>
      <c r="J174" s="48">
        <f t="shared" si="12"/>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14"/>
        <v>29456.2</v>
      </c>
      <c r="BB174" s="61">
        <f t="shared" si="13"/>
        <v>29456.2</v>
      </c>
      <c r="BC174" s="56" t="str">
        <f t="shared" si="15"/>
        <v>INR  Twenty Nine Thousand Four Hundred &amp; Fifty Six  and Paise Twenty Only</v>
      </c>
      <c r="BD174" s="70">
        <v>59</v>
      </c>
      <c r="BE174" s="78">
        <f t="shared" si="16"/>
        <v>66.74</v>
      </c>
      <c r="BF174" s="78">
        <f t="shared" si="17"/>
        <v>18290</v>
      </c>
      <c r="BG174" s="78"/>
      <c r="HR174" s="16"/>
      <c r="HS174" s="16"/>
      <c r="HT174" s="16"/>
      <c r="HU174" s="16"/>
      <c r="HV174" s="16"/>
    </row>
    <row r="175" spans="1:230" s="15" customFormat="1" ht="33" customHeight="1">
      <c r="A175" s="64">
        <v>163</v>
      </c>
      <c r="B175" s="73" t="s">
        <v>542</v>
      </c>
      <c r="C175" s="76" t="s">
        <v>214</v>
      </c>
      <c r="D175" s="74">
        <v>1</v>
      </c>
      <c r="E175" s="75" t="s">
        <v>250</v>
      </c>
      <c r="F175" s="70">
        <v>5800.79</v>
      </c>
      <c r="G175" s="57"/>
      <c r="H175" s="47"/>
      <c r="I175" s="46" t="s">
        <v>39</v>
      </c>
      <c r="J175" s="48">
        <f t="shared" si="12"/>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14"/>
        <v>5800.79</v>
      </c>
      <c r="BB175" s="61">
        <f t="shared" si="13"/>
        <v>5800.79</v>
      </c>
      <c r="BC175" s="56" t="str">
        <f t="shared" si="15"/>
        <v>INR  Five Thousand Eight Hundred    and Paise Seventy Nine Only</v>
      </c>
      <c r="BD175" s="70">
        <v>157</v>
      </c>
      <c r="BE175" s="78">
        <f t="shared" si="16"/>
        <v>177.6</v>
      </c>
      <c r="BF175" s="78">
        <f t="shared" si="17"/>
        <v>157</v>
      </c>
      <c r="BG175" s="78"/>
      <c r="HR175" s="16"/>
      <c r="HS175" s="16"/>
      <c r="HT175" s="16"/>
      <c r="HU175" s="16"/>
      <c r="HV175" s="16"/>
    </row>
    <row r="176" spans="1:230" s="15" customFormat="1" ht="33" customHeight="1">
      <c r="A176" s="64">
        <v>164</v>
      </c>
      <c r="B176" s="73" t="s">
        <v>543</v>
      </c>
      <c r="C176" s="76" t="s">
        <v>215</v>
      </c>
      <c r="D176" s="74">
        <v>6</v>
      </c>
      <c r="E176" s="75" t="s">
        <v>250</v>
      </c>
      <c r="F176" s="70">
        <v>11802.94</v>
      </c>
      <c r="G176" s="57"/>
      <c r="H176" s="47"/>
      <c r="I176" s="46" t="s">
        <v>39</v>
      </c>
      <c r="J176" s="48">
        <f t="shared" si="12"/>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14"/>
        <v>70817.64</v>
      </c>
      <c r="BB176" s="61">
        <f t="shared" si="13"/>
        <v>70817.64</v>
      </c>
      <c r="BC176" s="56" t="str">
        <f t="shared" si="15"/>
        <v>INR  Seventy Thousand Eight Hundred &amp; Seventeen  and Paise Sixty Four Only</v>
      </c>
      <c r="BD176" s="70">
        <v>222</v>
      </c>
      <c r="BE176" s="78">
        <f t="shared" si="16"/>
        <v>251.13</v>
      </c>
      <c r="BF176" s="78">
        <f t="shared" si="17"/>
        <v>1332</v>
      </c>
      <c r="BG176" s="78"/>
      <c r="HR176" s="16"/>
      <c r="HS176" s="16"/>
      <c r="HT176" s="16"/>
      <c r="HU176" s="16"/>
      <c r="HV176" s="16"/>
    </row>
    <row r="177" spans="1:230" s="15" customFormat="1" ht="33" customHeight="1">
      <c r="A177" s="64">
        <v>165</v>
      </c>
      <c r="B177" s="73" t="s">
        <v>544</v>
      </c>
      <c r="C177" s="76" t="s">
        <v>216</v>
      </c>
      <c r="D177" s="74">
        <v>1</v>
      </c>
      <c r="E177" s="75" t="s">
        <v>250</v>
      </c>
      <c r="F177" s="70">
        <v>108.6</v>
      </c>
      <c r="G177" s="57"/>
      <c r="H177" s="47"/>
      <c r="I177" s="46" t="s">
        <v>39</v>
      </c>
      <c r="J177" s="48">
        <f t="shared" si="12"/>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14"/>
        <v>108.6</v>
      </c>
      <c r="BB177" s="61">
        <f t="shared" si="13"/>
        <v>108.6</v>
      </c>
      <c r="BC177" s="56" t="str">
        <f t="shared" si="15"/>
        <v>INR  One Hundred &amp; Eight  and Paise Sixty Only</v>
      </c>
      <c r="BD177" s="70">
        <v>154</v>
      </c>
      <c r="BE177" s="78">
        <f t="shared" si="16"/>
        <v>174.2</v>
      </c>
      <c r="BF177" s="78">
        <f t="shared" si="17"/>
        <v>154</v>
      </c>
      <c r="BG177" s="78"/>
      <c r="HR177" s="16"/>
      <c r="HS177" s="16"/>
      <c r="HT177" s="16"/>
      <c r="HU177" s="16"/>
      <c r="HV177" s="16"/>
    </row>
    <row r="178" spans="1:230" s="15" customFormat="1" ht="33" customHeight="1">
      <c r="A178" s="64">
        <v>166</v>
      </c>
      <c r="B178" s="73" t="s">
        <v>545</v>
      </c>
      <c r="C178" s="76" t="s">
        <v>217</v>
      </c>
      <c r="D178" s="74">
        <v>6</v>
      </c>
      <c r="E178" s="75" t="s">
        <v>250</v>
      </c>
      <c r="F178" s="70">
        <v>255.65</v>
      </c>
      <c r="G178" s="57"/>
      <c r="H178" s="47"/>
      <c r="I178" s="46" t="s">
        <v>39</v>
      </c>
      <c r="J178" s="48">
        <f>IF(I178="Less(-)",-1,1)</f>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14"/>
        <v>1533.9</v>
      </c>
      <c r="BB178" s="61">
        <f>BA178+SUM(N178:AZ178)</f>
        <v>1533.9</v>
      </c>
      <c r="BC178" s="56" t="str">
        <f t="shared" si="15"/>
        <v>INR  One Thousand Five Hundred &amp; Thirty Three  and Paise Ninety Only</v>
      </c>
      <c r="BD178" s="70">
        <v>42</v>
      </c>
      <c r="BE178" s="78">
        <f t="shared" si="16"/>
        <v>47.51</v>
      </c>
      <c r="BF178" s="78">
        <f t="shared" si="17"/>
        <v>252</v>
      </c>
      <c r="BG178" s="78"/>
      <c r="HR178" s="16"/>
      <c r="HS178" s="16"/>
      <c r="HT178" s="16"/>
      <c r="HU178" s="16"/>
      <c r="HV178" s="16"/>
    </row>
    <row r="179" spans="1:230" s="15" customFormat="1" ht="204.75" customHeight="1">
      <c r="A179" s="64">
        <v>167</v>
      </c>
      <c r="B179" s="73" t="s">
        <v>546</v>
      </c>
      <c r="C179" s="76" t="s">
        <v>218</v>
      </c>
      <c r="D179" s="74">
        <v>20</v>
      </c>
      <c r="E179" s="75" t="s">
        <v>250</v>
      </c>
      <c r="F179" s="70">
        <v>8040.57</v>
      </c>
      <c r="G179" s="57"/>
      <c r="H179" s="47"/>
      <c r="I179" s="46" t="s">
        <v>39</v>
      </c>
      <c r="J179" s="48">
        <f t="shared" si="12"/>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14"/>
        <v>160811.4</v>
      </c>
      <c r="BB179" s="61">
        <f t="shared" si="13"/>
        <v>160811.4</v>
      </c>
      <c r="BC179" s="56" t="str">
        <f t="shared" si="15"/>
        <v>INR  One Lakh Sixty Thousand Eight Hundred &amp; Eleven  and Paise Forty Only</v>
      </c>
      <c r="BD179" s="70">
        <v>263</v>
      </c>
      <c r="BE179" s="78">
        <f t="shared" si="16"/>
        <v>297.51</v>
      </c>
      <c r="BF179" s="78">
        <f t="shared" si="17"/>
        <v>5260</v>
      </c>
      <c r="BG179" s="78"/>
      <c r="HR179" s="16"/>
      <c r="HS179" s="16"/>
      <c r="HT179" s="16"/>
      <c r="HU179" s="16"/>
      <c r="HV179" s="16"/>
    </row>
    <row r="180" spans="1:230" s="15" customFormat="1" ht="243" customHeight="1">
      <c r="A180" s="64">
        <v>168</v>
      </c>
      <c r="B180" s="73" t="s">
        <v>547</v>
      </c>
      <c r="C180" s="76" t="s">
        <v>219</v>
      </c>
      <c r="D180" s="74">
        <v>1</v>
      </c>
      <c r="E180" s="75" t="s">
        <v>250</v>
      </c>
      <c r="F180" s="70">
        <v>40223.21</v>
      </c>
      <c r="G180" s="57"/>
      <c r="H180" s="47"/>
      <c r="I180" s="46" t="s">
        <v>39</v>
      </c>
      <c r="J180" s="48">
        <f t="shared" si="12"/>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14"/>
        <v>40223.21</v>
      </c>
      <c r="BB180" s="61">
        <f t="shared" si="13"/>
        <v>40223.21</v>
      </c>
      <c r="BC180" s="56" t="str">
        <f t="shared" si="15"/>
        <v>INR  Forty Thousand Two Hundred &amp; Twenty Three  and Paise Twenty One Only</v>
      </c>
      <c r="BD180" s="70">
        <v>183</v>
      </c>
      <c r="BE180" s="78">
        <f t="shared" si="16"/>
        <v>207.01</v>
      </c>
      <c r="BF180" s="78">
        <f t="shared" si="17"/>
        <v>183</v>
      </c>
      <c r="BG180" s="78"/>
      <c r="HR180" s="16"/>
      <c r="HS180" s="16"/>
      <c r="HT180" s="16"/>
      <c r="HU180" s="16"/>
      <c r="HV180" s="16"/>
    </row>
    <row r="181" spans="1:230" s="15" customFormat="1" ht="243" customHeight="1">
      <c r="A181" s="64">
        <v>169</v>
      </c>
      <c r="B181" s="73" t="s">
        <v>548</v>
      </c>
      <c r="C181" s="76" t="s">
        <v>220</v>
      </c>
      <c r="D181" s="74">
        <v>1</v>
      </c>
      <c r="E181" s="75" t="s">
        <v>250</v>
      </c>
      <c r="F181" s="70">
        <v>101244.66</v>
      </c>
      <c r="G181" s="57"/>
      <c r="H181" s="47"/>
      <c r="I181" s="46" t="s">
        <v>39</v>
      </c>
      <c r="J181" s="48">
        <f t="shared" si="12"/>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t="shared" si="14"/>
        <v>101244.66</v>
      </c>
      <c r="BB181" s="61">
        <f t="shared" si="13"/>
        <v>101244.66</v>
      </c>
      <c r="BC181" s="56" t="str">
        <f t="shared" si="15"/>
        <v>INR  One Lakh One Thousand Two Hundred &amp; Forty Four  and Paise Sixty Six Only</v>
      </c>
      <c r="BD181" s="70">
        <v>658</v>
      </c>
      <c r="BE181" s="78">
        <f t="shared" si="16"/>
        <v>744.33</v>
      </c>
      <c r="BF181" s="78">
        <f t="shared" si="17"/>
        <v>658</v>
      </c>
      <c r="BG181" s="78"/>
      <c r="HR181" s="16"/>
      <c r="HS181" s="16"/>
      <c r="HT181" s="16"/>
      <c r="HU181" s="16"/>
      <c r="HV181" s="16"/>
    </row>
    <row r="182" spans="1:230" s="15" customFormat="1" ht="243" customHeight="1">
      <c r="A182" s="64">
        <v>170</v>
      </c>
      <c r="B182" s="73" t="s">
        <v>549</v>
      </c>
      <c r="C182" s="76" t="s">
        <v>221</v>
      </c>
      <c r="D182" s="74">
        <v>1</v>
      </c>
      <c r="E182" s="75" t="s">
        <v>250</v>
      </c>
      <c r="F182" s="70">
        <v>128011.12</v>
      </c>
      <c r="G182" s="57"/>
      <c r="H182" s="47"/>
      <c r="I182" s="46" t="s">
        <v>39</v>
      </c>
      <c r="J182" s="48">
        <f t="shared" si="12"/>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14"/>
        <v>128011.12</v>
      </c>
      <c r="BB182" s="61">
        <f t="shared" si="13"/>
        <v>128011.12</v>
      </c>
      <c r="BC182" s="56" t="str">
        <f t="shared" si="15"/>
        <v>INR  One Lakh Twenty Eight Thousand  &amp;Eleven  and Paise Twelve Only</v>
      </c>
      <c r="BD182" s="70">
        <v>263</v>
      </c>
      <c r="BE182" s="78">
        <f t="shared" si="16"/>
        <v>297.51</v>
      </c>
      <c r="BF182" s="78">
        <f t="shared" si="17"/>
        <v>263</v>
      </c>
      <c r="BG182" s="78"/>
      <c r="HR182" s="16"/>
      <c r="HS182" s="16"/>
      <c r="HT182" s="16"/>
      <c r="HU182" s="16"/>
      <c r="HV182" s="16"/>
    </row>
    <row r="183" spans="1:230" s="15" customFormat="1" ht="218.25" customHeight="1">
      <c r="A183" s="64">
        <v>171</v>
      </c>
      <c r="B183" s="73" t="s">
        <v>550</v>
      </c>
      <c r="C183" s="76" t="s">
        <v>222</v>
      </c>
      <c r="D183" s="74">
        <v>3</v>
      </c>
      <c r="E183" s="75" t="s">
        <v>250</v>
      </c>
      <c r="F183" s="70">
        <v>18410.28</v>
      </c>
      <c r="G183" s="57"/>
      <c r="H183" s="47"/>
      <c r="I183" s="46" t="s">
        <v>39</v>
      </c>
      <c r="J183" s="48">
        <f t="shared" si="12"/>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14"/>
        <v>55230.84</v>
      </c>
      <c r="BB183" s="61">
        <f t="shared" si="13"/>
        <v>55230.84</v>
      </c>
      <c r="BC183" s="56" t="str">
        <f t="shared" si="15"/>
        <v>INR  Fifty Five Thousand Two Hundred &amp; Thirty  and Paise Eighty Four Only</v>
      </c>
      <c r="BD183" s="70">
        <v>2464</v>
      </c>
      <c r="BE183" s="78">
        <f t="shared" si="16"/>
        <v>2787.28</v>
      </c>
      <c r="BF183" s="78">
        <f t="shared" si="17"/>
        <v>7392</v>
      </c>
      <c r="BG183" s="78"/>
      <c r="HR183" s="16"/>
      <c r="HS183" s="16"/>
      <c r="HT183" s="16"/>
      <c r="HU183" s="16"/>
      <c r="HV183" s="16"/>
    </row>
    <row r="184" spans="1:230" s="15" customFormat="1" ht="54" customHeight="1">
      <c r="A184" s="64">
        <v>172</v>
      </c>
      <c r="B184" s="73" t="s">
        <v>551</v>
      </c>
      <c r="C184" s="76" t="s">
        <v>223</v>
      </c>
      <c r="D184" s="74">
        <v>1</v>
      </c>
      <c r="E184" s="75" t="s">
        <v>256</v>
      </c>
      <c r="F184" s="70">
        <v>8639.48</v>
      </c>
      <c r="G184" s="57"/>
      <c r="H184" s="47"/>
      <c r="I184" s="46" t="s">
        <v>39</v>
      </c>
      <c r="J184" s="48">
        <f t="shared" si="12"/>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14"/>
        <v>8639.48</v>
      </c>
      <c r="BB184" s="61">
        <f t="shared" si="13"/>
        <v>8639.48</v>
      </c>
      <c r="BC184" s="56" t="str">
        <f t="shared" si="15"/>
        <v>INR  Eight Thousand Six Hundred &amp; Thirty Nine  and Paise Forty Eight Only</v>
      </c>
      <c r="BD184" s="70">
        <v>2912</v>
      </c>
      <c r="BE184" s="78">
        <f t="shared" si="16"/>
        <v>3294.05</v>
      </c>
      <c r="BF184" s="78">
        <f t="shared" si="17"/>
        <v>2912</v>
      </c>
      <c r="BG184" s="78"/>
      <c r="HR184" s="16"/>
      <c r="HS184" s="16"/>
      <c r="HT184" s="16"/>
      <c r="HU184" s="16"/>
      <c r="HV184" s="16"/>
    </row>
    <row r="185" spans="1:230" s="15" customFormat="1" ht="105.75" customHeight="1">
      <c r="A185" s="64">
        <v>173</v>
      </c>
      <c r="B185" s="73" t="s">
        <v>552</v>
      </c>
      <c r="C185" s="76" t="s">
        <v>224</v>
      </c>
      <c r="D185" s="74">
        <v>2</v>
      </c>
      <c r="E185" s="75" t="s">
        <v>254</v>
      </c>
      <c r="F185" s="70">
        <v>4389.07</v>
      </c>
      <c r="G185" s="57"/>
      <c r="H185" s="47"/>
      <c r="I185" s="46" t="s">
        <v>39</v>
      </c>
      <c r="J185" s="48">
        <f t="shared" si="12"/>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 t="shared" si="14"/>
        <v>8778.14</v>
      </c>
      <c r="BB185" s="61">
        <f t="shared" si="13"/>
        <v>8778.14</v>
      </c>
      <c r="BC185" s="56" t="str">
        <f t="shared" si="15"/>
        <v>INR  Eight Thousand Seven Hundred &amp; Seventy Eight  and Paise Fourteen Only</v>
      </c>
      <c r="BD185" s="70">
        <v>536</v>
      </c>
      <c r="BE185" s="78">
        <f t="shared" si="16"/>
        <v>606.32</v>
      </c>
      <c r="BF185" s="78">
        <f t="shared" si="17"/>
        <v>1072</v>
      </c>
      <c r="BG185" s="78"/>
      <c r="HR185" s="16"/>
      <c r="HS185" s="16"/>
      <c r="HT185" s="16"/>
      <c r="HU185" s="16"/>
      <c r="HV185" s="16"/>
    </row>
    <row r="186" spans="1:230" s="15" customFormat="1" ht="40.5" customHeight="1">
      <c r="A186" s="64">
        <v>174</v>
      </c>
      <c r="B186" s="73" t="s">
        <v>370</v>
      </c>
      <c r="C186" s="76" t="s">
        <v>225</v>
      </c>
      <c r="D186" s="74">
        <v>1</v>
      </c>
      <c r="E186" s="75" t="s">
        <v>256</v>
      </c>
      <c r="F186" s="70">
        <v>7367.15</v>
      </c>
      <c r="G186" s="57"/>
      <c r="H186" s="47"/>
      <c r="I186" s="46" t="s">
        <v>39</v>
      </c>
      <c r="J186" s="48">
        <f t="shared" si="12"/>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t="shared" si="14"/>
        <v>7367.15</v>
      </c>
      <c r="BB186" s="61">
        <f t="shared" si="13"/>
        <v>7367.15</v>
      </c>
      <c r="BC186" s="56" t="str">
        <f t="shared" si="15"/>
        <v>INR  Seven Thousand Three Hundred &amp; Sixty Seven  and Paise Fifteen Only</v>
      </c>
      <c r="BD186" s="70">
        <v>67</v>
      </c>
      <c r="BE186" s="78">
        <f t="shared" si="16"/>
        <v>75.79</v>
      </c>
      <c r="BF186" s="78">
        <f t="shared" si="17"/>
        <v>67</v>
      </c>
      <c r="BG186" s="78"/>
      <c r="HR186" s="16"/>
      <c r="HS186" s="16"/>
      <c r="HT186" s="16"/>
      <c r="HU186" s="16"/>
      <c r="HV186" s="16"/>
    </row>
    <row r="187" spans="1:230" s="15" customFormat="1" ht="34.5" customHeight="1">
      <c r="A187" s="64">
        <v>175</v>
      </c>
      <c r="B187" s="73" t="s">
        <v>553</v>
      </c>
      <c r="C187" s="76" t="s">
        <v>226</v>
      </c>
      <c r="D187" s="74">
        <v>1</v>
      </c>
      <c r="E187" s="75" t="s">
        <v>256</v>
      </c>
      <c r="F187" s="70">
        <v>10862.56</v>
      </c>
      <c r="G187" s="57"/>
      <c r="H187" s="47"/>
      <c r="I187" s="46" t="s">
        <v>39</v>
      </c>
      <c r="J187" s="48">
        <f t="shared" si="12"/>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14"/>
        <v>10862.56</v>
      </c>
      <c r="BB187" s="61">
        <f t="shared" si="13"/>
        <v>10862.56</v>
      </c>
      <c r="BC187" s="56" t="str">
        <f t="shared" si="15"/>
        <v>INR  Ten Thousand Eight Hundred &amp; Sixty Two  and Paise Fifty Six Only</v>
      </c>
      <c r="BD187" s="70">
        <v>661</v>
      </c>
      <c r="BE187" s="78">
        <f t="shared" si="16"/>
        <v>747.72</v>
      </c>
      <c r="BF187" s="78">
        <f t="shared" si="17"/>
        <v>661</v>
      </c>
      <c r="BG187" s="78"/>
      <c r="HR187" s="16"/>
      <c r="HS187" s="16"/>
      <c r="HT187" s="16"/>
      <c r="HU187" s="16"/>
      <c r="HV187" s="16"/>
    </row>
    <row r="188" spans="1:230" s="15" customFormat="1" ht="172.5" customHeight="1">
      <c r="A188" s="64">
        <v>176</v>
      </c>
      <c r="B188" s="73" t="s">
        <v>554</v>
      </c>
      <c r="C188" s="76" t="s">
        <v>227</v>
      </c>
      <c r="D188" s="77">
        <v>1</v>
      </c>
      <c r="E188" s="72" t="s">
        <v>256</v>
      </c>
      <c r="F188" s="71">
        <v>41087.36</v>
      </c>
      <c r="G188" s="57"/>
      <c r="H188" s="47"/>
      <c r="I188" s="46" t="s">
        <v>39</v>
      </c>
      <c r="J188" s="48">
        <f t="shared" si="12"/>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14"/>
        <v>41087.36</v>
      </c>
      <c r="BB188" s="61">
        <f t="shared" si="13"/>
        <v>41087.36</v>
      </c>
      <c r="BC188" s="56" t="str">
        <f t="shared" si="15"/>
        <v>INR  Forty One Thousand  &amp;Eighty Seven  and Paise Thirty Six Only</v>
      </c>
      <c r="BD188" s="71">
        <v>4330</v>
      </c>
      <c r="BE188" s="78">
        <f t="shared" si="16"/>
        <v>4898.1</v>
      </c>
      <c r="BF188" s="78">
        <f t="shared" si="17"/>
        <v>4330</v>
      </c>
      <c r="BG188" s="78"/>
      <c r="HR188" s="16"/>
      <c r="HS188" s="16"/>
      <c r="HT188" s="16"/>
      <c r="HU188" s="16"/>
      <c r="HV188" s="16"/>
    </row>
    <row r="189" spans="1:230" s="15" customFormat="1" ht="60.75" customHeight="1">
      <c r="A189" s="64">
        <v>177</v>
      </c>
      <c r="B189" s="73" t="s">
        <v>555</v>
      </c>
      <c r="C189" s="76" t="s">
        <v>228</v>
      </c>
      <c r="D189" s="74">
        <v>4</v>
      </c>
      <c r="E189" s="75" t="s">
        <v>256</v>
      </c>
      <c r="F189" s="70">
        <v>4814.34</v>
      </c>
      <c r="G189" s="57"/>
      <c r="H189" s="47"/>
      <c r="I189" s="46" t="s">
        <v>39</v>
      </c>
      <c r="J189" s="48">
        <f t="shared" si="12"/>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 t="shared" si="14"/>
        <v>19257.36</v>
      </c>
      <c r="BB189" s="61">
        <f t="shared" si="13"/>
        <v>19257.36</v>
      </c>
      <c r="BC189" s="56" t="str">
        <f t="shared" si="15"/>
        <v>INR  Nineteen Thousand Two Hundred &amp; Fifty Seven  and Paise Thirty Six Only</v>
      </c>
      <c r="BD189" s="70">
        <v>4373.3</v>
      </c>
      <c r="BE189" s="78">
        <f t="shared" si="16"/>
        <v>4947.08</v>
      </c>
      <c r="BF189" s="78">
        <f t="shared" si="17"/>
        <v>17493.2</v>
      </c>
      <c r="BG189" s="78"/>
      <c r="HR189" s="16"/>
      <c r="HS189" s="16"/>
      <c r="HT189" s="16"/>
      <c r="HU189" s="16"/>
      <c r="HV189" s="16"/>
    </row>
    <row r="190" spans="1:230" s="15" customFormat="1" ht="47.25" customHeight="1">
      <c r="A190" s="64">
        <v>178</v>
      </c>
      <c r="B190" s="73" t="s">
        <v>371</v>
      </c>
      <c r="C190" s="76" t="s">
        <v>229</v>
      </c>
      <c r="D190" s="74">
        <v>2</v>
      </c>
      <c r="E190" s="75" t="s">
        <v>256</v>
      </c>
      <c r="F190" s="70">
        <v>4658.21</v>
      </c>
      <c r="G190" s="57"/>
      <c r="H190" s="47"/>
      <c r="I190" s="46" t="s">
        <v>39</v>
      </c>
      <c r="J190" s="48">
        <f t="shared" si="12"/>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t="shared" si="14"/>
        <v>9316.42</v>
      </c>
      <c r="BB190" s="61">
        <f t="shared" si="13"/>
        <v>9316.42</v>
      </c>
      <c r="BC190" s="56" t="str">
        <f t="shared" si="15"/>
        <v>INR  Nine Thousand Three Hundred &amp; Sixteen  and Paise Forty Two Only</v>
      </c>
      <c r="BD190" s="70">
        <v>4505.82</v>
      </c>
      <c r="BE190" s="78">
        <f t="shared" si="16"/>
        <v>5096.98</v>
      </c>
      <c r="BF190" s="78">
        <f t="shared" si="17"/>
        <v>9011.64</v>
      </c>
      <c r="BG190" s="78"/>
      <c r="HR190" s="16"/>
      <c r="HS190" s="16"/>
      <c r="HT190" s="16"/>
      <c r="HU190" s="16"/>
      <c r="HV190" s="16"/>
    </row>
    <row r="191" spans="1:230" s="15" customFormat="1" ht="90.75" customHeight="1">
      <c r="A191" s="64">
        <v>179</v>
      </c>
      <c r="B191" s="73" t="s">
        <v>556</v>
      </c>
      <c r="C191" s="76" t="s">
        <v>230</v>
      </c>
      <c r="D191" s="74">
        <v>4</v>
      </c>
      <c r="E191" s="75" t="s">
        <v>256</v>
      </c>
      <c r="F191" s="70">
        <v>6962.85</v>
      </c>
      <c r="G191" s="57"/>
      <c r="H191" s="47"/>
      <c r="I191" s="46" t="s">
        <v>39</v>
      </c>
      <c r="J191" s="48">
        <f t="shared" si="12"/>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14"/>
        <v>27851.4</v>
      </c>
      <c r="BB191" s="61">
        <f t="shared" si="13"/>
        <v>27851.4</v>
      </c>
      <c r="BC191" s="56" t="str">
        <f t="shared" si="15"/>
        <v>INR  Twenty Seven Thousand Eight Hundred &amp; Fifty One  and Paise Forty Only</v>
      </c>
      <c r="BD191" s="70">
        <v>9696</v>
      </c>
      <c r="BE191" s="78">
        <f t="shared" si="16"/>
        <v>10968.12</v>
      </c>
      <c r="BF191" s="78">
        <f t="shared" si="17"/>
        <v>38784</v>
      </c>
      <c r="BG191" s="78"/>
      <c r="HR191" s="16"/>
      <c r="HS191" s="16"/>
      <c r="HT191" s="16"/>
      <c r="HU191" s="16"/>
      <c r="HV191" s="16"/>
    </row>
    <row r="192" spans="1:230" s="15" customFormat="1" ht="104.25" customHeight="1">
      <c r="A192" s="64">
        <v>180</v>
      </c>
      <c r="B192" s="73" t="s">
        <v>557</v>
      </c>
      <c r="C192" s="76" t="s">
        <v>231</v>
      </c>
      <c r="D192" s="74">
        <v>1</v>
      </c>
      <c r="E192" s="75" t="s">
        <v>256</v>
      </c>
      <c r="F192" s="70">
        <v>5413.22</v>
      </c>
      <c r="G192" s="57"/>
      <c r="H192" s="47"/>
      <c r="I192" s="46" t="s">
        <v>39</v>
      </c>
      <c r="J192" s="48">
        <f t="shared" si="12"/>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14"/>
        <v>5413.22</v>
      </c>
      <c r="BB192" s="61">
        <f t="shared" si="13"/>
        <v>5413.22</v>
      </c>
      <c r="BC192" s="56" t="str">
        <f t="shared" si="15"/>
        <v>INR  Five Thousand Four Hundred &amp; Thirteen  and Paise Twenty Two Only</v>
      </c>
      <c r="BD192" s="70">
        <v>9792.96</v>
      </c>
      <c r="BE192" s="78">
        <f t="shared" si="16"/>
        <v>11077.8</v>
      </c>
      <c r="BF192" s="78">
        <f t="shared" si="17"/>
        <v>9792.96</v>
      </c>
      <c r="BG192" s="78"/>
      <c r="HR192" s="16"/>
      <c r="HS192" s="16"/>
      <c r="HT192" s="16"/>
      <c r="HU192" s="16"/>
      <c r="HV192" s="16"/>
    </row>
    <row r="193" spans="1:230" s="15" customFormat="1" ht="76.5" customHeight="1">
      <c r="A193" s="64">
        <v>181</v>
      </c>
      <c r="B193" s="73" t="s">
        <v>558</v>
      </c>
      <c r="C193" s="76" t="s">
        <v>232</v>
      </c>
      <c r="D193" s="74">
        <v>9</v>
      </c>
      <c r="E193" s="75" t="s">
        <v>256</v>
      </c>
      <c r="F193" s="70">
        <v>3898.55</v>
      </c>
      <c r="G193" s="57"/>
      <c r="H193" s="47"/>
      <c r="I193" s="46" t="s">
        <v>39</v>
      </c>
      <c r="J193" s="48">
        <f t="shared" si="12"/>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 t="shared" si="14"/>
        <v>35086.95</v>
      </c>
      <c r="BB193" s="61">
        <f t="shared" si="13"/>
        <v>35086.95</v>
      </c>
      <c r="BC193" s="56" t="str">
        <f t="shared" si="15"/>
        <v>INR  Thirty Five Thousand  &amp;Eighty Six  and Paise Ninety Five Only</v>
      </c>
      <c r="BD193" s="70">
        <v>9890.89</v>
      </c>
      <c r="BE193" s="78">
        <f t="shared" si="16"/>
        <v>11188.57</v>
      </c>
      <c r="BF193" s="78">
        <f t="shared" si="17"/>
        <v>89018.01</v>
      </c>
      <c r="BG193" s="78"/>
      <c r="HR193" s="16"/>
      <c r="HS193" s="16"/>
      <c r="HT193" s="16"/>
      <c r="HU193" s="16"/>
      <c r="HV193" s="16"/>
    </row>
    <row r="194" spans="1:230" s="15" customFormat="1" ht="74.25" customHeight="1">
      <c r="A194" s="64">
        <v>182</v>
      </c>
      <c r="B194" s="73" t="s">
        <v>559</v>
      </c>
      <c r="C194" s="76" t="s">
        <v>233</v>
      </c>
      <c r="D194" s="74">
        <v>300</v>
      </c>
      <c r="E194" s="75" t="s">
        <v>254</v>
      </c>
      <c r="F194" s="70">
        <v>200.4</v>
      </c>
      <c r="G194" s="57"/>
      <c r="H194" s="47"/>
      <c r="I194" s="46" t="s">
        <v>39</v>
      </c>
      <c r="J194" s="48">
        <f t="shared" si="12"/>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14"/>
        <v>60120</v>
      </c>
      <c r="BB194" s="61">
        <f t="shared" si="13"/>
        <v>60120</v>
      </c>
      <c r="BC194" s="56" t="str">
        <f t="shared" si="15"/>
        <v>INR  Sixty Thousand One Hundred &amp; Twenty  Only</v>
      </c>
      <c r="BD194" s="70">
        <v>9989.8</v>
      </c>
      <c r="BE194" s="78">
        <f t="shared" si="16"/>
        <v>11300.46</v>
      </c>
      <c r="BF194" s="78">
        <f t="shared" si="17"/>
        <v>2996940</v>
      </c>
      <c r="BG194" s="78"/>
      <c r="HR194" s="16"/>
      <c r="HS194" s="16"/>
      <c r="HT194" s="16"/>
      <c r="HU194" s="16"/>
      <c r="HV194" s="16"/>
    </row>
    <row r="195" spans="1:230" s="15" customFormat="1" ht="48.75" customHeight="1">
      <c r="A195" s="64">
        <v>183</v>
      </c>
      <c r="B195" s="73" t="s">
        <v>560</v>
      </c>
      <c r="C195" s="76" t="s">
        <v>234</v>
      </c>
      <c r="D195" s="74">
        <v>20</v>
      </c>
      <c r="E195" s="75" t="s">
        <v>254</v>
      </c>
      <c r="F195" s="70">
        <v>83.89</v>
      </c>
      <c r="G195" s="57"/>
      <c r="H195" s="47"/>
      <c r="I195" s="46" t="s">
        <v>39</v>
      </c>
      <c r="J195" s="48">
        <f t="shared" si="12"/>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14"/>
        <v>1677.8</v>
      </c>
      <c r="BB195" s="61">
        <f t="shared" si="13"/>
        <v>1677.8</v>
      </c>
      <c r="BC195" s="56" t="str">
        <f t="shared" si="15"/>
        <v>INR  One Thousand Six Hundred &amp; Seventy Seven  and Paise Eighty Only</v>
      </c>
      <c r="BD195" s="70">
        <v>9077</v>
      </c>
      <c r="BE195" s="78">
        <f t="shared" si="16"/>
        <v>10267.9</v>
      </c>
      <c r="BF195" s="78">
        <f t="shared" si="17"/>
        <v>181540</v>
      </c>
      <c r="BG195" s="78"/>
      <c r="HR195" s="16"/>
      <c r="HS195" s="16"/>
      <c r="HT195" s="16"/>
      <c r="HU195" s="16"/>
      <c r="HV195" s="16"/>
    </row>
    <row r="196" spans="1:230" s="15" customFormat="1" ht="76.5" customHeight="1">
      <c r="A196" s="64">
        <v>184</v>
      </c>
      <c r="B196" s="73" t="s">
        <v>561</v>
      </c>
      <c r="C196" s="76" t="s">
        <v>235</v>
      </c>
      <c r="D196" s="74">
        <v>370</v>
      </c>
      <c r="E196" s="75" t="s">
        <v>254</v>
      </c>
      <c r="F196" s="70">
        <v>188.75</v>
      </c>
      <c r="G196" s="57"/>
      <c r="H196" s="47"/>
      <c r="I196" s="46" t="s">
        <v>39</v>
      </c>
      <c r="J196" s="48">
        <f t="shared" si="12"/>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14"/>
        <v>69837.5</v>
      </c>
      <c r="BB196" s="61">
        <f t="shared" si="13"/>
        <v>69837.5</v>
      </c>
      <c r="BC196" s="56" t="str">
        <f t="shared" si="15"/>
        <v>INR  Sixty Nine Thousand Eight Hundred &amp; Thirty Seven  and Paise Fifty Only</v>
      </c>
      <c r="BD196" s="70">
        <v>29</v>
      </c>
      <c r="BE196" s="78">
        <f t="shared" si="16"/>
        <v>32.8</v>
      </c>
      <c r="BF196" s="78">
        <f t="shared" si="17"/>
        <v>10730</v>
      </c>
      <c r="BG196" s="78"/>
      <c r="HR196" s="16"/>
      <c r="HS196" s="16"/>
      <c r="HT196" s="16"/>
      <c r="HU196" s="16"/>
      <c r="HV196" s="16"/>
    </row>
    <row r="197" spans="1:230" s="15" customFormat="1" ht="46.5" customHeight="1">
      <c r="A197" s="64">
        <v>185</v>
      </c>
      <c r="B197" s="73" t="s">
        <v>562</v>
      </c>
      <c r="C197" s="76" t="s">
        <v>236</v>
      </c>
      <c r="D197" s="74">
        <v>50</v>
      </c>
      <c r="E197" s="75" t="s">
        <v>254</v>
      </c>
      <c r="F197" s="70">
        <v>69.91</v>
      </c>
      <c r="G197" s="57"/>
      <c r="H197" s="47"/>
      <c r="I197" s="46" t="s">
        <v>39</v>
      </c>
      <c r="J197" s="48">
        <f t="shared" si="12"/>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14"/>
        <v>3495.5</v>
      </c>
      <c r="BB197" s="61">
        <f t="shared" si="13"/>
        <v>3495.5</v>
      </c>
      <c r="BC197" s="56" t="str">
        <f t="shared" si="15"/>
        <v>INR  Three Thousand Four Hundred &amp; Ninety Five  and Paise Fifty Only</v>
      </c>
      <c r="BD197" s="70">
        <v>43</v>
      </c>
      <c r="BE197" s="78">
        <f t="shared" si="16"/>
        <v>48.64</v>
      </c>
      <c r="BF197" s="78">
        <f t="shared" si="17"/>
        <v>2150</v>
      </c>
      <c r="BG197" s="78"/>
      <c r="HR197" s="16"/>
      <c r="HS197" s="16"/>
      <c r="HT197" s="16"/>
      <c r="HU197" s="16"/>
      <c r="HV197" s="16"/>
    </row>
    <row r="198" spans="1:230" s="15" customFormat="1" ht="60" customHeight="1">
      <c r="A198" s="64">
        <v>186</v>
      </c>
      <c r="B198" s="73" t="s">
        <v>649</v>
      </c>
      <c r="C198" s="76" t="s">
        <v>237</v>
      </c>
      <c r="D198" s="74">
        <v>4</v>
      </c>
      <c r="E198" s="75" t="s">
        <v>256</v>
      </c>
      <c r="F198" s="70">
        <v>473.05</v>
      </c>
      <c r="G198" s="57"/>
      <c r="H198" s="47"/>
      <c r="I198" s="46" t="s">
        <v>39</v>
      </c>
      <c r="J198" s="48">
        <f t="shared" si="12"/>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14"/>
        <v>1892.2</v>
      </c>
      <c r="BB198" s="61">
        <f t="shared" si="13"/>
        <v>1892.2</v>
      </c>
      <c r="BC198" s="56" t="str">
        <f t="shared" si="15"/>
        <v>INR  One Thousand Eight Hundred &amp; Ninety Two  and Paise Twenty Only</v>
      </c>
      <c r="BD198" s="70">
        <v>159</v>
      </c>
      <c r="BE198" s="78">
        <f t="shared" si="16"/>
        <v>179.86</v>
      </c>
      <c r="BF198" s="78">
        <f t="shared" si="17"/>
        <v>636</v>
      </c>
      <c r="BG198" s="78"/>
      <c r="HR198" s="16"/>
      <c r="HS198" s="16"/>
      <c r="HT198" s="16"/>
      <c r="HU198" s="16"/>
      <c r="HV198" s="16"/>
    </row>
    <row r="199" spans="1:230" s="15" customFormat="1" ht="61.5" customHeight="1">
      <c r="A199" s="64">
        <v>187</v>
      </c>
      <c r="B199" s="73" t="s">
        <v>563</v>
      </c>
      <c r="C199" s="76" t="s">
        <v>238</v>
      </c>
      <c r="D199" s="74">
        <v>8</v>
      </c>
      <c r="E199" s="75" t="s">
        <v>256</v>
      </c>
      <c r="F199" s="70">
        <v>305.27</v>
      </c>
      <c r="G199" s="57"/>
      <c r="H199" s="47"/>
      <c r="I199" s="46" t="s">
        <v>39</v>
      </c>
      <c r="J199" s="48">
        <f t="shared" si="12"/>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14"/>
        <v>2442.16</v>
      </c>
      <c r="BB199" s="61">
        <f t="shared" si="13"/>
        <v>2442.16</v>
      </c>
      <c r="BC199" s="56" t="str">
        <f t="shared" si="15"/>
        <v>INR  Two Thousand Four Hundred &amp; Forty Two  and Paise Sixteen Only</v>
      </c>
      <c r="BD199" s="70">
        <v>70</v>
      </c>
      <c r="BE199" s="78">
        <f t="shared" si="16"/>
        <v>79.18</v>
      </c>
      <c r="BF199" s="78">
        <f t="shared" si="17"/>
        <v>560</v>
      </c>
      <c r="BG199" s="78"/>
      <c r="HR199" s="16"/>
      <c r="HS199" s="16"/>
      <c r="HT199" s="16"/>
      <c r="HU199" s="16"/>
      <c r="HV199" s="16"/>
    </row>
    <row r="200" spans="1:230" s="15" customFormat="1" ht="77.25" customHeight="1">
      <c r="A200" s="64">
        <v>188</v>
      </c>
      <c r="B200" s="73" t="s">
        <v>564</v>
      </c>
      <c r="C200" s="76" t="s">
        <v>239</v>
      </c>
      <c r="D200" s="74">
        <v>5</v>
      </c>
      <c r="E200" s="75" t="s">
        <v>256</v>
      </c>
      <c r="F200" s="70">
        <v>1186.11</v>
      </c>
      <c r="G200" s="57"/>
      <c r="H200" s="47"/>
      <c r="I200" s="46" t="s">
        <v>39</v>
      </c>
      <c r="J200" s="48">
        <f t="shared" si="12"/>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14"/>
        <v>5930.55</v>
      </c>
      <c r="BB200" s="61">
        <f t="shared" si="13"/>
        <v>5930.55</v>
      </c>
      <c r="BC200" s="56" t="str">
        <f t="shared" si="15"/>
        <v>INR  Five Thousand Nine Hundred &amp; Thirty  and Paise Fifty Five Only</v>
      </c>
      <c r="BD200" s="70">
        <v>1665</v>
      </c>
      <c r="BE200" s="78">
        <f t="shared" si="16"/>
        <v>1883.45</v>
      </c>
      <c r="BF200" s="78">
        <f t="shared" si="17"/>
        <v>8325</v>
      </c>
      <c r="BG200" s="78"/>
      <c r="HR200" s="16"/>
      <c r="HS200" s="16"/>
      <c r="HT200" s="16"/>
      <c r="HU200" s="16"/>
      <c r="HV200" s="16"/>
    </row>
    <row r="201" spans="1:230" s="15" customFormat="1" ht="47.25" customHeight="1">
      <c r="A201" s="64">
        <v>189</v>
      </c>
      <c r="B201" s="73" t="s">
        <v>565</v>
      </c>
      <c r="C201" s="76" t="s">
        <v>240</v>
      </c>
      <c r="D201" s="74">
        <v>80</v>
      </c>
      <c r="E201" s="75" t="s">
        <v>254</v>
      </c>
      <c r="F201" s="70">
        <v>362.36</v>
      </c>
      <c r="G201" s="57"/>
      <c r="H201" s="47"/>
      <c r="I201" s="46" t="s">
        <v>39</v>
      </c>
      <c r="J201" s="48">
        <f t="shared" si="12"/>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14"/>
        <v>28988.8</v>
      </c>
      <c r="BB201" s="61">
        <f t="shared" si="13"/>
        <v>28988.8</v>
      </c>
      <c r="BC201" s="56" t="str">
        <f t="shared" si="15"/>
        <v>INR  Twenty Eight Thousand Nine Hundred &amp; Eighty Eight  and Paise Eighty Only</v>
      </c>
      <c r="BD201" s="70">
        <v>99</v>
      </c>
      <c r="BE201" s="78">
        <f t="shared" si="16"/>
        <v>111.99</v>
      </c>
      <c r="BF201" s="78">
        <f t="shared" si="17"/>
        <v>7920</v>
      </c>
      <c r="BG201" s="78"/>
      <c r="HR201" s="16"/>
      <c r="HS201" s="16"/>
      <c r="HT201" s="16"/>
      <c r="HU201" s="16"/>
      <c r="HV201" s="16"/>
    </row>
    <row r="202" spans="1:230" s="15" customFormat="1" ht="47.25" customHeight="1">
      <c r="A202" s="64">
        <v>190</v>
      </c>
      <c r="B202" s="73" t="s">
        <v>566</v>
      </c>
      <c r="C202" s="76" t="s">
        <v>241</v>
      </c>
      <c r="D202" s="74">
        <v>200</v>
      </c>
      <c r="E202" s="75" t="s">
        <v>341</v>
      </c>
      <c r="F202" s="70">
        <v>235.36</v>
      </c>
      <c r="G202" s="57"/>
      <c r="H202" s="47"/>
      <c r="I202" s="46" t="s">
        <v>39</v>
      </c>
      <c r="J202" s="48">
        <f aca="true" t="shared" si="20" ref="J202:J265">IF(I202="Less(-)",-1,1)</f>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14"/>
        <v>47072</v>
      </c>
      <c r="BB202" s="61">
        <f aca="true" t="shared" si="21" ref="BB202:BB265">BA202+SUM(N202:AZ202)</f>
        <v>47072</v>
      </c>
      <c r="BC202" s="56" t="str">
        <f t="shared" si="15"/>
        <v>INR  Forty Seven Thousand  &amp;Seventy Two  Only</v>
      </c>
      <c r="BD202" s="70">
        <v>74</v>
      </c>
      <c r="BE202" s="78">
        <f t="shared" si="16"/>
        <v>83.71</v>
      </c>
      <c r="BF202" s="78">
        <f t="shared" si="17"/>
        <v>14800</v>
      </c>
      <c r="BG202" s="78"/>
      <c r="HR202" s="16"/>
      <c r="HS202" s="16"/>
      <c r="HT202" s="16"/>
      <c r="HU202" s="16"/>
      <c r="HV202" s="16"/>
    </row>
    <row r="203" spans="1:230" s="15" customFormat="1" ht="47.25" customHeight="1">
      <c r="A203" s="64">
        <v>191</v>
      </c>
      <c r="B203" s="73" t="s">
        <v>567</v>
      </c>
      <c r="C203" s="76" t="s">
        <v>242</v>
      </c>
      <c r="D203" s="74">
        <v>650</v>
      </c>
      <c r="E203" s="75" t="s">
        <v>254</v>
      </c>
      <c r="F203" s="70">
        <v>184.09</v>
      </c>
      <c r="G203" s="57"/>
      <c r="H203" s="47"/>
      <c r="I203" s="46" t="s">
        <v>39</v>
      </c>
      <c r="J203" s="48">
        <f t="shared" si="20"/>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14"/>
        <v>119658.5</v>
      </c>
      <c r="BB203" s="61">
        <f t="shared" si="21"/>
        <v>119658.5</v>
      </c>
      <c r="BC203" s="56" t="str">
        <f t="shared" si="15"/>
        <v>INR  One Lakh Nineteen Thousand Six Hundred &amp; Fifty Eight  and Paise Fifty Only</v>
      </c>
      <c r="BD203" s="70">
        <v>103</v>
      </c>
      <c r="BE203" s="78">
        <f t="shared" si="16"/>
        <v>116.51</v>
      </c>
      <c r="BF203" s="78">
        <f t="shared" si="17"/>
        <v>66950</v>
      </c>
      <c r="BG203" s="78"/>
      <c r="HR203" s="16"/>
      <c r="HS203" s="16"/>
      <c r="HT203" s="16"/>
      <c r="HU203" s="16"/>
      <c r="HV203" s="16"/>
    </row>
    <row r="204" spans="1:230" s="15" customFormat="1" ht="47.25" customHeight="1">
      <c r="A204" s="64">
        <v>192</v>
      </c>
      <c r="B204" s="73" t="s">
        <v>568</v>
      </c>
      <c r="C204" s="76" t="s">
        <v>243</v>
      </c>
      <c r="D204" s="74">
        <v>600</v>
      </c>
      <c r="E204" s="75" t="s">
        <v>254</v>
      </c>
      <c r="F204" s="70">
        <v>149.14</v>
      </c>
      <c r="G204" s="57"/>
      <c r="H204" s="47"/>
      <c r="I204" s="46" t="s">
        <v>39</v>
      </c>
      <c r="J204" s="48">
        <f t="shared" si="20"/>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14"/>
        <v>89484</v>
      </c>
      <c r="BB204" s="61">
        <f t="shared" si="21"/>
        <v>89484</v>
      </c>
      <c r="BC204" s="56" t="str">
        <f t="shared" si="15"/>
        <v>INR  Eighty Nine Thousand Four Hundred &amp; Eighty Four  Only</v>
      </c>
      <c r="BD204" s="70">
        <v>1081</v>
      </c>
      <c r="BE204" s="78">
        <f t="shared" si="16"/>
        <v>1222.83</v>
      </c>
      <c r="BF204" s="78">
        <f t="shared" si="17"/>
        <v>648600</v>
      </c>
      <c r="BG204" s="78"/>
      <c r="HR204" s="16"/>
      <c r="HS204" s="16"/>
      <c r="HT204" s="16"/>
      <c r="HU204" s="16"/>
      <c r="HV204" s="16"/>
    </row>
    <row r="205" spans="1:230" s="15" customFormat="1" ht="47.25" customHeight="1">
      <c r="A205" s="64">
        <v>193</v>
      </c>
      <c r="B205" s="73" t="s">
        <v>565</v>
      </c>
      <c r="C205" s="76" t="s">
        <v>244</v>
      </c>
      <c r="D205" s="74">
        <v>550</v>
      </c>
      <c r="E205" s="75" t="s">
        <v>341</v>
      </c>
      <c r="F205" s="70">
        <v>129.33</v>
      </c>
      <c r="G205" s="57"/>
      <c r="H205" s="47"/>
      <c r="I205" s="46" t="s">
        <v>39</v>
      </c>
      <c r="J205" s="48">
        <f t="shared" si="20"/>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14"/>
        <v>71131.5</v>
      </c>
      <c r="BB205" s="61">
        <f t="shared" si="21"/>
        <v>71131.5</v>
      </c>
      <c r="BC205" s="56" t="str">
        <f t="shared" si="15"/>
        <v>INR  Seventy One Thousand One Hundred &amp; Thirty One  and Paise Fifty Only</v>
      </c>
      <c r="BD205" s="70">
        <v>378</v>
      </c>
      <c r="BE205" s="78">
        <f t="shared" si="16"/>
        <v>427.59</v>
      </c>
      <c r="BF205" s="78">
        <f t="shared" si="17"/>
        <v>207900</v>
      </c>
      <c r="BG205" s="78"/>
      <c r="HR205" s="16"/>
      <c r="HS205" s="16"/>
      <c r="HT205" s="16"/>
      <c r="HU205" s="16"/>
      <c r="HV205" s="16"/>
    </row>
    <row r="206" spans="1:230" s="15" customFormat="1" ht="89.25" customHeight="1">
      <c r="A206" s="64">
        <v>194</v>
      </c>
      <c r="B206" s="73" t="s">
        <v>569</v>
      </c>
      <c r="C206" s="76" t="s">
        <v>245</v>
      </c>
      <c r="D206" s="74">
        <v>381</v>
      </c>
      <c r="E206" s="75" t="s">
        <v>382</v>
      </c>
      <c r="F206" s="70">
        <v>1273.49</v>
      </c>
      <c r="G206" s="57"/>
      <c r="H206" s="47"/>
      <c r="I206" s="46" t="s">
        <v>39</v>
      </c>
      <c r="J206" s="48">
        <f t="shared" si="20"/>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t="shared" si="14"/>
        <v>485199.69</v>
      </c>
      <c r="BB206" s="61">
        <f t="shared" si="21"/>
        <v>485199.69</v>
      </c>
      <c r="BC206" s="56" t="str">
        <f t="shared" si="15"/>
        <v>INR  Four Lakh Eighty Five Thousand One Hundred &amp; Ninety Nine  and Paise Sixty Nine Only</v>
      </c>
      <c r="BD206" s="70">
        <v>46</v>
      </c>
      <c r="BE206" s="78">
        <f t="shared" si="16"/>
        <v>52.04</v>
      </c>
      <c r="BF206" s="78">
        <f t="shared" si="17"/>
        <v>17526</v>
      </c>
      <c r="BG206" s="78"/>
      <c r="HR206" s="16"/>
      <c r="HS206" s="16"/>
      <c r="HT206" s="16"/>
      <c r="HU206" s="16"/>
      <c r="HV206" s="16"/>
    </row>
    <row r="207" spans="1:230" s="15" customFormat="1" ht="115.5" customHeight="1">
      <c r="A207" s="64">
        <v>195</v>
      </c>
      <c r="B207" s="73" t="s">
        <v>570</v>
      </c>
      <c r="C207" s="76" t="s">
        <v>258</v>
      </c>
      <c r="D207" s="74">
        <v>65</v>
      </c>
      <c r="E207" s="75" t="s">
        <v>382</v>
      </c>
      <c r="F207" s="70">
        <v>290.12</v>
      </c>
      <c r="G207" s="57"/>
      <c r="H207" s="47"/>
      <c r="I207" s="46" t="s">
        <v>39</v>
      </c>
      <c r="J207" s="48">
        <f t="shared" si="20"/>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aca="true" t="shared" si="22" ref="BA207:BA270">total_amount_ba($B$2,$D$2,D207,F207,J207,K207,M207)</f>
        <v>18857.8</v>
      </c>
      <c r="BB207" s="61">
        <f t="shared" si="21"/>
        <v>18857.8</v>
      </c>
      <c r="BC207" s="56" t="str">
        <f aca="true" t="shared" si="23" ref="BC207:BC270">SpellNumber(L207,BB207)</f>
        <v>INR  Eighteen Thousand Eight Hundred &amp; Fifty Seven  and Paise Eighty Only</v>
      </c>
      <c r="BD207" s="70">
        <v>1357</v>
      </c>
      <c r="BE207" s="78">
        <f aca="true" t="shared" si="24" ref="BE207:BE270">BD207*1.12*1.01</f>
        <v>1535.04</v>
      </c>
      <c r="BF207" s="78">
        <f aca="true" t="shared" si="25" ref="BF207:BF270">D207*BD207</f>
        <v>88205</v>
      </c>
      <c r="BG207" s="78"/>
      <c r="HR207" s="16"/>
      <c r="HS207" s="16"/>
      <c r="HT207" s="16"/>
      <c r="HU207" s="16"/>
      <c r="HV207" s="16"/>
    </row>
    <row r="208" spans="1:230" s="15" customFormat="1" ht="114.75" customHeight="1">
      <c r="A208" s="64">
        <v>196</v>
      </c>
      <c r="B208" s="73" t="s">
        <v>571</v>
      </c>
      <c r="C208" s="76" t="s">
        <v>259</v>
      </c>
      <c r="D208" s="74">
        <v>44</v>
      </c>
      <c r="E208" s="75" t="s">
        <v>382</v>
      </c>
      <c r="F208" s="70">
        <v>1092.9</v>
      </c>
      <c r="G208" s="57"/>
      <c r="H208" s="47"/>
      <c r="I208" s="46" t="s">
        <v>39</v>
      </c>
      <c r="J208" s="48">
        <f t="shared" si="20"/>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22"/>
        <v>48087.6</v>
      </c>
      <c r="BB208" s="61">
        <f t="shared" si="21"/>
        <v>48087.6</v>
      </c>
      <c r="BC208" s="56" t="str">
        <f t="shared" si="23"/>
        <v>INR  Forty Eight Thousand  &amp;Eighty Seven  and Paise Sixty Only</v>
      </c>
      <c r="BD208" s="70">
        <v>589</v>
      </c>
      <c r="BE208" s="78">
        <f t="shared" si="24"/>
        <v>666.28</v>
      </c>
      <c r="BF208" s="78">
        <f t="shared" si="25"/>
        <v>25916</v>
      </c>
      <c r="BG208" s="78"/>
      <c r="HR208" s="16"/>
      <c r="HS208" s="16"/>
      <c r="HT208" s="16"/>
      <c r="HU208" s="16"/>
      <c r="HV208" s="16"/>
    </row>
    <row r="209" spans="1:230" s="15" customFormat="1" ht="62.25" customHeight="1">
      <c r="A209" s="64">
        <v>197</v>
      </c>
      <c r="B209" s="73" t="s">
        <v>374</v>
      </c>
      <c r="C209" s="76" t="s">
        <v>260</v>
      </c>
      <c r="D209" s="74">
        <v>12</v>
      </c>
      <c r="E209" s="75" t="s">
        <v>255</v>
      </c>
      <c r="F209" s="70">
        <v>531.3</v>
      </c>
      <c r="G209" s="57"/>
      <c r="H209" s="47"/>
      <c r="I209" s="46" t="s">
        <v>39</v>
      </c>
      <c r="J209" s="48">
        <f t="shared" si="20"/>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22"/>
        <v>6375.6</v>
      </c>
      <c r="BB209" s="61">
        <f t="shared" si="21"/>
        <v>6375.6</v>
      </c>
      <c r="BC209" s="56" t="str">
        <f t="shared" si="23"/>
        <v>INR  Six Thousand Three Hundred &amp; Seventy Five  and Paise Sixty Only</v>
      </c>
      <c r="BD209" s="70">
        <v>18</v>
      </c>
      <c r="BE209" s="78">
        <f t="shared" si="24"/>
        <v>20.36</v>
      </c>
      <c r="BF209" s="78">
        <f t="shared" si="25"/>
        <v>216</v>
      </c>
      <c r="BG209" s="78"/>
      <c r="HR209" s="16"/>
      <c r="HS209" s="16"/>
      <c r="HT209" s="16"/>
      <c r="HU209" s="16"/>
      <c r="HV209" s="16"/>
    </row>
    <row r="210" spans="1:230" s="15" customFormat="1" ht="62.25" customHeight="1">
      <c r="A210" s="64">
        <v>198</v>
      </c>
      <c r="B210" s="73" t="s">
        <v>572</v>
      </c>
      <c r="C210" s="76" t="s">
        <v>261</v>
      </c>
      <c r="D210" s="74">
        <v>24</v>
      </c>
      <c r="E210" s="75" t="s">
        <v>256</v>
      </c>
      <c r="F210" s="70">
        <v>1407.48</v>
      </c>
      <c r="G210" s="57"/>
      <c r="H210" s="47"/>
      <c r="I210" s="46" t="s">
        <v>39</v>
      </c>
      <c r="J210" s="48">
        <f t="shared" si="20"/>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22"/>
        <v>33779.52</v>
      </c>
      <c r="BB210" s="61">
        <f t="shared" si="21"/>
        <v>33779.52</v>
      </c>
      <c r="BC210" s="56" t="str">
        <f t="shared" si="23"/>
        <v>INR  Thirty Three Thousand Seven Hundred &amp; Seventy Nine  and Paise Fifty Two Only</v>
      </c>
      <c r="BD210" s="70">
        <v>408</v>
      </c>
      <c r="BE210" s="78">
        <f t="shared" si="24"/>
        <v>461.53</v>
      </c>
      <c r="BF210" s="78">
        <f t="shared" si="25"/>
        <v>9792</v>
      </c>
      <c r="BG210" s="78"/>
      <c r="HR210" s="16"/>
      <c r="HS210" s="16"/>
      <c r="HT210" s="16"/>
      <c r="HU210" s="16"/>
      <c r="HV210" s="16"/>
    </row>
    <row r="211" spans="1:230" s="15" customFormat="1" ht="59.25" customHeight="1">
      <c r="A211" s="64">
        <v>199</v>
      </c>
      <c r="B211" s="73" t="s">
        <v>573</v>
      </c>
      <c r="C211" s="76" t="s">
        <v>262</v>
      </c>
      <c r="D211" s="74">
        <v>4</v>
      </c>
      <c r="E211" s="75" t="s">
        <v>255</v>
      </c>
      <c r="F211" s="70">
        <v>411.29</v>
      </c>
      <c r="G211" s="57"/>
      <c r="H211" s="47"/>
      <c r="I211" s="46" t="s">
        <v>39</v>
      </c>
      <c r="J211" s="48">
        <f t="shared" si="20"/>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22"/>
        <v>1645.16</v>
      </c>
      <c r="BB211" s="61">
        <f t="shared" si="21"/>
        <v>1645.16</v>
      </c>
      <c r="BC211" s="56" t="str">
        <f t="shared" si="23"/>
        <v>INR  One Thousand Six Hundred &amp; Forty Five  and Paise Sixteen Only</v>
      </c>
      <c r="BD211" s="70">
        <v>599</v>
      </c>
      <c r="BE211" s="78">
        <f t="shared" si="24"/>
        <v>677.59</v>
      </c>
      <c r="BF211" s="78">
        <f t="shared" si="25"/>
        <v>2396</v>
      </c>
      <c r="BG211" s="78"/>
      <c r="HR211" s="16"/>
      <c r="HS211" s="16"/>
      <c r="HT211" s="16"/>
      <c r="HU211" s="16"/>
      <c r="HV211" s="16"/>
    </row>
    <row r="212" spans="1:230" s="15" customFormat="1" ht="36.75" customHeight="1">
      <c r="A212" s="64">
        <v>200</v>
      </c>
      <c r="B212" s="73" t="s">
        <v>376</v>
      </c>
      <c r="C212" s="76" t="s">
        <v>263</v>
      </c>
      <c r="D212" s="74">
        <v>4</v>
      </c>
      <c r="E212" s="75" t="s">
        <v>255</v>
      </c>
      <c r="F212" s="70">
        <v>150.3</v>
      </c>
      <c r="G212" s="57"/>
      <c r="H212" s="47"/>
      <c r="I212" s="46" t="s">
        <v>39</v>
      </c>
      <c r="J212" s="48">
        <f t="shared" si="20"/>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22"/>
        <v>601.2</v>
      </c>
      <c r="BB212" s="61">
        <f t="shared" si="21"/>
        <v>601.2</v>
      </c>
      <c r="BC212" s="56" t="str">
        <f t="shared" si="23"/>
        <v>INR  Six Hundred &amp; One  and Paise Twenty Only</v>
      </c>
      <c r="BD212" s="70">
        <v>384</v>
      </c>
      <c r="BE212" s="78">
        <f t="shared" si="24"/>
        <v>434.38</v>
      </c>
      <c r="BF212" s="78">
        <f t="shared" si="25"/>
        <v>1536</v>
      </c>
      <c r="BG212" s="78"/>
      <c r="HR212" s="16"/>
      <c r="HS212" s="16"/>
      <c r="HT212" s="16"/>
      <c r="HU212" s="16"/>
      <c r="HV212" s="16"/>
    </row>
    <row r="213" spans="1:230" s="15" customFormat="1" ht="34.5" customHeight="1">
      <c r="A213" s="64">
        <v>201</v>
      </c>
      <c r="B213" s="73" t="s">
        <v>378</v>
      </c>
      <c r="C213" s="76" t="s">
        <v>264</v>
      </c>
      <c r="D213" s="74">
        <v>90</v>
      </c>
      <c r="E213" s="75" t="s">
        <v>255</v>
      </c>
      <c r="F213" s="70">
        <v>450.91</v>
      </c>
      <c r="G213" s="57"/>
      <c r="H213" s="47"/>
      <c r="I213" s="46" t="s">
        <v>39</v>
      </c>
      <c r="J213" s="48">
        <f t="shared" si="20"/>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22"/>
        <v>40581.9</v>
      </c>
      <c r="BB213" s="61">
        <f t="shared" si="21"/>
        <v>40581.9</v>
      </c>
      <c r="BC213" s="56" t="str">
        <f t="shared" si="23"/>
        <v>INR  Forty Thousand Five Hundred &amp; Eighty One  and Paise Ninety Only</v>
      </c>
      <c r="BD213" s="70">
        <v>292</v>
      </c>
      <c r="BE213" s="78">
        <f t="shared" si="24"/>
        <v>330.31</v>
      </c>
      <c r="BF213" s="78">
        <f t="shared" si="25"/>
        <v>26280</v>
      </c>
      <c r="BG213" s="78"/>
      <c r="HR213" s="16"/>
      <c r="HS213" s="16"/>
      <c r="HT213" s="16"/>
      <c r="HU213" s="16"/>
      <c r="HV213" s="16"/>
    </row>
    <row r="214" spans="1:230" s="15" customFormat="1" ht="90" customHeight="1">
      <c r="A214" s="64">
        <v>202</v>
      </c>
      <c r="B214" s="73" t="s">
        <v>358</v>
      </c>
      <c r="C214" s="76" t="s">
        <v>265</v>
      </c>
      <c r="D214" s="74">
        <v>90</v>
      </c>
      <c r="E214" s="75" t="s">
        <v>255</v>
      </c>
      <c r="F214" s="70">
        <v>202.73</v>
      </c>
      <c r="G214" s="57"/>
      <c r="H214" s="47"/>
      <c r="I214" s="46" t="s">
        <v>39</v>
      </c>
      <c r="J214" s="48">
        <f t="shared" si="20"/>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22"/>
        <v>18245.7</v>
      </c>
      <c r="BB214" s="61">
        <f t="shared" si="21"/>
        <v>18245.7</v>
      </c>
      <c r="BC214" s="56" t="str">
        <f t="shared" si="23"/>
        <v>INR  Eighteen Thousand Two Hundred &amp; Forty Five  and Paise Seventy Only</v>
      </c>
      <c r="BD214" s="70">
        <v>236</v>
      </c>
      <c r="BE214" s="78">
        <f t="shared" si="24"/>
        <v>266.96</v>
      </c>
      <c r="BF214" s="78">
        <f t="shared" si="25"/>
        <v>21240</v>
      </c>
      <c r="BG214" s="78"/>
      <c r="HR214" s="16"/>
      <c r="HS214" s="16"/>
      <c r="HT214" s="16"/>
      <c r="HU214" s="16"/>
      <c r="HV214" s="16"/>
    </row>
    <row r="215" spans="1:230" s="15" customFormat="1" ht="75.75" customHeight="1">
      <c r="A215" s="64">
        <v>203</v>
      </c>
      <c r="B215" s="73" t="s">
        <v>574</v>
      </c>
      <c r="C215" s="76" t="s">
        <v>266</v>
      </c>
      <c r="D215" s="74">
        <v>20</v>
      </c>
      <c r="E215" s="75" t="s">
        <v>255</v>
      </c>
      <c r="F215" s="70">
        <v>383.33</v>
      </c>
      <c r="G215" s="57"/>
      <c r="H215" s="47"/>
      <c r="I215" s="46" t="s">
        <v>39</v>
      </c>
      <c r="J215" s="48">
        <f t="shared" si="20"/>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t="shared" si="22"/>
        <v>7666.6</v>
      </c>
      <c r="BB215" s="61">
        <f t="shared" si="21"/>
        <v>7666.6</v>
      </c>
      <c r="BC215" s="56" t="str">
        <f t="shared" si="23"/>
        <v>INR  Seven Thousand Six Hundred &amp; Sixty Six  and Paise Sixty Only</v>
      </c>
      <c r="BD215" s="70">
        <v>129</v>
      </c>
      <c r="BE215" s="78">
        <f t="shared" si="24"/>
        <v>145.92</v>
      </c>
      <c r="BF215" s="78">
        <f t="shared" si="25"/>
        <v>2580</v>
      </c>
      <c r="BG215" s="78"/>
      <c r="HR215" s="16"/>
      <c r="HS215" s="16"/>
      <c r="HT215" s="16"/>
      <c r="HU215" s="16"/>
      <c r="HV215" s="16"/>
    </row>
    <row r="216" spans="1:230" s="15" customFormat="1" ht="77.25" customHeight="1">
      <c r="A216" s="64">
        <v>204</v>
      </c>
      <c r="B216" s="73" t="s">
        <v>575</v>
      </c>
      <c r="C216" s="76" t="s">
        <v>267</v>
      </c>
      <c r="D216" s="74">
        <v>6</v>
      </c>
      <c r="E216" s="75" t="s">
        <v>255</v>
      </c>
      <c r="F216" s="70">
        <v>278.47</v>
      </c>
      <c r="G216" s="57"/>
      <c r="H216" s="47"/>
      <c r="I216" s="46" t="s">
        <v>39</v>
      </c>
      <c r="J216" s="48">
        <f t="shared" si="20"/>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22"/>
        <v>1670.82</v>
      </c>
      <c r="BB216" s="61">
        <f t="shared" si="21"/>
        <v>1670.82</v>
      </c>
      <c r="BC216" s="56" t="str">
        <f t="shared" si="23"/>
        <v>INR  One Thousand Six Hundred &amp; Seventy  and Paise Eighty Two Only</v>
      </c>
      <c r="BD216" s="70">
        <v>177</v>
      </c>
      <c r="BE216" s="78">
        <f t="shared" si="24"/>
        <v>200.22</v>
      </c>
      <c r="BF216" s="78">
        <f t="shared" si="25"/>
        <v>1062</v>
      </c>
      <c r="BG216" s="78"/>
      <c r="HR216" s="16"/>
      <c r="HS216" s="16"/>
      <c r="HT216" s="16"/>
      <c r="HU216" s="16"/>
      <c r="HV216" s="16"/>
    </row>
    <row r="217" spans="1:230" s="15" customFormat="1" ht="32.25" customHeight="1">
      <c r="A217" s="64">
        <v>205</v>
      </c>
      <c r="B217" s="73" t="s">
        <v>377</v>
      </c>
      <c r="C217" s="76" t="s">
        <v>268</v>
      </c>
      <c r="D217" s="74">
        <v>252</v>
      </c>
      <c r="E217" s="75" t="s">
        <v>255</v>
      </c>
      <c r="F217" s="70">
        <v>116.51</v>
      </c>
      <c r="G217" s="57"/>
      <c r="H217" s="47"/>
      <c r="I217" s="46" t="s">
        <v>39</v>
      </c>
      <c r="J217" s="48">
        <f t="shared" si="20"/>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22"/>
        <v>29360.52</v>
      </c>
      <c r="BB217" s="61">
        <f t="shared" si="21"/>
        <v>29360.52</v>
      </c>
      <c r="BC217" s="56" t="str">
        <f t="shared" si="23"/>
        <v>INR  Twenty Nine Thousand Three Hundred &amp; Sixty  and Paise Fifty Two Only</v>
      </c>
      <c r="BD217" s="70">
        <v>137</v>
      </c>
      <c r="BE217" s="78">
        <f t="shared" si="24"/>
        <v>154.97</v>
      </c>
      <c r="BF217" s="78">
        <f t="shared" si="25"/>
        <v>34524</v>
      </c>
      <c r="BG217" s="78"/>
      <c r="HR217" s="16"/>
      <c r="HS217" s="16"/>
      <c r="HT217" s="16"/>
      <c r="HU217" s="16"/>
      <c r="HV217" s="16"/>
    </row>
    <row r="218" spans="1:230" s="15" customFormat="1" ht="40.5" customHeight="1">
      <c r="A218" s="64">
        <v>206</v>
      </c>
      <c r="B218" s="73" t="s">
        <v>576</v>
      </c>
      <c r="C218" s="76" t="s">
        <v>269</v>
      </c>
      <c r="D218" s="74">
        <v>10</v>
      </c>
      <c r="E218" s="75" t="s">
        <v>255</v>
      </c>
      <c r="F218" s="70">
        <v>65.25</v>
      </c>
      <c r="G218" s="57"/>
      <c r="H218" s="47"/>
      <c r="I218" s="46" t="s">
        <v>39</v>
      </c>
      <c r="J218" s="48">
        <f t="shared" si="20"/>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22"/>
        <v>652.5</v>
      </c>
      <c r="BB218" s="61">
        <f t="shared" si="21"/>
        <v>652.5</v>
      </c>
      <c r="BC218" s="56" t="str">
        <f t="shared" si="23"/>
        <v>INR  Six Hundred &amp; Fifty Two  and Paise Fifty Only</v>
      </c>
      <c r="BD218" s="70">
        <v>158</v>
      </c>
      <c r="BE218" s="78">
        <f t="shared" si="24"/>
        <v>178.73</v>
      </c>
      <c r="BF218" s="78">
        <f t="shared" si="25"/>
        <v>1580</v>
      </c>
      <c r="BG218" s="78"/>
      <c r="HR218" s="16"/>
      <c r="HS218" s="16"/>
      <c r="HT218" s="16"/>
      <c r="HU218" s="16"/>
      <c r="HV218" s="16"/>
    </row>
    <row r="219" spans="1:230" s="15" customFormat="1" ht="33" customHeight="1">
      <c r="A219" s="64">
        <v>207</v>
      </c>
      <c r="B219" s="73" t="s">
        <v>577</v>
      </c>
      <c r="C219" s="76" t="s">
        <v>270</v>
      </c>
      <c r="D219" s="74">
        <v>1</v>
      </c>
      <c r="E219" s="75" t="s">
        <v>255</v>
      </c>
      <c r="F219" s="70">
        <v>55.93</v>
      </c>
      <c r="G219" s="57"/>
      <c r="H219" s="47"/>
      <c r="I219" s="46" t="s">
        <v>39</v>
      </c>
      <c r="J219" s="48">
        <f t="shared" si="20"/>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t="shared" si="22"/>
        <v>55.93</v>
      </c>
      <c r="BB219" s="61">
        <f t="shared" si="21"/>
        <v>55.93</v>
      </c>
      <c r="BC219" s="56" t="str">
        <f t="shared" si="23"/>
        <v>INR  Fifty Five and Paise Ninety Three Only</v>
      </c>
      <c r="BD219" s="70">
        <v>205</v>
      </c>
      <c r="BE219" s="78">
        <f t="shared" si="24"/>
        <v>231.9</v>
      </c>
      <c r="BF219" s="78">
        <f t="shared" si="25"/>
        <v>205</v>
      </c>
      <c r="BG219" s="78"/>
      <c r="HR219" s="16"/>
      <c r="HS219" s="16"/>
      <c r="HT219" s="16"/>
      <c r="HU219" s="16"/>
      <c r="HV219" s="16"/>
    </row>
    <row r="220" spans="1:230" s="15" customFormat="1" ht="103.5" customHeight="1">
      <c r="A220" s="64">
        <v>208</v>
      </c>
      <c r="B220" s="73" t="s">
        <v>650</v>
      </c>
      <c r="C220" s="76" t="s">
        <v>271</v>
      </c>
      <c r="D220" s="74">
        <v>18</v>
      </c>
      <c r="E220" s="75" t="s">
        <v>256</v>
      </c>
      <c r="F220" s="70">
        <v>841.23</v>
      </c>
      <c r="G220" s="57"/>
      <c r="H220" s="47"/>
      <c r="I220" s="46" t="s">
        <v>39</v>
      </c>
      <c r="J220" s="48">
        <f t="shared" si="20"/>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22"/>
        <v>15142.14</v>
      </c>
      <c r="BB220" s="61">
        <f t="shared" si="21"/>
        <v>15142.14</v>
      </c>
      <c r="BC220" s="56" t="str">
        <f t="shared" si="23"/>
        <v>INR  Fifteen Thousand One Hundred &amp; Forty Two  and Paise Fourteen Only</v>
      </c>
      <c r="BD220" s="70">
        <v>3949</v>
      </c>
      <c r="BE220" s="78">
        <f t="shared" si="24"/>
        <v>4467.11</v>
      </c>
      <c r="BF220" s="78">
        <f t="shared" si="25"/>
        <v>71082</v>
      </c>
      <c r="BG220" s="78"/>
      <c r="HR220" s="16"/>
      <c r="HS220" s="16"/>
      <c r="HT220" s="16"/>
      <c r="HU220" s="16"/>
      <c r="HV220" s="16"/>
    </row>
    <row r="221" spans="1:230" s="15" customFormat="1" ht="102.75" customHeight="1">
      <c r="A221" s="64">
        <v>209</v>
      </c>
      <c r="B221" s="73" t="s">
        <v>578</v>
      </c>
      <c r="C221" s="76" t="s">
        <v>272</v>
      </c>
      <c r="D221" s="74">
        <v>30</v>
      </c>
      <c r="E221" s="75" t="s">
        <v>255</v>
      </c>
      <c r="F221" s="70">
        <v>533.63</v>
      </c>
      <c r="G221" s="57"/>
      <c r="H221" s="47"/>
      <c r="I221" s="46" t="s">
        <v>39</v>
      </c>
      <c r="J221" s="48">
        <f t="shared" si="20"/>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22"/>
        <v>16008.9</v>
      </c>
      <c r="BB221" s="61">
        <f t="shared" si="21"/>
        <v>16008.9</v>
      </c>
      <c r="BC221" s="56" t="str">
        <f t="shared" si="23"/>
        <v>INR  Sixteen Thousand  &amp;Eight  and Paise Ninety Only</v>
      </c>
      <c r="BD221" s="70">
        <v>2362</v>
      </c>
      <c r="BE221" s="78">
        <f t="shared" si="24"/>
        <v>2671.89</v>
      </c>
      <c r="BF221" s="78">
        <f t="shared" si="25"/>
        <v>70860</v>
      </c>
      <c r="BG221" s="78"/>
      <c r="HR221" s="16"/>
      <c r="HS221" s="16"/>
      <c r="HT221" s="16"/>
      <c r="HU221" s="16"/>
      <c r="HV221" s="16"/>
    </row>
    <row r="222" spans="1:230" s="15" customFormat="1" ht="44.25" customHeight="1">
      <c r="A222" s="64">
        <v>210</v>
      </c>
      <c r="B222" s="73" t="s">
        <v>579</v>
      </c>
      <c r="C222" s="76" t="s">
        <v>273</v>
      </c>
      <c r="D222" s="74">
        <v>18</v>
      </c>
      <c r="E222" s="75" t="s">
        <v>256</v>
      </c>
      <c r="F222" s="70">
        <v>1595.07</v>
      </c>
      <c r="G222" s="57"/>
      <c r="H222" s="47"/>
      <c r="I222" s="46" t="s">
        <v>39</v>
      </c>
      <c r="J222" s="48">
        <f t="shared" si="20"/>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22"/>
        <v>28711.26</v>
      </c>
      <c r="BB222" s="61">
        <f t="shared" si="21"/>
        <v>28711.26</v>
      </c>
      <c r="BC222" s="56" t="str">
        <f t="shared" si="23"/>
        <v>INR  Twenty Eight Thousand Seven Hundred &amp; Eleven  and Paise Twenty Six Only</v>
      </c>
      <c r="BD222" s="70">
        <v>1646</v>
      </c>
      <c r="BE222" s="78">
        <f t="shared" si="24"/>
        <v>1861.96</v>
      </c>
      <c r="BF222" s="78">
        <f t="shared" si="25"/>
        <v>29628</v>
      </c>
      <c r="BG222" s="78"/>
      <c r="HR222" s="16"/>
      <c r="HS222" s="16"/>
      <c r="HT222" s="16"/>
      <c r="HU222" s="16"/>
      <c r="HV222" s="16"/>
    </row>
    <row r="223" spans="1:230" s="15" customFormat="1" ht="47.25" customHeight="1">
      <c r="A223" s="64">
        <v>211</v>
      </c>
      <c r="B223" s="73" t="s">
        <v>580</v>
      </c>
      <c r="C223" s="76" t="s">
        <v>274</v>
      </c>
      <c r="D223" s="74">
        <v>6</v>
      </c>
      <c r="E223" s="75" t="s">
        <v>254</v>
      </c>
      <c r="F223" s="70">
        <v>181.76</v>
      </c>
      <c r="G223" s="57"/>
      <c r="H223" s="47"/>
      <c r="I223" s="46" t="s">
        <v>39</v>
      </c>
      <c r="J223" s="48">
        <f t="shared" si="20"/>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22"/>
        <v>1090.56</v>
      </c>
      <c r="BB223" s="61">
        <f t="shared" si="21"/>
        <v>1090.56</v>
      </c>
      <c r="BC223" s="56" t="str">
        <f t="shared" si="23"/>
        <v>INR  One Thousand  &amp;Ninety  and Paise Fifty Six Only</v>
      </c>
      <c r="BD223" s="70">
        <v>1258</v>
      </c>
      <c r="BE223" s="78">
        <f t="shared" si="24"/>
        <v>1423.05</v>
      </c>
      <c r="BF223" s="78">
        <f t="shared" si="25"/>
        <v>7548</v>
      </c>
      <c r="BG223" s="78"/>
      <c r="HR223" s="16"/>
      <c r="HS223" s="16"/>
      <c r="HT223" s="16"/>
      <c r="HU223" s="16"/>
      <c r="HV223" s="16"/>
    </row>
    <row r="224" spans="1:230" s="15" customFormat="1" ht="60" customHeight="1">
      <c r="A224" s="64">
        <v>212</v>
      </c>
      <c r="B224" s="73" t="s">
        <v>581</v>
      </c>
      <c r="C224" s="76" t="s">
        <v>275</v>
      </c>
      <c r="D224" s="74">
        <v>30</v>
      </c>
      <c r="E224" s="75" t="s">
        <v>254</v>
      </c>
      <c r="F224" s="70">
        <v>226.04</v>
      </c>
      <c r="G224" s="57"/>
      <c r="H224" s="47"/>
      <c r="I224" s="46" t="s">
        <v>39</v>
      </c>
      <c r="J224" s="48">
        <f t="shared" si="20"/>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22"/>
        <v>6781.2</v>
      </c>
      <c r="BB224" s="61">
        <f t="shared" si="21"/>
        <v>6781.2</v>
      </c>
      <c r="BC224" s="56" t="str">
        <f t="shared" si="23"/>
        <v>INR  Six Thousand Seven Hundred &amp; Eighty One  and Paise Twenty Only</v>
      </c>
      <c r="BD224" s="70">
        <v>912</v>
      </c>
      <c r="BE224" s="78">
        <f t="shared" si="24"/>
        <v>1031.65</v>
      </c>
      <c r="BF224" s="78">
        <f t="shared" si="25"/>
        <v>27360</v>
      </c>
      <c r="BG224" s="78"/>
      <c r="HR224" s="16"/>
      <c r="HS224" s="16"/>
      <c r="HT224" s="16"/>
      <c r="HU224" s="16"/>
      <c r="HV224" s="16"/>
    </row>
    <row r="225" spans="1:230" s="15" customFormat="1" ht="38.25" customHeight="1">
      <c r="A225" s="64">
        <v>213</v>
      </c>
      <c r="B225" s="73" t="s">
        <v>381</v>
      </c>
      <c r="C225" s="76" t="s">
        <v>276</v>
      </c>
      <c r="D225" s="74">
        <v>40</v>
      </c>
      <c r="E225" s="75" t="s">
        <v>254</v>
      </c>
      <c r="F225" s="70">
        <v>384.49</v>
      </c>
      <c r="G225" s="57"/>
      <c r="H225" s="47"/>
      <c r="I225" s="46" t="s">
        <v>39</v>
      </c>
      <c r="J225" s="48">
        <f t="shared" si="20"/>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22"/>
        <v>15379.6</v>
      </c>
      <c r="BB225" s="61">
        <f t="shared" si="21"/>
        <v>15379.6</v>
      </c>
      <c r="BC225" s="56" t="str">
        <f t="shared" si="23"/>
        <v>INR  Fifteen Thousand Three Hundred &amp; Seventy Nine  and Paise Sixty Only</v>
      </c>
      <c r="BD225" s="70">
        <v>657</v>
      </c>
      <c r="BE225" s="78">
        <f t="shared" si="24"/>
        <v>743.2</v>
      </c>
      <c r="BF225" s="78">
        <f t="shared" si="25"/>
        <v>26280</v>
      </c>
      <c r="BG225" s="78"/>
      <c r="HR225" s="16"/>
      <c r="HS225" s="16"/>
      <c r="HT225" s="16"/>
      <c r="HU225" s="16"/>
      <c r="HV225" s="16"/>
    </row>
    <row r="226" spans="1:230" s="15" customFormat="1" ht="47.25" customHeight="1">
      <c r="A226" s="64">
        <v>214</v>
      </c>
      <c r="B226" s="73" t="s">
        <v>582</v>
      </c>
      <c r="C226" s="76" t="s">
        <v>277</v>
      </c>
      <c r="D226" s="74">
        <v>8</v>
      </c>
      <c r="E226" s="75" t="s">
        <v>256</v>
      </c>
      <c r="F226" s="70">
        <v>174.77</v>
      </c>
      <c r="G226" s="57"/>
      <c r="H226" s="47"/>
      <c r="I226" s="46" t="s">
        <v>39</v>
      </c>
      <c r="J226" s="48">
        <f t="shared" si="20"/>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22"/>
        <v>1398.16</v>
      </c>
      <c r="BB226" s="61">
        <f t="shared" si="21"/>
        <v>1398.16</v>
      </c>
      <c r="BC226" s="56" t="str">
        <f t="shared" si="23"/>
        <v>INR  One Thousand Three Hundred &amp; Ninety Eight  and Paise Sixteen Only</v>
      </c>
      <c r="BD226" s="70">
        <v>3988</v>
      </c>
      <c r="BE226" s="78">
        <f t="shared" si="24"/>
        <v>4511.23</v>
      </c>
      <c r="BF226" s="78">
        <f t="shared" si="25"/>
        <v>31904</v>
      </c>
      <c r="BG226" s="78"/>
      <c r="HR226" s="16"/>
      <c r="HS226" s="16"/>
      <c r="HT226" s="16"/>
      <c r="HU226" s="16"/>
      <c r="HV226" s="16"/>
    </row>
    <row r="227" spans="1:230" s="15" customFormat="1" ht="48.75" customHeight="1">
      <c r="A227" s="64">
        <v>215</v>
      </c>
      <c r="B227" s="73" t="s">
        <v>375</v>
      </c>
      <c r="C227" s="76" t="s">
        <v>278</v>
      </c>
      <c r="D227" s="74">
        <v>3</v>
      </c>
      <c r="E227" s="75" t="s">
        <v>360</v>
      </c>
      <c r="F227" s="70">
        <v>342.55</v>
      </c>
      <c r="G227" s="57"/>
      <c r="H227" s="47"/>
      <c r="I227" s="46" t="s">
        <v>39</v>
      </c>
      <c r="J227" s="48">
        <f t="shared" si="20"/>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22"/>
        <v>1027.65</v>
      </c>
      <c r="BB227" s="61">
        <f t="shared" si="21"/>
        <v>1027.65</v>
      </c>
      <c r="BC227" s="56" t="str">
        <f t="shared" si="23"/>
        <v>INR  One Thousand  &amp;Twenty Seven  and Paise Sixty Five Only</v>
      </c>
      <c r="BD227" s="70">
        <v>3104</v>
      </c>
      <c r="BE227" s="78">
        <f t="shared" si="24"/>
        <v>3511.24</v>
      </c>
      <c r="BF227" s="78">
        <f t="shared" si="25"/>
        <v>9312</v>
      </c>
      <c r="BG227" s="78"/>
      <c r="HR227" s="16"/>
      <c r="HS227" s="16"/>
      <c r="HT227" s="16"/>
      <c r="HU227" s="16"/>
      <c r="HV227" s="16"/>
    </row>
    <row r="228" spans="1:230" s="15" customFormat="1" ht="89.25" customHeight="1">
      <c r="A228" s="64">
        <v>216</v>
      </c>
      <c r="B228" s="73" t="s">
        <v>583</v>
      </c>
      <c r="C228" s="76" t="s">
        <v>279</v>
      </c>
      <c r="D228" s="74">
        <v>420</v>
      </c>
      <c r="E228" s="75" t="s">
        <v>254</v>
      </c>
      <c r="F228" s="70">
        <v>188.75</v>
      </c>
      <c r="G228" s="57"/>
      <c r="H228" s="47"/>
      <c r="I228" s="46" t="s">
        <v>39</v>
      </c>
      <c r="J228" s="48">
        <f t="shared" si="20"/>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22"/>
        <v>79275</v>
      </c>
      <c r="BB228" s="61">
        <f t="shared" si="21"/>
        <v>79275</v>
      </c>
      <c r="BC228" s="56" t="str">
        <f t="shared" si="23"/>
        <v>INR  Seventy Nine Thousand Two Hundred &amp; Seventy Five  Only</v>
      </c>
      <c r="BD228" s="70">
        <v>485</v>
      </c>
      <c r="BE228" s="78">
        <f t="shared" si="24"/>
        <v>548.63</v>
      </c>
      <c r="BF228" s="78">
        <f t="shared" si="25"/>
        <v>203700</v>
      </c>
      <c r="BG228" s="78"/>
      <c r="HR228" s="16"/>
      <c r="HS228" s="16"/>
      <c r="HT228" s="16"/>
      <c r="HU228" s="16"/>
      <c r="HV228" s="16"/>
    </row>
    <row r="229" spans="1:230" s="15" customFormat="1" ht="48" customHeight="1">
      <c r="A229" s="64">
        <v>217</v>
      </c>
      <c r="B229" s="73" t="s">
        <v>584</v>
      </c>
      <c r="C229" s="76" t="s">
        <v>280</v>
      </c>
      <c r="D229" s="74">
        <v>20</v>
      </c>
      <c r="E229" s="75" t="s">
        <v>254</v>
      </c>
      <c r="F229" s="70">
        <v>66.41</v>
      </c>
      <c r="G229" s="57"/>
      <c r="H229" s="47"/>
      <c r="I229" s="46" t="s">
        <v>39</v>
      </c>
      <c r="J229" s="48">
        <f t="shared" si="20"/>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22"/>
        <v>1328.2</v>
      </c>
      <c r="BB229" s="61">
        <f t="shared" si="21"/>
        <v>1328.2</v>
      </c>
      <c r="BC229" s="56" t="str">
        <f t="shared" si="23"/>
        <v>INR  One Thousand Three Hundred &amp; Twenty Eight  and Paise Twenty Only</v>
      </c>
      <c r="BD229" s="70">
        <v>1015</v>
      </c>
      <c r="BE229" s="78">
        <f t="shared" si="24"/>
        <v>1148.17</v>
      </c>
      <c r="BF229" s="78">
        <f t="shared" si="25"/>
        <v>20300</v>
      </c>
      <c r="BG229" s="78"/>
      <c r="HR229" s="16"/>
      <c r="HS229" s="16"/>
      <c r="HT229" s="16"/>
      <c r="HU229" s="16"/>
      <c r="HV229" s="16"/>
    </row>
    <row r="230" spans="1:230" s="15" customFormat="1" ht="59.25" customHeight="1">
      <c r="A230" s="64">
        <v>218</v>
      </c>
      <c r="B230" s="73" t="s">
        <v>585</v>
      </c>
      <c r="C230" s="76" t="s">
        <v>281</v>
      </c>
      <c r="D230" s="74">
        <v>32</v>
      </c>
      <c r="E230" s="75" t="s">
        <v>256</v>
      </c>
      <c r="F230" s="70">
        <v>116.51</v>
      </c>
      <c r="G230" s="57"/>
      <c r="H230" s="47"/>
      <c r="I230" s="46" t="s">
        <v>39</v>
      </c>
      <c r="J230" s="48">
        <f t="shared" si="20"/>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22"/>
        <v>3728.32</v>
      </c>
      <c r="BB230" s="61">
        <f t="shared" si="21"/>
        <v>3728.32</v>
      </c>
      <c r="BC230" s="56" t="str">
        <f t="shared" si="23"/>
        <v>INR  Three Thousand Seven Hundred &amp; Twenty Eight  and Paise Thirty Two Only</v>
      </c>
      <c r="BD230" s="70">
        <v>91</v>
      </c>
      <c r="BE230" s="78">
        <f t="shared" si="24"/>
        <v>102.94</v>
      </c>
      <c r="BF230" s="78">
        <f t="shared" si="25"/>
        <v>2912</v>
      </c>
      <c r="BG230" s="78"/>
      <c r="HR230" s="16"/>
      <c r="HS230" s="16"/>
      <c r="HT230" s="16"/>
      <c r="HU230" s="16"/>
      <c r="HV230" s="16"/>
    </row>
    <row r="231" spans="1:230" s="15" customFormat="1" ht="36.75" customHeight="1">
      <c r="A231" s="64">
        <v>219</v>
      </c>
      <c r="B231" s="73" t="s">
        <v>380</v>
      </c>
      <c r="C231" s="76" t="s">
        <v>282</v>
      </c>
      <c r="D231" s="74">
        <v>20</v>
      </c>
      <c r="E231" s="75" t="s">
        <v>254</v>
      </c>
      <c r="F231" s="70">
        <v>201.57</v>
      </c>
      <c r="G231" s="57"/>
      <c r="H231" s="47"/>
      <c r="I231" s="46" t="s">
        <v>39</v>
      </c>
      <c r="J231" s="48">
        <f t="shared" si="20"/>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22"/>
        <v>4031.4</v>
      </c>
      <c r="BB231" s="61">
        <f t="shared" si="21"/>
        <v>4031.4</v>
      </c>
      <c r="BC231" s="56" t="str">
        <f t="shared" si="23"/>
        <v>INR  Four Thousand  &amp;Thirty One  and Paise Forty Only</v>
      </c>
      <c r="BD231" s="70">
        <v>2208</v>
      </c>
      <c r="BE231" s="78">
        <f t="shared" si="24"/>
        <v>2497.69</v>
      </c>
      <c r="BF231" s="78">
        <f t="shared" si="25"/>
        <v>44160</v>
      </c>
      <c r="BG231" s="78"/>
      <c r="HR231" s="16"/>
      <c r="HS231" s="16"/>
      <c r="HT231" s="16"/>
      <c r="HU231" s="16"/>
      <c r="HV231" s="16"/>
    </row>
    <row r="232" spans="1:230" s="15" customFormat="1" ht="60.75" customHeight="1">
      <c r="A232" s="64">
        <v>220</v>
      </c>
      <c r="B232" s="73" t="s">
        <v>586</v>
      </c>
      <c r="C232" s="76" t="s">
        <v>283</v>
      </c>
      <c r="D232" s="74">
        <v>1</v>
      </c>
      <c r="E232" s="75" t="s">
        <v>255</v>
      </c>
      <c r="F232" s="70">
        <v>2795.16</v>
      </c>
      <c r="G232" s="57"/>
      <c r="H232" s="47"/>
      <c r="I232" s="46" t="s">
        <v>39</v>
      </c>
      <c r="J232" s="48">
        <f t="shared" si="20"/>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22"/>
        <v>2795.16</v>
      </c>
      <c r="BB232" s="61">
        <f t="shared" si="21"/>
        <v>2795.16</v>
      </c>
      <c r="BC232" s="56" t="str">
        <f t="shared" si="23"/>
        <v>INR  Two Thousand Seven Hundred &amp; Ninety Five  and Paise Sixteen Only</v>
      </c>
      <c r="BD232" s="70">
        <v>1497</v>
      </c>
      <c r="BE232" s="78">
        <f t="shared" si="24"/>
        <v>1693.41</v>
      </c>
      <c r="BF232" s="78">
        <f t="shared" si="25"/>
        <v>1497</v>
      </c>
      <c r="BG232" s="78"/>
      <c r="HR232" s="16"/>
      <c r="HS232" s="16"/>
      <c r="HT232" s="16"/>
      <c r="HU232" s="16"/>
      <c r="HV232" s="16"/>
    </row>
    <row r="233" spans="1:230" s="15" customFormat="1" ht="47.25" customHeight="1">
      <c r="A233" s="64">
        <v>221</v>
      </c>
      <c r="B233" s="73" t="s">
        <v>372</v>
      </c>
      <c r="C233" s="76" t="s">
        <v>284</v>
      </c>
      <c r="D233" s="74">
        <v>2</v>
      </c>
      <c r="E233" s="75" t="s">
        <v>256</v>
      </c>
      <c r="F233" s="70">
        <v>1118.53</v>
      </c>
      <c r="G233" s="57"/>
      <c r="H233" s="47"/>
      <c r="I233" s="46" t="s">
        <v>39</v>
      </c>
      <c r="J233" s="48">
        <f t="shared" si="20"/>
        <v>1</v>
      </c>
      <c r="K233" s="49" t="s">
        <v>64</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22"/>
        <v>2237.06</v>
      </c>
      <c r="BB233" s="61">
        <f t="shared" si="21"/>
        <v>2237.06</v>
      </c>
      <c r="BC233" s="56" t="str">
        <f t="shared" si="23"/>
        <v>INR  Two Thousand Two Hundred &amp; Thirty Seven  and Paise Six Only</v>
      </c>
      <c r="BD233" s="70">
        <v>5006</v>
      </c>
      <c r="BE233" s="78">
        <f t="shared" si="24"/>
        <v>5662.79</v>
      </c>
      <c r="BF233" s="78">
        <f t="shared" si="25"/>
        <v>10012</v>
      </c>
      <c r="BG233" s="78"/>
      <c r="HR233" s="16"/>
      <c r="HS233" s="16"/>
      <c r="HT233" s="16"/>
      <c r="HU233" s="16"/>
      <c r="HV233" s="16"/>
    </row>
    <row r="234" spans="1:230" s="15" customFormat="1" ht="33.75" customHeight="1">
      <c r="A234" s="64">
        <v>222</v>
      </c>
      <c r="B234" s="73" t="s">
        <v>390</v>
      </c>
      <c r="C234" s="76" t="s">
        <v>285</v>
      </c>
      <c r="D234" s="74">
        <v>144</v>
      </c>
      <c r="E234" s="75" t="s">
        <v>389</v>
      </c>
      <c r="F234" s="70">
        <v>55.93</v>
      </c>
      <c r="G234" s="57"/>
      <c r="H234" s="47"/>
      <c r="I234" s="46" t="s">
        <v>39</v>
      </c>
      <c r="J234" s="48">
        <f t="shared" si="20"/>
        <v>1</v>
      </c>
      <c r="K234" s="49" t="s">
        <v>64</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22"/>
        <v>8053.92</v>
      </c>
      <c r="BB234" s="61">
        <f t="shared" si="21"/>
        <v>8053.92</v>
      </c>
      <c r="BC234" s="56" t="str">
        <f t="shared" si="23"/>
        <v>INR  Eight Thousand  &amp;Fifty Three  and Paise Ninety Two Only</v>
      </c>
      <c r="BD234" s="70">
        <v>3285</v>
      </c>
      <c r="BE234" s="78">
        <f t="shared" si="24"/>
        <v>3715.99</v>
      </c>
      <c r="BF234" s="78">
        <f t="shared" si="25"/>
        <v>473040</v>
      </c>
      <c r="BG234" s="78"/>
      <c r="HR234" s="16"/>
      <c r="HS234" s="16"/>
      <c r="HT234" s="16"/>
      <c r="HU234" s="16"/>
      <c r="HV234" s="16"/>
    </row>
    <row r="235" spans="1:230" s="15" customFormat="1" ht="37.5" customHeight="1">
      <c r="A235" s="64">
        <v>223</v>
      </c>
      <c r="B235" s="73" t="s">
        <v>373</v>
      </c>
      <c r="C235" s="76" t="s">
        <v>286</v>
      </c>
      <c r="D235" s="74">
        <v>24</v>
      </c>
      <c r="E235" s="75" t="s">
        <v>256</v>
      </c>
      <c r="F235" s="70">
        <v>6.99</v>
      </c>
      <c r="G235" s="57"/>
      <c r="H235" s="47"/>
      <c r="I235" s="46" t="s">
        <v>39</v>
      </c>
      <c r="J235" s="48">
        <f t="shared" si="20"/>
        <v>1</v>
      </c>
      <c r="K235" s="49" t="s">
        <v>64</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22"/>
        <v>167.76</v>
      </c>
      <c r="BB235" s="61">
        <f t="shared" si="21"/>
        <v>167.76</v>
      </c>
      <c r="BC235" s="56" t="str">
        <f t="shared" si="23"/>
        <v>INR  One Hundred &amp; Sixty Seven  and Paise Seventy Six Only</v>
      </c>
      <c r="BD235" s="70">
        <v>811</v>
      </c>
      <c r="BE235" s="78">
        <f t="shared" si="24"/>
        <v>917.4</v>
      </c>
      <c r="BF235" s="78">
        <f t="shared" si="25"/>
        <v>19464</v>
      </c>
      <c r="BG235" s="78"/>
      <c r="HR235" s="16"/>
      <c r="HS235" s="16"/>
      <c r="HT235" s="16"/>
      <c r="HU235" s="16"/>
      <c r="HV235" s="16"/>
    </row>
    <row r="236" spans="1:230" s="15" customFormat="1" ht="33" customHeight="1">
      <c r="A236" s="64">
        <v>224</v>
      </c>
      <c r="B236" s="73" t="s">
        <v>388</v>
      </c>
      <c r="C236" s="76" t="s">
        <v>287</v>
      </c>
      <c r="D236" s="74">
        <v>18</v>
      </c>
      <c r="E236" s="75" t="s">
        <v>254</v>
      </c>
      <c r="F236" s="70">
        <v>286.62</v>
      </c>
      <c r="G236" s="57"/>
      <c r="H236" s="47"/>
      <c r="I236" s="46" t="s">
        <v>39</v>
      </c>
      <c r="J236" s="48">
        <f t="shared" si="20"/>
        <v>1</v>
      </c>
      <c r="K236" s="49" t="s">
        <v>64</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t="shared" si="22"/>
        <v>5159.16</v>
      </c>
      <c r="BB236" s="61">
        <f t="shared" si="21"/>
        <v>5159.16</v>
      </c>
      <c r="BC236" s="56" t="str">
        <f t="shared" si="23"/>
        <v>INR  Five Thousand One Hundred &amp; Fifty Nine  and Paise Sixteen Only</v>
      </c>
      <c r="BD236" s="70">
        <v>430</v>
      </c>
      <c r="BE236" s="78">
        <f t="shared" si="24"/>
        <v>486.42</v>
      </c>
      <c r="BF236" s="78">
        <f t="shared" si="25"/>
        <v>7740</v>
      </c>
      <c r="BG236" s="78"/>
      <c r="HR236" s="16"/>
      <c r="HS236" s="16"/>
      <c r="HT236" s="16"/>
      <c r="HU236" s="16"/>
      <c r="HV236" s="16"/>
    </row>
    <row r="237" spans="1:230" s="15" customFormat="1" ht="75" customHeight="1">
      <c r="A237" s="64">
        <v>225</v>
      </c>
      <c r="B237" s="73" t="s">
        <v>391</v>
      </c>
      <c r="C237" s="76" t="s">
        <v>288</v>
      </c>
      <c r="D237" s="74">
        <v>12</v>
      </c>
      <c r="E237" s="75" t="s">
        <v>256</v>
      </c>
      <c r="F237" s="70">
        <v>3303.16</v>
      </c>
      <c r="G237" s="57"/>
      <c r="H237" s="47"/>
      <c r="I237" s="46" t="s">
        <v>39</v>
      </c>
      <c r="J237" s="48">
        <f t="shared" si="20"/>
        <v>1</v>
      </c>
      <c r="K237" s="49" t="s">
        <v>64</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22"/>
        <v>39637.92</v>
      </c>
      <c r="BB237" s="61">
        <f t="shared" si="21"/>
        <v>39637.92</v>
      </c>
      <c r="BC237" s="56" t="str">
        <f t="shared" si="23"/>
        <v>INR  Thirty Nine Thousand Six Hundred &amp; Thirty Seven  and Paise Ninety Two Only</v>
      </c>
      <c r="BD237" s="70">
        <v>613</v>
      </c>
      <c r="BE237" s="78">
        <f t="shared" si="24"/>
        <v>693.43</v>
      </c>
      <c r="BF237" s="78">
        <f t="shared" si="25"/>
        <v>7356</v>
      </c>
      <c r="BG237" s="78"/>
      <c r="HR237" s="16"/>
      <c r="HS237" s="16"/>
      <c r="HT237" s="16"/>
      <c r="HU237" s="16"/>
      <c r="HV237" s="16"/>
    </row>
    <row r="238" spans="1:230" s="15" customFormat="1" ht="46.5" customHeight="1">
      <c r="A238" s="64">
        <v>226</v>
      </c>
      <c r="B238" s="73" t="s">
        <v>392</v>
      </c>
      <c r="C238" s="76" t="s">
        <v>289</v>
      </c>
      <c r="D238" s="74">
        <v>12</v>
      </c>
      <c r="E238" s="75" t="s">
        <v>257</v>
      </c>
      <c r="F238" s="70">
        <v>383.33</v>
      </c>
      <c r="G238" s="57"/>
      <c r="H238" s="47"/>
      <c r="I238" s="46" t="s">
        <v>39</v>
      </c>
      <c r="J238" s="48">
        <f t="shared" si="20"/>
        <v>1</v>
      </c>
      <c r="K238" s="49" t="s">
        <v>64</v>
      </c>
      <c r="L238" s="49" t="s">
        <v>7</v>
      </c>
      <c r="M238" s="58"/>
      <c r="N238" s="57"/>
      <c r="O238" s="57"/>
      <c r="P238" s="59"/>
      <c r="Q238" s="57"/>
      <c r="R238" s="57"/>
      <c r="S238" s="59"/>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60">
        <f t="shared" si="22"/>
        <v>4599.96</v>
      </c>
      <c r="BB238" s="61">
        <f t="shared" si="21"/>
        <v>4599.96</v>
      </c>
      <c r="BC238" s="56" t="str">
        <f t="shared" si="23"/>
        <v>INR  Four Thousand Five Hundred &amp; Ninety Nine  and Paise Ninety Six Only</v>
      </c>
      <c r="BD238" s="70">
        <v>223</v>
      </c>
      <c r="BE238" s="78">
        <f t="shared" si="24"/>
        <v>252.26</v>
      </c>
      <c r="BF238" s="78">
        <f t="shared" si="25"/>
        <v>2676</v>
      </c>
      <c r="BG238" s="78"/>
      <c r="HR238" s="16"/>
      <c r="HS238" s="16"/>
      <c r="HT238" s="16"/>
      <c r="HU238" s="16"/>
      <c r="HV238" s="16"/>
    </row>
    <row r="239" spans="1:230" s="15" customFormat="1" ht="36" customHeight="1">
      <c r="A239" s="64">
        <v>227</v>
      </c>
      <c r="B239" s="73" t="s">
        <v>393</v>
      </c>
      <c r="C239" s="76" t="s">
        <v>290</v>
      </c>
      <c r="D239" s="74">
        <v>12</v>
      </c>
      <c r="E239" s="75" t="s">
        <v>255</v>
      </c>
      <c r="F239" s="70">
        <v>632.67</v>
      </c>
      <c r="G239" s="57"/>
      <c r="H239" s="47"/>
      <c r="I239" s="46" t="s">
        <v>39</v>
      </c>
      <c r="J239" s="48">
        <f t="shared" si="20"/>
        <v>1</v>
      </c>
      <c r="K239" s="49" t="s">
        <v>64</v>
      </c>
      <c r="L239" s="49" t="s">
        <v>7</v>
      </c>
      <c r="M239" s="58"/>
      <c r="N239" s="57"/>
      <c r="O239" s="57"/>
      <c r="P239" s="59"/>
      <c r="Q239" s="57"/>
      <c r="R239" s="57"/>
      <c r="S239" s="59"/>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60">
        <f t="shared" si="22"/>
        <v>7592.04</v>
      </c>
      <c r="BB239" s="61">
        <f t="shared" si="21"/>
        <v>7592.04</v>
      </c>
      <c r="BC239" s="56" t="str">
        <f t="shared" si="23"/>
        <v>INR  Seven Thousand Five Hundred &amp; Ninety Two  and Paise Four Only</v>
      </c>
      <c r="BD239" s="70">
        <v>1132</v>
      </c>
      <c r="BE239" s="78">
        <f t="shared" si="24"/>
        <v>1280.52</v>
      </c>
      <c r="BF239" s="78">
        <f t="shared" si="25"/>
        <v>13584</v>
      </c>
      <c r="BG239" s="78"/>
      <c r="HR239" s="16"/>
      <c r="HS239" s="16"/>
      <c r="HT239" s="16"/>
      <c r="HU239" s="16"/>
      <c r="HV239" s="16"/>
    </row>
    <row r="240" spans="1:230" s="15" customFormat="1" ht="61.5" customHeight="1">
      <c r="A240" s="64">
        <v>228</v>
      </c>
      <c r="B240" s="73" t="s">
        <v>379</v>
      </c>
      <c r="C240" s="76" t="s">
        <v>291</v>
      </c>
      <c r="D240" s="74">
        <v>36</v>
      </c>
      <c r="E240" s="75" t="s">
        <v>254</v>
      </c>
      <c r="F240" s="70">
        <v>10.49</v>
      </c>
      <c r="G240" s="57"/>
      <c r="H240" s="47"/>
      <c r="I240" s="46" t="s">
        <v>39</v>
      </c>
      <c r="J240" s="48">
        <f t="shared" si="20"/>
        <v>1</v>
      </c>
      <c r="K240" s="49" t="s">
        <v>64</v>
      </c>
      <c r="L240" s="49" t="s">
        <v>7</v>
      </c>
      <c r="M240" s="58"/>
      <c r="N240" s="57"/>
      <c r="O240" s="57"/>
      <c r="P240" s="59"/>
      <c r="Q240" s="57"/>
      <c r="R240" s="57"/>
      <c r="S240" s="59"/>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60">
        <f t="shared" si="22"/>
        <v>377.64</v>
      </c>
      <c r="BB240" s="61">
        <f t="shared" si="21"/>
        <v>377.64</v>
      </c>
      <c r="BC240" s="56" t="str">
        <f t="shared" si="23"/>
        <v>INR  Three Hundred &amp; Seventy Seven  and Paise Sixty Four Only</v>
      </c>
      <c r="BD240" s="70">
        <v>539</v>
      </c>
      <c r="BE240" s="78">
        <f t="shared" si="24"/>
        <v>609.72</v>
      </c>
      <c r="BF240" s="78">
        <f t="shared" si="25"/>
        <v>19404</v>
      </c>
      <c r="BG240" s="78"/>
      <c r="HR240" s="16"/>
      <c r="HS240" s="16"/>
      <c r="HT240" s="16"/>
      <c r="HU240" s="16"/>
      <c r="HV240" s="16"/>
    </row>
    <row r="241" spans="1:230" s="15" customFormat="1" ht="62.25" customHeight="1">
      <c r="A241" s="64">
        <v>229</v>
      </c>
      <c r="B241" s="73" t="s">
        <v>651</v>
      </c>
      <c r="C241" s="76" t="s">
        <v>292</v>
      </c>
      <c r="D241" s="74">
        <v>320</v>
      </c>
      <c r="E241" s="75" t="s">
        <v>254</v>
      </c>
      <c r="F241" s="70">
        <v>334.31</v>
      </c>
      <c r="G241" s="57"/>
      <c r="H241" s="47"/>
      <c r="I241" s="46" t="s">
        <v>39</v>
      </c>
      <c r="J241" s="48">
        <f t="shared" si="20"/>
        <v>1</v>
      </c>
      <c r="K241" s="49" t="s">
        <v>64</v>
      </c>
      <c r="L241" s="49" t="s">
        <v>7</v>
      </c>
      <c r="M241" s="58"/>
      <c r="N241" s="57"/>
      <c r="O241" s="57"/>
      <c r="P241" s="59"/>
      <c r="Q241" s="57"/>
      <c r="R241" s="57"/>
      <c r="S241" s="59"/>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60">
        <f t="shared" si="22"/>
        <v>106979.2</v>
      </c>
      <c r="BB241" s="61">
        <f t="shared" si="21"/>
        <v>106979.2</v>
      </c>
      <c r="BC241" s="56" t="str">
        <f t="shared" si="23"/>
        <v>INR  One Lakh Six Thousand Nine Hundred &amp; Seventy Nine  and Paise Twenty Only</v>
      </c>
      <c r="BD241" s="70">
        <v>674</v>
      </c>
      <c r="BE241" s="78">
        <f t="shared" si="24"/>
        <v>762.43</v>
      </c>
      <c r="BF241" s="78">
        <f t="shared" si="25"/>
        <v>215680</v>
      </c>
      <c r="BG241" s="78"/>
      <c r="HR241" s="16"/>
      <c r="HS241" s="16"/>
      <c r="HT241" s="16"/>
      <c r="HU241" s="16"/>
      <c r="HV241" s="16"/>
    </row>
    <row r="242" spans="1:230" s="15" customFormat="1" ht="45.75" customHeight="1">
      <c r="A242" s="64">
        <v>230</v>
      </c>
      <c r="B242" s="73" t="s">
        <v>587</v>
      </c>
      <c r="C242" s="76" t="s">
        <v>293</v>
      </c>
      <c r="D242" s="74">
        <v>420</v>
      </c>
      <c r="E242" s="75" t="s">
        <v>254</v>
      </c>
      <c r="F242" s="70">
        <v>290.88</v>
      </c>
      <c r="G242" s="57"/>
      <c r="H242" s="47"/>
      <c r="I242" s="46" t="s">
        <v>39</v>
      </c>
      <c r="J242" s="48">
        <f t="shared" si="20"/>
        <v>1</v>
      </c>
      <c r="K242" s="49" t="s">
        <v>64</v>
      </c>
      <c r="L242" s="49" t="s">
        <v>7</v>
      </c>
      <c r="M242" s="58"/>
      <c r="N242" s="57"/>
      <c r="O242" s="57"/>
      <c r="P242" s="59"/>
      <c r="Q242" s="57"/>
      <c r="R242" s="57"/>
      <c r="S242" s="59"/>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60">
        <f t="shared" si="22"/>
        <v>122169.6</v>
      </c>
      <c r="BB242" s="61">
        <f t="shared" si="21"/>
        <v>122169.6</v>
      </c>
      <c r="BC242" s="56" t="str">
        <f t="shared" si="23"/>
        <v>INR  One Lakh Twenty Two Thousand One Hundred &amp; Sixty Nine  and Paise Sixty Only</v>
      </c>
      <c r="BD242" s="70">
        <v>861</v>
      </c>
      <c r="BE242" s="78">
        <f t="shared" si="24"/>
        <v>973.96</v>
      </c>
      <c r="BF242" s="78">
        <f t="shared" si="25"/>
        <v>361620</v>
      </c>
      <c r="BG242" s="78"/>
      <c r="HR242" s="16"/>
      <c r="HS242" s="16"/>
      <c r="HT242" s="16"/>
      <c r="HU242" s="16"/>
      <c r="HV242" s="16"/>
    </row>
    <row r="243" spans="1:230" s="15" customFormat="1" ht="43.5" customHeight="1">
      <c r="A243" s="64">
        <v>231</v>
      </c>
      <c r="B243" s="73" t="s">
        <v>588</v>
      </c>
      <c r="C243" s="76" t="s">
        <v>294</v>
      </c>
      <c r="D243" s="74">
        <v>440</v>
      </c>
      <c r="E243" s="75" t="s">
        <v>254</v>
      </c>
      <c r="F243" s="70">
        <v>102.01</v>
      </c>
      <c r="G243" s="57"/>
      <c r="H243" s="47"/>
      <c r="I243" s="46" t="s">
        <v>39</v>
      </c>
      <c r="J243" s="48">
        <f>IF(I243="Less(-)",-1,1)</f>
        <v>1</v>
      </c>
      <c r="K243" s="49" t="s">
        <v>64</v>
      </c>
      <c r="L243" s="49" t="s">
        <v>7</v>
      </c>
      <c r="M243" s="58"/>
      <c r="N243" s="57"/>
      <c r="O243" s="57"/>
      <c r="P243" s="59"/>
      <c r="Q243" s="57"/>
      <c r="R243" s="57"/>
      <c r="S243" s="59"/>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60">
        <f t="shared" si="22"/>
        <v>44884.4</v>
      </c>
      <c r="BB243" s="61">
        <f>BA243+SUM(N243:AZ243)</f>
        <v>44884.4</v>
      </c>
      <c r="BC243" s="56" t="str">
        <f t="shared" si="23"/>
        <v>INR  Forty Four Thousand Eight Hundred &amp; Eighty Four  and Paise Forty Only</v>
      </c>
      <c r="BD243" s="70">
        <v>815</v>
      </c>
      <c r="BE243" s="78">
        <f t="shared" si="24"/>
        <v>921.93</v>
      </c>
      <c r="BF243" s="78">
        <f t="shared" si="25"/>
        <v>358600</v>
      </c>
      <c r="BG243" s="78"/>
      <c r="HR243" s="16"/>
      <c r="HS243" s="16"/>
      <c r="HT243" s="16"/>
      <c r="HU243" s="16"/>
      <c r="HV243" s="16"/>
    </row>
    <row r="244" spans="1:230" s="15" customFormat="1" ht="74.25" customHeight="1">
      <c r="A244" s="64">
        <v>232</v>
      </c>
      <c r="B244" s="73" t="s">
        <v>589</v>
      </c>
      <c r="C244" s="76" t="s">
        <v>295</v>
      </c>
      <c r="D244" s="74">
        <v>10</v>
      </c>
      <c r="E244" s="75" t="s">
        <v>255</v>
      </c>
      <c r="F244" s="70">
        <v>11580.66</v>
      </c>
      <c r="G244" s="57"/>
      <c r="H244" s="47"/>
      <c r="I244" s="46" t="s">
        <v>39</v>
      </c>
      <c r="J244" s="48">
        <f t="shared" si="20"/>
        <v>1</v>
      </c>
      <c r="K244" s="49" t="s">
        <v>64</v>
      </c>
      <c r="L244" s="49" t="s">
        <v>7</v>
      </c>
      <c r="M244" s="58"/>
      <c r="N244" s="57"/>
      <c r="O244" s="57"/>
      <c r="P244" s="59"/>
      <c r="Q244" s="57"/>
      <c r="R244" s="57"/>
      <c r="S244" s="59"/>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60">
        <f t="shared" si="22"/>
        <v>115806.6</v>
      </c>
      <c r="BB244" s="61">
        <f t="shared" si="21"/>
        <v>115806.6</v>
      </c>
      <c r="BC244" s="56" t="str">
        <f t="shared" si="23"/>
        <v>INR  One Lakh Fifteen Thousand Eight Hundred &amp; Six  and Paise Sixty Only</v>
      </c>
      <c r="BD244" s="70">
        <v>154</v>
      </c>
      <c r="BE244" s="78">
        <f t="shared" si="24"/>
        <v>174.2</v>
      </c>
      <c r="BF244" s="78">
        <f t="shared" si="25"/>
        <v>1540</v>
      </c>
      <c r="BG244" s="78"/>
      <c r="HR244" s="16"/>
      <c r="HS244" s="16"/>
      <c r="HT244" s="16"/>
      <c r="HU244" s="16"/>
      <c r="HV244" s="16"/>
    </row>
    <row r="245" spans="1:230" s="15" customFormat="1" ht="74.25" customHeight="1">
      <c r="A245" s="64">
        <v>233</v>
      </c>
      <c r="B245" s="73" t="s">
        <v>590</v>
      </c>
      <c r="C245" s="76" t="s">
        <v>296</v>
      </c>
      <c r="D245" s="74">
        <v>2</v>
      </c>
      <c r="E245" s="75" t="s">
        <v>255</v>
      </c>
      <c r="F245" s="70">
        <v>12132.12</v>
      </c>
      <c r="G245" s="57"/>
      <c r="H245" s="47"/>
      <c r="I245" s="46" t="s">
        <v>39</v>
      </c>
      <c r="J245" s="48">
        <f t="shared" si="20"/>
        <v>1</v>
      </c>
      <c r="K245" s="49" t="s">
        <v>64</v>
      </c>
      <c r="L245" s="49" t="s">
        <v>7</v>
      </c>
      <c r="M245" s="58"/>
      <c r="N245" s="57"/>
      <c r="O245" s="57"/>
      <c r="P245" s="59"/>
      <c r="Q245" s="57"/>
      <c r="R245" s="57"/>
      <c r="S245" s="59"/>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60">
        <f t="shared" si="22"/>
        <v>24264.24</v>
      </c>
      <c r="BB245" s="61">
        <f t="shared" si="21"/>
        <v>24264.24</v>
      </c>
      <c r="BC245" s="56" t="str">
        <f t="shared" si="23"/>
        <v>INR  Twenty Four Thousand Two Hundred &amp; Sixty Four  and Paise Twenty Four Only</v>
      </c>
      <c r="BD245" s="70">
        <v>2458</v>
      </c>
      <c r="BE245" s="78">
        <f t="shared" si="24"/>
        <v>2780.49</v>
      </c>
      <c r="BF245" s="78">
        <f t="shared" si="25"/>
        <v>4916</v>
      </c>
      <c r="BG245" s="78"/>
      <c r="HR245" s="16"/>
      <c r="HS245" s="16"/>
      <c r="HT245" s="16"/>
      <c r="HU245" s="16"/>
      <c r="HV245" s="16"/>
    </row>
    <row r="246" spans="1:230" s="15" customFormat="1" ht="48.75" customHeight="1">
      <c r="A246" s="64">
        <v>234</v>
      </c>
      <c r="B246" s="73" t="s">
        <v>591</v>
      </c>
      <c r="C246" s="76" t="s">
        <v>297</v>
      </c>
      <c r="D246" s="74">
        <v>21</v>
      </c>
      <c r="E246" s="75" t="s">
        <v>256</v>
      </c>
      <c r="F246" s="70">
        <v>413.09</v>
      </c>
      <c r="G246" s="57"/>
      <c r="H246" s="47"/>
      <c r="I246" s="46" t="s">
        <v>39</v>
      </c>
      <c r="J246" s="48">
        <f>IF(I246="Less(-)",-1,1)</f>
        <v>1</v>
      </c>
      <c r="K246" s="49" t="s">
        <v>64</v>
      </c>
      <c r="L246" s="49" t="s">
        <v>7</v>
      </c>
      <c r="M246" s="58"/>
      <c r="N246" s="57"/>
      <c r="O246" s="57"/>
      <c r="P246" s="59"/>
      <c r="Q246" s="57"/>
      <c r="R246" s="57"/>
      <c r="S246" s="59"/>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60">
        <f t="shared" si="22"/>
        <v>8674.89</v>
      </c>
      <c r="BB246" s="61">
        <f>BA246+SUM(N246:AZ246)</f>
        <v>8674.89</v>
      </c>
      <c r="BC246" s="56" t="str">
        <f t="shared" si="23"/>
        <v>INR  Eight Thousand Six Hundred &amp; Seventy Four  and Paise Eighty Nine Only</v>
      </c>
      <c r="BD246" s="70">
        <v>34</v>
      </c>
      <c r="BE246" s="78">
        <f t="shared" si="24"/>
        <v>38.46</v>
      </c>
      <c r="BF246" s="78">
        <f t="shared" si="25"/>
        <v>714</v>
      </c>
      <c r="BG246" s="78"/>
      <c r="HR246" s="16"/>
      <c r="HS246" s="16"/>
      <c r="HT246" s="16"/>
      <c r="HU246" s="16"/>
      <c r="HV246" s="16"/>
    </row>
    <row r="247" spans="1:230" s="15" customFormat="1" ht="45.75" customHeight="1">
      <c r="A247" s="64">
        <v>235</v>
      </c>
      <c r="B247" s="73" t="s">
        <v>592</v>
      </c>
      <c r="C247" s="76" t="s">
        <v>298</v>
      </c>
      <c r="D247" s="77">
        <v>216</v>
      </c>
      <c r="E247" s="72" t="s">
        <v>256</v>
      </c>
      <c r="F247" s="71">
        <v>831.23</v>
      </c>
      <c r="G247" s="57"/>
      <c r="H247" s="47"/>
      <c r="I247" s="46" t="s">
        <v>39</v>
      </c>
      <c r="J247" s="48">
        <f t="shared" si="20"/>
        <v>1</v>
      </c>
      <c r="K247" s="49" t="s">
        <v>64</v>
      </c>
      <c r="L247" s="49" t="s">
        <v>7</v>
      </c>
      <c r="M247" s="58"/>
      <c r="N247" s="57"/>
      <c r="O247" s="57"/>
      <c r="P247" s="59"/>
      <c r="Q247" s="57"/>
      <c r="R247" s="57"/>
      <c r="S247" s="59"/>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60">
        <f t="shared" si="22"/>
        <v>179545.68</v>
      </c>
      <c r="BB247" s="61">
        <f t="shared" si="21"/>
        <v>179545.68</v>
      </c>
      <c r="BC247" s="56" t="str">
        <f t="shared" si="23"/>
        <v>INR  One Lakh Seventy Nine Thousand Five Hundred &amp; Forty Five  and Paise Sixty Eight Only</v>
      </c>
      <c r="BD247" s="71">
        <v>508</v>
      </c>
      <c r="BE247" s="78">
        <f t="shared" si="24"/>
        <v>574.65</v>
      </c>
      <c r="BF247" s="78">
        <f t="shared" si="25"/>
        <v>109728</v>
      </c>
      <c r="BG247" s="78"/>
      <c r="HR247" s="16"/>
      <c r="HS247" s="16"/>
      <c r="HT247" s="16"/>
      <c r="HU247" s="16"/>
      <c r="HV247" s="16"/>
    </row>
    <row r="248" spans="1:230" s="15" customFormat="1" ht="46.5" customHeight="1">
      <c r="A248" s="64">
        <v>236</v>
      </c>
      <c r="B248" s="73" t="s">
        <v>593</v>
      </c>
      <c r="C248" s="76" t="s">
        <v>299</v>
      </c>
      <c r="D248" s="77">
        <v>16</v>
      </c>
      <c r="E248" s="72" t="s">
        <v>256</v>
      </c>
      <c r="F248" s="71">
        <v>1295.83</v>
      </c>
      <c r="G248" s="57"/>
      <c r="H248" s="47"/>
      <c r="I248" s="46" t="s">
        <v>39</v>
      </c>
      <c r="J248" s="48">
        <f t="shared" si="20"/>
        <v>1</v>
      </c>
      <c r="K248" s="49" t="s">
        <v>64</v>
      </c>
      <c r="L248" s="49" t="s">
        <v>7</v>
      </c>
      <c r="M248" s="58"/>
      <c r="N248" s="57"/>
      <c r="O248" s="57"/>
      <c r="P248" s="59"/>
      <c r="Q248" s="57"/>
      <c r="R248" s="57"/>
      <c r="S248" s="59"/>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60">
        <f t="shared" si="22"/>
        <v>20733.28</v>
      </c>
      <c r="BB248" s="61">
        <f t="shared" si="21"/>
        <v>20733.28</v>
      </c>
      <c r="BC248" s="56" t="str">
        <f t="shared" si="23"/>
        <v>INR  Twenty Thousand Seven Hundred &amp; Thirty Three  and Paise Twenty Eight Only</v>
      </c>
      <c r="BD248" s="71">
        <v>82</v>
      </c>
      <c r="BE248" s="78">
        <f t="shared" si="24"/>
        <v>92.76</v>
      </c>
      <c r="BF248" s="78">
        <f t="shared" si="25"/>
        <v>1312</v>
      </c>
      <c r="BG248" s="78"/>
      <c r="HR248" s="16"/>
      <c r="HS248" s="16"/>
      <c r="HT248" s="16"/>
      <c r="HU248" s="16"/>
      <c r="HV248" s="16"/>
    </row>
    <row r="249" spans="1:230" s="15" customFormat="1" ht="33" customHeight="1">
      <c r="A249" s="64">
        <v>237</v>
      </c>
      <c r="B249" s="73" t="s">
        <v>594</v>
      </c>
      <c r="C249" s="76" t="s">
        <v>300</v>
      </c>
      <c r="D249" s="77">
        <v>8</v>
      </c>
      <c r="E249" s="72" t="s">
        <v>256</v>
      </c>
      <c r="F249" s="71">
        <v>1651.35</v>
      </c>
      <c r="G249" s="57"/>
      <c r="H249" s="47"/>
      <c r="I249" s="46" t="s">
        <v>39</v>
      </c>
      <c r="J249" s="48">
        <f>IF(I249="Less(-)",-1,1)</f>
        <v>1</v>
      </c>
      <c r="K249" s="49" t="s">
        <v>64</v>
      </c>
      <c r="L249" s="49" t="s">
        <v>7</v>
      </c>
      <c r="M249" s="58"/>
      <c r="N249" s="57"/>
      <c r="O249" s="57"/>
      <c r="P249" s="59"/>
      <c r="Q249" s="57"/>
      <c r="R249" s="57"/>
      <c r="S249" s="59"/>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60">
        <f t="shared" si="22"/>
        <v>13210.8</v>
      </c>
      <c r="BB249" s="61">
        <f>BA249+SUM(N249:AZ249)</f>
        <v>13210.8</v>
      </c>
      <c r="BC249" s="56" t="str">
        <f t="shared" si="23"/>
        <v>INR  Thirteen Thousand Two Hundred &amp; Ten  and Paise Eighty Only</v>
      </c>
      <c r="BD249" s="71">
        <v>147</v>
      </c>
      <c r="BE249" s="78">
        <f t="shared" si="24"/>
        <v>166.29</v>
      </c>
      <c r="BF249" s="78">
        <f t="shared" si="25"/>
        <v>1176</v>
      </c>
      <c r="BG249" s="78"/>
      <c r="HR249" s="16"/>
      <c r="HS249" s="16"/>
      <c r="HT249" s="16"/>
      <c r="HU249" s="16"/>
      <c r="HV249" s="16"/>
    </row>
    <row r="250" spans="1:230" s="15" customFormat="1" ht="58.5" customHeight="1">
      <c r="A250" s="64">
        <v>238</v>
      </c>
      <c r="B250" s="73" t="s">
        <v>595</v>
      </c>
      <c r="C250" s="76" t="s">
        <v>301</v>
      </c>
      <c r="D250" s="77">
        <v>88</v>
      </c>
      <c r="E250" s="72" t="s">
        <v>255</v>
      </c>
      <c r="F250" s="71">
        <v>2232.1</v>
      </c>
      <c r="G250" s="57"/>
      <c r="H250" s="47"/>
      <c r="I250" s="46" t="s">
        <v>39</v>
      </c>
      <c r="J250" s="48">
        <f>IF(I250="Less(-)",-1,1)</f>
        <v>1</v>
      </c>
      <c r="K250" s="49" t="s">
        <v>64</v>
      </c>
      <c r="L250" s="49" t="s">
        <v>7</v>
      </c>
      <c r="M250" s="58"/>
      <c r="N250" s="57"/>
      <c r="O250" s="57"/>
      <c r="P250" s="59"/>
      <c r="Q250" s="57"/>
      <c r="R250" s="57"/>
      <c r="S250" s="59"/>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60">
        <f t="shared" si="22"/>
        <v>196424.8</v>
      </c>
      <c r="BB250" s="61">
        <f>BA250+SUM(N250:AZ250)</f>
        <v>196424.8</v>
      </c>
      <c r="BC250" s="56" t="str">
        <f t="shared" si="23"/>
        <v>INR  One Lakh Ninety Six Thousand Four Hundred &amp; Twenty Four  and Paise Eighty Only</v>
      </c>
      <c r="BD250" s="71">
        <v>452</v>
      </c>
      <c r="BE250" s="78">
        <f t="shared" si="24"/>
        <v>511.3</v>
      </c>
      <c r="BF250" s="78">
        <f t="shared" si="25"/>
        <v>39776</v>
      </c>
      <c r="BG250" s="78"/>
      <c r="HR250" s="16"/>
      <c r="HS250" s="16"/>
      <c r="HT250" s="16"/>
      <c r="HU250" s="16"/>
      <c r="HV250" s="16"/>
    </row>
    <row r="251" spans="1:230" s="15" customFormat="1" ht="34.5" customHeight="1">
      <c r="A251" s="64">
        <v>239</v>
      </c>
      <c r="B251" s="73" t="s">
        <v>383</v>
      </c>
      <c r="C251" s="76" t="s">
        <v>302</v>
      </c>
      <c r="D251" s="74">
        <v>6</v>
      </c>
      <c r="E251" s="75" t="s">
        <v>255</v>
      </c>
      <c r="F251" s="70">
        <v>1720.03</v>
      </c>
      <c r="G251" s="57"/>
      <c r="H251" s="47"/>
      <c r="I251" s="46" t="s">
        <v>39</v>
      </c>
      <c r="J251" s="48">
        <f>IF(I251="Less(-)",-1,1)</f>
        <v>1</v>
      </c>
      <c r="K251" s="49" t="s">
        <v>64</v>
      </c>
      <c r="L251" s="49" t="s">
        <v>7</v>
      </c>
      <c r="M251" s="58"/>
      <c r="N251" s="57"/>
      <c r="O251" s="57"/>
      <c r="P251" s="59"/>
      <c r="Q251" s="57"/>
      <c r="R251" s="57"/>
      <c r="S251" s="59"/>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60">
        <f t="shared" si="22"/>
        <v>10320.18</v>
      </c>
      <c r="BB251" s="61">
        <f>BA251+SUM(N251:AZ251)</f>
        <v>10320.18</v>
      </c>
      <c r="BC251" s="56" t="str">
        <f t="shared" si="23"/>
        <v>INR  Ten Thousand Three Hundred &amp; Twenty  and Paise Eighteen Only</v>
      </c>
      <c r="BD251" s="70">
        <v>1251</v>
      </c>
      <c r="BE251" s="78">
        <f t="shared" si="24"/>
        <v>1415.13</v>
      </c>
      <c r="BF251" s="78">
        <f t="shared" si="25"/>
        <v>7506</v>
      </c>
      <c r="BG251" s="78"/>
      <c r="HR251" s="16"/>
      <c r="HS251" s="16"/>
      <c r="HT251" s="16"/>
      <c r="HU251" s="16"/>
      <c r="HV251" s="16"/>
    </row>
    <row r="252" spans="1:230" s="15" customFormat="1" ht="33" customHeight="1">
      <c r="A252" s="64">
        <v>240</v>
      </c>
      <c r="B252" s="73" t="s">
        <v>384</v>
      </c>
      <c r="C252" s="76" t="s">
        <v>303</v>
      </c>
      <c r="D252" s="74">
        <v>20</v>
      </c>
      <c r="E252" s="75" t="s">
        <v>255</v>
      </c>
      <c r="F252" s="70">
        <v>3120.9</v>
      </c>
      <c r="G252" s="57"/>
      <c r="H252" s="47"/>
      <c r="I252" s="46" t="s">
        <v>39</v>
      </c>
      <c r="J252" s="48">
        <f>IF(I252="Less(-)",-1,1)</f>
        <v>1</v>
      </c>
      <c r="K252" s="49" t="s">
        <v>64</v>
      </c>
      <c r="L252" s="49" t="s">
        <v>7</v>
      </c>
      <c r="M252" s="58"/>
      <c r="N252" s="57"/>
      <c r="O252" s="57"/>
      <c r="P252" s="59"/>
      <c r="Q252" s="57"/>
      <c r="R252" s="57"/>
      <c r="S252" s="59"/>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60">
        <f t="shared" si="22"/>
        <v>62418</v>
      </c>
      <c r="BB252" s="61">
        <f>BA252+SUM(N252:AZ252)</f>
        <v>62418</v>
      </c>
      <c r="BC252" s="56" t="str">
        <f t="shared" si="23"/>
        <v>INR  Sixty Two Thousand Four Hundred &amp; Eighteen  Only</v>
      </c>
      <c r="BD252" s="70">
        <v>340</v>
      </c>
      <c r="BE252" s="78">
        <f t="shared" si="24"/>
        <v>384.61</v>
      </c>
      <c r="BF252" s="78">
        <f t="shared" si="25"/>
        <v>6800</v>
      </c>
      <c r="BG252" s="78"/>
      <c r="HR252" s="16"/>
      <c r="HS252" s="16"/>
      <c r="HT252" s="16"/>
      <c r="HU252" s="16"/>
      <c r="HV252" s="16"/>
    </row>
    <row r="253" spans="1:230" s="15" customFormat="1" ht="35.25" customHeight="1">
      <c r="A253" s="64">
        <v>241</v>
      </c>
      <c r="B253" s="73" t="s">
        <v>596</v>
      </c>
      <c r="C253" s="76" t="s">
        <v>304</v>
      </c>
      <c r="D253" s="74">
        <v>15</v>
      </c>
      <c r="E253" s="75" t="s">
        <v>340</v>
      </c>
      <c r="F253" s="70">
        <v>171.7</v>
      </c>
      <c r="G253" s="57"/>
      <c r="H253" s="47"/>
      <c r="I253" s="46" t="s">
        <v>39</v>
      </c>
      <c r="J253" s="48">
        <f>IF(I253="Less(-)",-1,1)</f>
        <v>1</v>
      </c>
      <c r="K253" s="49" t="s">
        <v>64</v>
      </c>
      <c r="L253" s="49" t="s">
        <v>7</v>
      </c>
      <c r="M253" s="58"/>
      <c r="N253" s="57"/>
      <c r="O253" s="57"/>
      <c r="P253" s="59"/>
      <c r="Q253" s="57"/>
      <c r="R253" s="57"/>
      <c r="S253" s="59"/>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60">
        <f t="shared" si="22"/>
        <v>2575.5</v>
      </c>
      <c r="BB253" s="61">
        <f>BA253+SUM(N253:AZ253)</f>
        <v>2575.5</v>
      </c>
      <c r="BC253" s="56" t="str">
        <f t="shared" si="23"/>
        <v>INR  Two Thousand Five Hundred &amp; Seventy Five  and Paise Fifty Only</v>
      </c>
      <c r="BD253" s="70">
        <v>135</v>
      </c>
      <c r="BE253" s="78">
        <f t="shared" si="24"/>
        <v>152.71</v>
      </c>
      <c r="BF253" s="78">
        <f t="shared" si="25"/>
        <v>2025</v>
      </c>
      <c r="BG253" s="78"/>
      <c r="HR253" s="16"/>
      <c r="HS253" s="16"/>
      <c r="HT253" s="16"/>
      <c r="HU253" s="16"/>
      <c r="HV253" s="16"/>
    </row>
    <row r="254" spans="1:230" s="15" customFormat="1" ht="33.75" customHeight="1">
      <c r="A254" s="64">
        <v>242</v>
      </c>
      <c r="B254" s="73" t="s">
        <v>597</v>
      </c>
      <c r="C254" s="76" t="s">
        <v>305</v>
      </c>
      <c r="D254" s="74">
        <v>4</v>
      </c>
      <c r="E254" s="75" t="s">
        <v>340</v>
      </c>
      <c r="F254" s="70">
        <v>343.4</v>
      </c>
      <c r="G254" s="57"/>
      <c r="H254" s="47"/>
      <c r="I254" s="46" t="s">
        <v>39</v>
      </c>
      <c r="J254" s="48">
        <f t="shared" si="20"/>
        <v>1</v>
      </c>
      <c r="K254" s="49" t="s">
        <v>64</v>
      </c>
      <c r="L254" s="49" t="s">
        <v>7</v>
      </c>
      <c r="M254" s="58"/>
      <c r="N254" s="57"/>
      <c r="O254" s="57"/>
      <c r="P254" s="59"/>
      <c r="Q254" s="57"/>
      <c r="R254" s="57"/>
      <c r="S254" s="59"/>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60">
        <f t="shared" si="22"/>
        <v>1373.6</v>
      </c>
      <c r="BB254" s="61">
        <f t="shared" si="21"/>
        <v>1373.6</v>
      </c>
      <c r="BC254" s="56" t="str">
        <f t="shared" si="23"/>
        <v>INR  One Thousand Three Hundred &amp; Seventy Three  and Paise Sixty Only</v>
      </c>
      <c r="BD254" s="70">
        <v>546</v>
      </c>
      <c r="BE254" s="78">
        <f t="shared" si="24"/>
        <v>617.64</v>
      </c>
      <c r="BF254" s="78">
        <f t="shared" si="25"/>
        <v>2184</v>
      </c>
      <c r="BG254" s="78"/>
      <c r="HR254" s="16"/>
      <c r="HS254" s="16"/>
      <c r="HT254" s="16"/>
      <c r="HU254" s="16"/>
      <c r="HV254" s="16"/>
    </row>
    <row r="255" spans="1:230" s="15" customFormat="1" ht="46.5" customHeight="1">
      <c r="A255" s="64">
        <v>243</v>
      </c>
      <c r="B255" s="73" t="s">
        <v>598</v>
      </c>
      <c r="C255" s="76" t="s">
        <v>306</v>
      </c>
      <c r="D255" s="74">
        <v>4</v>
      </c>
      <c r="E255" s="75" t="s">
        <v>360</v>
      </c>
      <c r="F255" s="70">
        <v>9106.16</v>
      </c>
      <c r="G255" s="57"/>
      <c r="H255" s="47"/>
      <c r="I255" s="46" t="s">
        <v>39</v>
      </c>
      <c r="J255" s="48">
        <f t="shared" si="20"/>
        <v>1</v>
      </c>
      <c r="K255" s="49" t="s">
        <v>64</v>
      </c>
      <c r="L255" s="49" t="s">
        <v>7</v>
      </c>
      <c r="M255" s="58"/>
      <c r="N255" s="57"/>
      <c r="O255" s="57"/>
      <c r="P255" s="59"/>
      <c r="Q255" s="57"/>
      <c r="R255" s="57"/>
      <c r="S255" s="59"/>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60">
        <f t="shared" si="22"/>
        <v>36424.64</v>
      </c>
      <c r="BB255" s="61">
        <f t="shared" si="21"/>
        <v>36424.64</v>
      </c>
      <c r="BC255" s="56" t="str">
        <f t="shared" si="23"/>
        <v>INR  Thirty Six Thousand Four Hundred &amp; Twenty Four  and Paise Sixty Four Only</v>
      </c>
      <c r="BD255" s="70">
        <v>292</v>
      </c>
      <c r="BE255" s="78">
        <f t="shared" si="24"/>
        <v>330.31</v>
      </c>
      <c r="BF255" s="78">
        <f t="shared" si="25"/>
        <v>1168</v>
      </c>
      <c r="BG255" s="78"/>
      <c r="HR255" s="16"/>
      <c r="HS255" s="16"/>
      <c r="HT255" s="16"/>
      <c r="HU255" s="16"/>
      <c r="HV255" s="16"/>
    </row>
    <row r="256" spans="1:230" s="15" customFormat="1" ht="75.75" customHeight="1">
      <c r="A256" s="64">
        <v>244</v>
      </c>
      <c r="B256" s="73" t="s">
        <v>599</v>
      </c>
      <c r="C256" s="76" t="s">
        <v>307</v>
      </c>
      <c r="D256" s="74">
        <v>4</v>
      </c>
      <c r="E256" s="75" t="s">
        <v>255</v>
      </c>
      <c r="F256" s="70">
        <v>38176.99</v>
      </c>
      <c r="G256" s="57"/>
      <c r="H256" s="47"/>
      <c r="I256" s="46" t="s">
        <v>39</v>
      </c>
      <c r="J256" s="48">
        <f>IF(I256="Less(-)",-1,1)</f>
        <v>1</v>
      </c>
      <c r="K256" s="49" t="s">
        <v>64</v>
      </c>
      <c r="L256" s="49" t="s">
        <v>7</v>
      </c>
      <c r="M256" s="58"/>
      <c r="N256" s="57"/>
      <c r="O256" s="57"/>
      <c r="P256" s="59"/>
      <c r="Q256" s="57"/>
      <c r="R256" s="57"/>
      <c r="S256" s="59"/>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60">
        <f t="shared" si="22"/>
        <v>152707.96</v>
      </c>
      <c r="BB256" s="61">
        <f>BA256+SUM(N256:AZ256)</f>
        <v>152707.96</v>
      </c>
      <c r="BC256" s="56" t="str">
        <f t="shared" si="23"/>
        <v>INR  One Lakh Fifty Two Thousand Seven Hundred &amp; Seven  and Paise Ninety Six Only</v>
      </c>
      <c r="BD256" s="70">
        <v>196</v>
      </c>
      <c r="BE256" s="78">
        <f t="shared" si="24"/>
        <v>221.72</v>
      </c>
      <c r="BF256" s="78">
        <f t="shared" si="25"/>
        <v>784</v>
      </c>
      <c r="BG256" s="78"/>
      <c r="HR256" s="16"/>
      <c r="HS256" s="16"/>
      <c r="HT256" s="16"/>
      <c r="HU256" s="16"/>
      <c r="HV256" s="16"/>
    </row>
    <row r="257" spans="1:230" s="15" customFormat="1" ht="63" customHeight="1">
      <c r="A257" s="64">
        <v>245</v>
      </c>
      <c r="B257" s="73" t="s">
        <v>359</v>
      </c>
      <c r="C257" s="76" t="s">
        <v>308</v>
      </c>
      <c r="D257" s="74">
        <v>4</v>
      </c>
      <c r="E257" s="75" t="s">
        <v>255</v>
      </c>
      <c r="F257" s="70">
        <v>2272.5</v>
      </c>
      <c r="G257" s="57"/>
      <c r="H257" s="47"/>
      <c r="I257" s="46" t="s">
        <v>39</v>
      </c>
      <c r="J257" s="48">
        <f t="shared" si="20"/>
        <v>1</v>
      </c>
      <c r="K257" s="49" t="s">
        <v>64</v>
      </c>
      <c r="L257" s="49" t="s">
        <v>7</v>
      </c>
      <c r="M257" s="58"/>
      <c r="N257" s="57"/>
      <c r="O257" s="57"/>
      <c r="P257" s="59"/>
      <c r="Q257" s="57"/>
      <c r="R257" s="57"/>
      <c r="S257" s="59"/>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60">
        <f t="shared" si="22"/>
        <v>9090</v>
      </c>
      <c r="BB257" s="61">
        <f t="shared" si="21"/>
        <v>9090</v>
      </c>
      <c r="BC257" s="56" t="str">
        <f t="shared" si="23"/>
        <v>INR  Nine Thousand  &amp;Ninety  Only</v>
      </c>
      <c r="BD257" s="70">
        <v>583</v>
      </c>
      <c r="BE257" s="78">
        <f t="shared" si="24"/>
        <v>659.49</v>
      </c>
      <c r="BF257" s="78">
        <f t="shared" si="25"/>
        <v>2332</v>
      </c>
      <c r="BG257" s="78"/>
      <c r="HR257" s="16"/>
      <c r="HS257" s="16"/>
      <c r="HT257" s="16"/>
      <c r="HU257" s="16"/>
      <c r="HV257" s="16"/>
    </row>
    <row r="258" spans="1:230" s="15" customFormat="1" ht="33" customHeight="1">
      <c r="A258" s="64">
        <v>246</v>
      </c>
      <c r="B258" s="73" t="s">
        <v>385</v>
      </c>
      <c r="C258" s="76" t="s">
        <v>314</v>
      </c>
      <c r="D258" s="74">
        <v>4</v>
      </c>
      <c r="E258" s="75" t="s">
        <v>255</v>
      </c>
      <c r="F258" s="70">
        <v>2474.5</v>
      </c>
      <c r="G258" s="57"/>
      <c r="H258" s="47"/>
      <c r="I258" s="46" t="s">
        <v>39</v>
      </c>
      <c r="J258" s="48">
        <f t="shared" si="20"/>
        <v>1</v>
      </c>
      <c r="K258" s="49" t="s">
        <v>64</v>
      </c>
      <c r="L258" s="49" t="s">
        <v>7</v>
      </c>
      <c r="M258" s="58"/>
      <c r="N258" s="57"/>
      <c r="O258" s="57"/>
      <c r="P258" s="59"/>
      <c r="Q258" s="57"/>
      <c r="R258" s="57"/>
      <c r="S258" s="59"/>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60">
        <f t="shared" si="22"/>
        <v>9898</v>
      </c>
      <c r="BB258" s="61">
        <f t="shared" si="21"/>
        <v>9898</v>
      </c>
      <c r="BC258" s="56" t="str">
        <f t="shared" si="23"/>
        <v>INR  Nine Thousand Eight Hundred &amp; Ninety Eight  Only</v>
      </c>
      <c r="BD258" s="70">
        <v>206</v>
      </c>
      <c r="BE258" s="78">
        <f t="shared" si="24"/>
        <v>233.03</v>
      </c>
      <c r="BF258" s="78">
        <f t="shared" si="25"/>
        <v>824</v>
      </c>
      <c r="BG258" s="78"/>
      <c r="HR258" s="16"/>
      <c r="HS258" s="16"/>
      <c r="HT258" s="16"/>
      <c r="HU258" s="16"/>
      <c r="HV258" s="16"/>
    </row>
    <row r="259" spans="1:230" s="15" customFormat="1" ht="33.75" customHeight="1">
      <c r="A259" s="64">
        <v>247</v>
      </c>
      <c r="B259" s="73" t="s">
        <v>600</v>
      </c>
      <c r="C259" s="76" t="s">
        <v>315</v>
      </c>
      <c r="D259" s="74">
        <v>20</v>
      </c>
      <c r="E259" s="75" t="s">
        <v>254</v>
      </c>
      <c r="F259" s="70">
        <v>757.5</v>
      </c>
      <c r="G259" s="57"/>
      <c r="H259" s="47"/>
      <c r="I259" s="46" t="s">
        <v>39</v>
      </c>
      <c r="J259" s="48">
        <f t="shared" si="20"/>
        <v>1</v>
      </c>
      <c r="K259" s="49" t="s">
        <v>64</v>
      </c>
      <c r="L259" s="49" t="s">
        <v>7</v>
      </c>
      <c r="M259" s="58"/>
      <c r="N259" s="57"/>
      <c r="O259" s="57"/>
      <c r="P259" s="59"/>
      <c r="Q259" s="57"/>
      <c r="R259" s="57"/>
      <c r="S259" s="59"/>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60">
        <f t="shared" si="22"/>
        <v>15150</v>
      </c>
      <c r="BB259" s="61">
        <f t="shared" si="21"/>
        <v>15150</v>
      </c>
      <c r="BC259" s="56" t="str">
        <f t="shared" si="23"/>
        <v>INR  Fifteen Thousand One Hundred &amp; Fifty  Only</v>
      </c>
      <c r="BD259" s="70">
        <v>276</v>
      </c>
      <c r="BE259" s="78">
        <f t="shared" si="24"/>
        <v>312.21</v>
      </c>
      <c r="BF259" s="78">
        <f t="shared" si="25"/>
        <v>5520</v>
      </c>
      <c r="BG259" s="78"/>
      <c r="HR259" s="16"/>
      <c r="HS259" s="16"/>
      <c r="HT259" s="16"/>
      <c r="HU259" s="16"/>
      <c r="HV259" s="16"/>
    </row>
    <row r="260" spans="1:230" s="15" customFormat="1" ht="34.5" customHeight="1">
      <c r="A260" s="64">
        <v>248</v>
      </c>
      <c r="B260" s="73" t="s">
        <v>386</v>
      </c>
      <c r="C260" s="76" t="s">
        <v>316</v>
      </c>
      <c r="D260" s="74">
        <v>20</v>
      </c>
      <c r="E260" s="75" t="s">
        <v>254</v>
      </c>
      <c r="F260" s="70">
        <v>68.68</v>
      </c>
      <c r="G260" s="57"/>
      <c r="H260" s="47"/>
      <c r="I260" s="46" t="s">
        <v>39</v>
      </c>
      <c r="J260" s="48">
        <f t="shared" si="20"/>
        <v>1</v>
      </c>
      <c r="K260" s="49" t="s">
        <v>64</v>
      </c>
      <c r="L260" s="49" t="s">
        <v>7</v>
      </c>
      <c r="M260" s="58"/>
      <c r="N260" s="57"/>
      <c r="O260" s="57"/>
      <c r="P260" s="59"/>
      <c r="Q260" s="57"/>
      <c r="R260" s="57"/>
      <c r="S260" s="59"/>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60">
        <f t="shared" si="22"/>
        <v>1373.6</v>
      </c>
      <c r="BB260" s="61">
        <f t="shared" si="21"/>
        <v>1373.6</v>
      </c>
      <c r="BC260" s="56" t="str">
        <f t="shared" si="23"/>
        <v>INR  One Thousand Three Hundred &amp; Seventy Three  and Paise Sixty Only</v>
      </c>
      <c r="BD260" s="70">
        <v>274</v>
      </c>
      <c r="BE260" s="78">
        <f t="shared" si="24"/>
        <v>309.95</v>
      </c>
      <c r="BF260" s="78">
        <f t="shared" si="25"/>
        <v>5480</v>
      </c>
      <c r="BG260" s="78"/>
      <c r="HR260" s="16"/>
      <c r="HS260" s="16"/>
      <c r="HT260" s="16"/>
      <c r="HU260" s="16"/>
      <c r="HV260" s="16"/>
    </row>
    <row r="261" spans="1:230" s="15" customFormat="1" ht="34.5" customHeight="1">
      <c r="A261" s="64">
        <v>249</v>
      </c>
      <c r="B261" s="73" t="s">
        <v>601</v>
      </c>
      <c r="C261" s="76" t="s">
        <v>317</v>
      </c>
      <c r="D261" s="74">
        <v>12</v>
      </c>
      <c r="E261" s="75" t="s">
        <v>256</v>
      </c>
      <c r="F261" s="70">
        <v>4790.43</v>
      </c>
      <c r="G261" s="57"/>
      <c r="H261" s="47"/>
      <c r="I261" s="46" t="s">
        <v>39</v>
      </c>
      <c r="J261" s="48">
        <f t="shared" si="20"/>
        <v>1</v>
      </c>
      <c r="K261" s="49" t="s">
        <v>64</v>
      </c>
      <c r="L261" s="49" t="s">
        <v>7</v>
      </c>
      <c r="M261" s="58"/>
      <c r="N261" s="57"/>
      <c r="O261" s="57"/>
      <c r="P261" s="59"/>
      <c r="Q261" s="57"/>
      <c r="R261" s="57"/>
      <c r="S261" s="59"/>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60">
        <f t="shared" si="22"/>
        <v>57485.16</v>
      </c>
      <c r="BB261" s="61">
        <f t="shared" si="21"/>
        <v>57485.16</v>
      </c>
      <c r="BC261" s="56" t="str">
        <f t="shared" si="23"/>
        <v>INR  Fifty Seven Thousand Four Hundred &amp; Eighty Five  and Paise Sixteen Only</v>
      </c>
      <c r="BD261" s="70">
        <v>262</v>
      </c>
      <c r="BE261" s="78">
        <f t="shared" si="24"/>
        <v>296.37</v>
      </c>
      <c r="BF261" s="78">
        <f t="shared" si="25"/>
        <v>3144</v>
      </c>
      <c r="BG261" s="78"/>
      <c r="HR261" s="16"/>
      <c r="HS261" s="16"/>
      <c r="HT261" s="16"/>
      <c r="HU261" s="16"/>
      <c r="HV261" s="16"/>
    </row>
    <row r="262" spans="1:230" s="15" customFormat="1" ht="33.75" customHeight="1">
      <c r="A262" s="64">
        <v>250</v>
      </c>
      <c r="B262" s="73" t="s">
        <v>602</v>
      </c>
      <c r="C262" s="76" t="s">
        <v>318</v>
      </c>
      <c r="D262" s="74">
        <v>20</v>
      </c>
      <c r="E262" s="75" t="s">
        <v>256</v>
      </c>
      <c r="F262" s="70">
        <v>9145.55</v>
      </c>
      <c r="G262" s="57"/>
      <c r="H262" s="47"/>
      <c r="I262" s="46" t="s">
        <v>39</v>
      </c>
      <c r="J262" s="48">
        <f t="shared" si="20"/>
        <v>1</v>
      </c>
      <c r="K262" s="49" t="s">
        <v>64</v>
      </c>
      <c r="L262" s="49" t="s">
        <v>7</v>
      </c>
      <c r="M262" s="58"/>
      <c r="N262" s="57"/>
      <c r="O262" s="57"/>
      <c r="P262" s="59"/>
      <c r="Q262" s="57"/>
      <c r="R262" s="57"/>
      <c r="S262" s="59"/>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60">
        <f t="shared" si="22"/>
        <v>182911</v>
      </c>
      <c r="BB262" s="61">
        <f t="shared" si="21"/>
        <v>182911</v>
      </c>
      <c r="BC262" s="56" t="str">
        <f t="shared" si="23"/>
        <v>INR  One Lakh Eighty Two Thousand Nine Hundred &amp; Eleven  Only</v>
      </c>
      <c r="BD262" s="70">
        <v>85</v>
      </c>
      <c r="BE262" s="78">
        <f t="shared" si="24"/>
        <v>96.15</v>
      </c>
      <c r="BF262" s="78">
        <f t="shared" si="25"/>
        <v>1700</v>
      </c>
      <c r="BG262" s="78"/>
      <c r="HR262" s="16"/>
      <c r="HS262" s="16"/>
      <c r="HT262" s="16"/>
      <c r="HU262" s="16"/>
      <c r="HV262" s="16"/>
    </row>
    <row r="263" spans="1:230" s="15" customFormat="1" ht="390" customHeight="1">
      <c r="A263" s="64">
        <v>251</v>
      </c>
      <c r="B263" s="73" t="s">
        <v>603</v>
      </c>
      <c r="C263" s="76" t="s">
        <v>319</v>
      </c>
      <c r="D263" s="44"/>
      <c r="E263" s="45"/>
      <c r="F263" s="46"/>
      <c r="G263" s="47"/>
      <c r="H263" s="47"/>
      <c r="I263" s="46"/>
      <c r="J263" s="48"/>
      <c r="K263" s="49"/>
      <c r="L263" s="49"/>
      <c r="M263" s="50"/>
      <c r="N263" s="51"/>
      <c r="O263" s="51"/>
      <c r="P263" s="52"/>
      <c r="Q263" s="51"/>
      <c r="R263" s="51"/>
      <c r="S263" s="52"/>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4"/>
      <c r="BB263" s="55"/>
      <c r="BC263" s="56"/>
      <c r="BD263" s="70">
        <v>46</v>
      </c>
      <c r="BE263" s="78">
        <f t="shared" si="24"/>
        <v>52.04</v>
      </c>
      <c r="BF263" s="78">
        <f t="shared" si="25"/>
        <v>0</v>
      </c>
      <c r="BG263" s="78"/>
      <c r="HR263" s="16"/>
      <c r="HS263" s="16"/>
      <c r="HT263" s="16"/>
      <c r="HU263" s="16"/>
      <c r="HV263" s="16"/>
    </row>
    <row r="264" spans="1:230" s="15" customFormat="1" ht="388.5" customHeight="1">
      <c r="A264" s="64">
        <v>252</v>
      </c>
      <c r="B264" s="73" t="s">
        <v>604</v>
      </c>
      <c r="C264" s="76" t="s">
        <v>320</v>
      </c>
      <c r="D264" s="74">
        <v>1</v>
      </c>
      <c r="E264" s="75" t="s">
        <v>256</v>
      </c>
      <c r="F264" s="70">
        <v>331679.96</v>
      </c>
      <c r="G264" s="57"/>
      <c r="H264" s="47"/>
      <c r="I264" s="46" t="s">
        <v>39</v>
      </c>
      <c r="J264" s="48">
        <f t="shared" si="20"/>
        <v>1</v>
      </c>
      <c r="K264" s="49" t="s">
        <v>64</v>
      </c>
      <c r="L264" s="49" t="s">
        <v>7</v>
      </c>
      <c r="M264" s="58"/>
      <c r="N264" s="57"/>
      <c r="O264" s="57"/>
      <c r="P264" s="59"/>
      <c r="Q264" s="57"/>
      <c r="R264" s="57"/>
      <c r="S264" s="59"/>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60">
        <f t="shared" si="22"/>
        <v>331679.96</v>
      </c>
      <c r="BB264" s="61">
        <f t="shared" si="21"/>
        <v>331679.96</v>
      </c>
      <c r="BC264" s="56" t="str">
        <f t="shared" si="23"/>
        <v>INR  Three Lakh Thirty One Thousand Six Hundred &amp; Seventy Nine  and Paise Ninety Six Only</v>
      </c>
      <c r="BD264" s="70">
        <v>514</v>
      </c>
      <c r="BE264" s="78">
        <f t="shared" si="24"/>
        <v>581.44</v>
      </c>
      <c r="BF264" s="78">
        <f t="shared" si="25"/>
        <v>514</v>
      </c>
      <c r="BG264" s="78"/>
      <c r="HR264" s="16"/>
      <c r="HS264" s="16"/>
      <c r="HT264" s="16"/>
      <c r="HU264" s="16"/>
      <c r="HV264" s="16"/>
    </row>
    <row r="265" spans="1:230" s="15" customFormat="1" ht="33" customHeight="1">
      <c r="A265" s="64">
        <v>253</v>
      </c>
      <c r="B265" s="73" t="s">
        <v>605</v>
      </c>
      <c r="C265" s="76" t="s">
        <v>321</v>
      </c>
      <c r="D265" s="74">
        <v>18</v>
      </c>
      <c r="E265" s="75" t="s">
        <v>254</v>
      </c>
      <c r="F265" s="70">
        <v>3030</v>
      </c>
      <c r="G265" s="57"/>
      <c r="H265" s="47"/>
      <c r="I265" s="46" t="s">
        <v>39</v>
      </c>
      <c r="J265" s="48">
        <f t="shared" si="20"/>
        <v>1</v>
      </c>
      <c r="K265" s="49" t="s">
        <v>64</v>
      </c>
      <c r="L265" s="49" t="s">
        <v>7</v>
      </c>
      <c r="M265" s="58"/>
      <c r="N265" s="57"/>
      <c r="O265" s="57"/>
      <c r="P265" s="59"/>
      <c r="Q265" s="57"/>
      <c r="R265" s="57"/>
      <c r="S265" s="59"/>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60">
        <f t="shared" si="22"/>
        <v>54540</v>
      </c>
      <c r="BB265" s="61">
        <f t="shared" si="21"/>
        <v>54540</v>
      </c>
      <c r="BC265" s="56" t="str">
        <f t="shared" si="23"/>
        <v>INR  Fifty Four Thousand Five Hundred &amp; Forty  Only</v>
      </c>
      <c r="BD265" s="70">
        <v>195</v>
      </c>
      <c r="BE265" s="78">
        <f t="shared" si="24"/>
        <v>220.58</v>
      </c>
      <c r="BF265" s="78">
        <f t="shared" si="25"/>
        <v>3510</v>
      </c>
      <c r="BG265" s="78"/>
      <c r="HR265" s="16"/>
      <c r="HS265" s="16"/>
      <c r="HT265" s="16"/>
      <c r="HU265" s="16"/>
      <c r="HV265" s="16"/>
    </row>
    <row r="266" spans="1:230" s="15" customFormat="1" ht="34.5" customHeight="1">
      <c r="A266" s="64">
        <v>254</v>
      </c>
      <c r="B266" s="73" t="s">
        <v>606</v>
      </c>
      <c r="C266" s="76" t="s">
        <v>322</v>
      </c>
      <c r="D266" s="74">
        <v>1</v>
      </c>
      <c r="E266" s="75" t="s">
        <v>257</v>
      </c>
      <c r="F266" s="70">
        <v>30300</v>
      </c>
      <c r="G266" s="57"/>
      <c r="H266" s="47"/>
      <c r="I266" s="46" t="s">
        <v>39</v>
      </c>
      <c r="J266" s="48">
        <f aca="true" t="shared" si="26" ref="J266:J298">IF(I266="Less(-)",-1,1)</f>
        <v>1</v>
      </c>
      <c r="K266" s="49" t="s">
        <v>64</v>
      </c>
      <c r="L266" s="49" t="s">
        <v>7</v>
      </c>
      <c r="M266" s="58"/>
      <c r="N266" s="57"/>
      <c r="O266" s="57"/>
      <c r="P266" s="59"/>
      <c r="Q266" s="57"/>
      <c r="R266" s="57"/>
      <c r="S266" s="59"/>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60">
        <f t="shared" si="22"/>
        <v>30300</v>
      </c>
      <c r="BB266" s="61">
        <f aca="true" t="shared" si="27" ref="BB266:BB298">BA266+SUM(N266:AZ266)</f>
        <v>30300</v>
      </c>
      <c r="BC266" s="56" t="str">
        <f t="shared" si="23"/>
        <v>INR  Thirty Thousand Three Hundred    Only</v>
      </c>
      <c r="BD266" s="70">
        <v>101</v>
      </c>
      <c r="BE266" s="78">
        <f t="shared" si="24"/>
        <v>114.25</v>
      </c>
      <c r="BF266" s="78">
        <f t="shared" si="25"/>
        <v>101</v>
      </c>
      <c r="BG266" s="78"/>
      <c r="HR266" s="16"/>
      <c r="HS266" s="16"/>
      <c r="HT266" s="16"/>
      <c r="HU266" s="16"/>
      <c r="HV266" s="16"/>
    </row>
    <row r="267" spans="1:230" s="15" customFormat="1" ht="75" customHeight="1">
      <c r="A267" s="64">
        <v>255</v>
      </c>
      <c r="B267" s="73" t="s">
        <v>607</v>
      </c>
      <c r="C267" s="76" t="s">
        <v>323</v>
      </c>
      <c r="D267" s="74">
        <v>1</v>
      </c>
      <c r="E267" s="75" t="s">
        <v>256</v>
      </c>
      <c r="F267" s="70">
        <v>949.4</v>
      </c>
      <c r="G267" s="57"/>
      <c r="H267" s="47"/>
      <c r="I267" s="46" t="s">
        <v>39</v>
      </c>
      <c r="J267" s="48">
        <f t="shared" si="26"/>
        <v>1</v>
      </c>
      <c r="K267" s="49" t="s">
        <v>64</v>
      </c>
      <c r="L267" s="49" t="s">
        <v>7</v>
      </c>
      <c r="M267" s="58"/>
      <c r="N267" s="57"/>
      <c r="O267" s="57"/>
      <c r="P267" s="59"/>
      <c r="Q267" s="57"/>
      <c r="R267" s="57"/>
      <c r="S267" s="59"/>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60">
        <f t="shared" si="22"/>
        <v>949.4</v>
      </c>
      <c r="BB267" s="61">
        <f t="shared" si="27"/>
        <v>949.4</v>
      </c>
      <c r="BC267" s="56" t="str">
        <f t="shared" si="23"/>
        <v>INR  Nine Hundred &amp; Forty Nine  and Paise Forty Only</v>
      </c>
      <c r="BD267" s="70">
        <v>338</v>
      </c>
      <c r="BE267" s="78">
        <f t="shared" si="24"/>
        <v>382.35</v>
      </c>
      <c r="BF267" s="78">
        <f t="shared" si="25"/>
        <v>338</v>
      </c>
      <c r="BG267" s="78"/>
      <c r="HR267" s="16"/>
      <c r="HS267" s="16"/>
      <c r="HT267" s="16"/>
      <c r="HU267" s="16"/>
      <c r="HV267" s="16"/>
    </row>
    <row r="268" spans="1:230" s="15" customFormat="1" ht="90.75" customHeight="1">
      <c r="A268" s="64">
        <v>256</v>
      </c>
      <c r="B268" s="73" t="s">
        <v>387</v>
      </c>
      <c r="C268" s="76" t="s">
        <v>324</v>
      </c>
      <c r="D268" s="74">
        <v>1</v>
      </c>
      <c r="E268" s="75" t="s">
        <v>256</v>
      </c>
      <c r="F268" s="70">
        <v>1010</v>
      </c>
      <c r="G268" s="57"/>
      <c r="H268" s="47"/>
      <c r="I268" s="46" t="s">
        <v>39</v>
      </c>
      <c r="J268" s="48">
        <f t="shared" si="26"/>
        <v>1</v>
      </c>
      <c r="K268" s="49" t="s">
        <v>64</v>
      </c>
      <c r="L268" s="49" t="s">
        <v>7</v>
      </c>
      <c r="M268" s="58"/>
      <c r="N268" s="57"/>
      <c r="O268" s="57"/>
      <c r="P268" s="59"/>
      <c r="Q268" s="57"/>
      <c r="R268" s="57"/>
      <c r="S268" s="59"/>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60">
        <f t="shared" si="22"/>
        <v>1010</v>
      </c>
      <c r="BB268" s="61">
        <f t="shared" si="27"/>
        <v>1010</v>
      </c>
      <c r="BC268" s="56" t="str">
        <f t="shared" si="23"/>
        <v>INR  One Thousand  &amp;Ten  Only</v>
      </c>
      <c r="BD268" s="70">
        <v>120</v>
      </c>
      <c r="BE268" s="78">
        <f t="shared" si="24"/>
        <v>135.74</v>
      </c>
      <c r="BF268" s="78">
        <f t="shared" si="25"/>
        <v>120</v>
      </c>
      <c r="BG268" s="78"/>
      <c r="HR268" s="16"/>
      <c r="HS268" s="16"/>
      <c r="HT268" s="16"/>
      <c r="HU268" s="16"/>
      <c r="HV268" s="16"/>
    </row>
    <row r="269" spans="1:230" s="15" customFormat="1" ht="76.5" customHeight="1">
      <c r="A269" s="64">
        <v>257</v>
      </c>
      <c r="B269" s="73" t="s">
        <v>608</v>
      </c>
      <c r="C269" s="76" t="s">
        <v>325</v>
      </c>
      <c r="D269" s="74">
        <v>1</v>
      </c>
      <c r="E269" s="75" t="s">
        <v>257</v>
      </c>
      <c r="F269" s="70">
        <v>332.29</v>
      </c>
      <c r="G269" s="57"/>
      <c r="H269" s="47"/>
      <c r="I269" s="46" t="s">
        <v>39</v>
      </c>
      <c r="J269" s="48">
        <f t="shared" si="26"/>
        <v>1</v>
      </c>
      <c r="K269" s="49" t="s">
        <v>64</v>
      </c>
      <c r="L269" s="49" t="s">
        <v>7</v>
      </c>
      <c r="M269" s="58"/>
      <c r="N269" s="57"/>
      <c r="O269" s="57"/>
      <c r="P269" s="59"/>
      <c r="Q269" s="57"/>
      <c r="R269" s="57"/>
      <c r="S269" s="59"/>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60">
        <f t="shared" si="22"/>
        <v>332.29</v>
      </c>
      <c r="BB269" s="61">
        <f t="shared" si="27"/>
        <v>332.29</v>
      </c>
      <c r="BC269" s="56" t="str">
        <f t="shared" si="23"/>
        <v>INR  Three Hundred &amp; Thirty Two  and Paise Twenty Nine Only</v>
      </c>
      <c r="BD269" s="70">
        <v>369</v>
      </c>
      <c r="BE269" s="78">
        <f t="shared" si="24"/>
        <v>417.41</v>
      </c>
      <c r="BF269" s="78">
        <f t="shared" si="25"/>
        <v>369</v>
      </c>
      <c r="BG269" s="78"/>
      <c r="HR269" s="16"/>
      <c r="HS269" s="16"/>
      <c r="HT269" s="16"/>
      <c r="HU269" s="16"/>
      <c r="HV269" s="16"/>
    </row>
    <row r="270" spans="1:230" s="15" customFormat="1" ht="75" customHeight="1">
      <c r="A270" s="64">
        <v>258</v>
      </c>
      <c r="B270" s="73" t="s">
        <v>609</v>
      </c>
      <c r="C270" s="76" t="s">
        <v>326</v>
      </c>
      <c r="D270" s="74">
        <v>50</v>
      </c>
      <c r="E270" s="75" t="s">
        <v>254</v>
      </c>
      <c r="F270" s="70">
        <v>163.62</v>
      </c>
      <c r="G270" s="57"/>
      <c r="H270" s="47"/>
      <c r="I270" s="46" t="s">
        <v>39</v>
      </c>
      <c r="J270" s="48">
        <f t="shared" si="26"/>
        <v>1</v>
      </c>
      <c r="K270" s="49" t="s">
        <v>64</v>
      </c>
      <c r="L270" s="49" t="s">
        <v>7</v>
      </c>
      <c r="M270" s="58"/>
      <c r="N270" s="57"/>
      <c r="O270" s="57"/>
      <c r="P270" s="59"/>
      <c r="Q270" s="57"/>
      <c r="R270" s="57"/>
      <c r="S270" s="59"/>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60">
        <f t="shared" si="22"/>
        <v>8181</v>
      </c>
      <c r="BB270" s="61">
        <f t="shared" si="27"/>
        <v>8181</v>
      </c>
      <c r="BC270" s="56" t="str">
        <f t="shared" si="23"/>
        <v>INR  Eight Thousand One Hundred &amp; Eighty One  Only</v>
      </c>
      <c r="BD270" s="70">
        <v>147</v>
      </c>
      <c r="BE270" s="78">
        <f t="shared" si="24"/>
        <v>166.29</v>
      </c>
      <c r="BF270" s="78">
        <f t="shared" si="25"/>
        <v>7350</v>
      </c>
      <c r="BG270" s="78"/>
      <c r="HR270" s="16"/>
      <c r="HS270" s="16"/>
      <c r="HT270" s="16"/>
      <c r="HU270" s="16"/>
      <c r="HV270" s="16"/>
    </row>
    <row r="271" spans="1:230" s="15" customFormat="1" ht="33.75" customHeight="1">
      <c r="A271" s="64">
        <v>259</v>
      </c>
      <c r="B271" s="73" t="s">
        <v>610</v>
      </c>
      <c r="C271" s="76" t="s">
        <v>327</v>
      </c>
      <c r="D271" s="74">
        <v>50</v>
      </c>
      <c r="E271" s="75" t="s">
        <v>254</v>
      </c>
      <c r="F271" s="70">
        <v>161.6</v>
      </c>
      <c r="G271" s="57"/>
      <c r="H271" s="47"/>
      <c r="I271" s="46" t="s">
        <v>39</v>
      </c>
      <c r="J271" s="48">
        <f>IF(I271="Less(-)",-1,1)</f>
        <v>1</v>
      </c>
      <c r="K271" s="49" t="s">
        <v>64</v>
      </c>
      <c r="L271" s="49" t="s">
        <v>7</v>
      </c>
      <c r="M271" s="58"/>
      <c r="N271" s="57"/>
      <c r="O271" s="57"/>
      <c r="P271" s="59"/>
      <c r="Q271" s="57"/>
      <c r="R271" s="57"/>
      <c r="S271" s="59"/>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60">
        <f aca="true" t="shared" si="28" ref="BA271:BA298">total_amount_ba($B$2,$D$2,D271,F271,J271,K271,M271)</f>
        <v>8080</v>
      </c>
      <c r="BB271" s="61">
        <f>BA271+SUM(N271:AZ271)</f>
        <v>8080</v>
      </c>
      <c r="BC271" s="56" t="str">
        <f aca="true" t="shared" si="29" ref="BC271:BC298">SpellNumber(L271,BB271)</f>
        <v>INR  Eight Thousand  &amp;Eighty  Only</v>
      </c>
      <c r="BD271" s="70">
        <v>57</v>
      </c>
      <c r="BE271" s="78">
        <f aca="true" t="shared" si="30" ref="BE271:BE298">BD271*1.12*1.01</f>
        <v>64.48</v>
      </c>
      <c r="BF271" s="78">
        <f aca="true" t="shared" si="31" ref="BF271:BF298">D271*BD271</f>
        <v>2850</v>
      </c>
      <c r="BG271" s="78"/>
      <c r="HR271" s="16"/>
      <c r="HS271" s="16"/>
      <c r="HT271" s="16"/>
      <c r="HU271" s="16"/>
      <c r="HV271" s="16"/>
    </row>
    <row r="272" spans="1:230" s="15" customFormat="1" ht="48.75" customHeight="1">
      <c r="A272" s="64">
        <v>260</v>
      </c>
      <c r="B272" s="73" t="s">
        <v>611</v>
      </c>
      <c r="C272" s="76" t="s">
        <v>328</v>
      </c>
      <c r="D272" s="74">
        <v>1</v>
      </c>
      <c r="E272" s="75" t="s">
        <v>612</v>
      </c>
      <c r="F272" s="70">
        <v>11428</v>
      </c>
      <c r="G272" s="57"/>
      <c r="H272" s="47"/>
      <c r="I272" s="46" t="s">
        <v>39</v>
      </c>
      <c r="J272" s="48">
        <f t="shared" si="26"/>
        <v>1</v>
      </c>
      <c r="K272" s="49" t="s">
        <v>64</v>
      </c>
      <c r="L272" s="49" t="s">
        <v>7</v>
      </c>
      <c r="M272" s="58"/>
      <c r="N272" s="57"/>
      <c r="O272" s="57"/>
      <c r="P272" s="59"/>
      <c r="Q272" s="57"/>
      <c r="R272" s="57"/>
      <c r="S272" s="59"/>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60">
        <f t="shared" si="28"/>
        <v>11428</v>
      </c>
      <c r="BB272" s="61">
        <f t="shared" si="27"/>
        <v>11428</v>
      </c>
      <c r="BC272" s="56" t="str">
        <f t="shared" si="29"/>
        <v>INR  Eleven Thousand Four Hundred &amp; Twenty Eight  Only</v>
      </c>
      <c r="BD272" s="70">
        <v>33</v>
      </c>
      <c r="BE272" s="78">
        <f t="shared" si="30"/>
        <v>37.33</v>
      </c>
      <c r="BF272" s="78">
        <f t="shared" si="31"/>
        <v>33</v>
      </c>
      <c r="BG272" s="78"/>
      <c r="HR272" s="16"/>
      <c r="HS272" s="16"/>
      <c r="HT272" s="16"/>
      <c r="HU272" s="16"/>
      <c r="HV272" s="16"/>
    </row>
    <row r="273" spans="1:230" s="15" customFormat="1" ht="33" customHeight="1">
      <c r="A273" s="64">
        <v>261</v>
      </c>
      <c r="B273" s="73" t="s">
        <v>613</v>
      </c>
      <c r="C273" s="76" t="s">
        <v>329</v>
      </c>
      <c r="D273" s="74">
        <v>1</v>
      </c>
      <c r="E273" s="75" t="s">
        <v>612</v>
      </c>
      <c r="F273" s="70">
        <v>6596</v>
      </c>
      <c r="G273" s="57"/>
      <c r="H273" s="47"/>
      <c r="I273" s="46" t="s">
        <v>39</v>
      </c>
      <c r="J273" s="48">
        <f t="shared" si="26"/>
        <v>1</v>
      </c>
      <c r="K273" s="49" t="s">
        <v>64</v>
      </c>
      <c r="L273" s="49" t="s">
        <v>7</v>
      </c>
      <c r="M273" s="58"/>
      <c r="N273" s="57"/>
      <c r="O273" s="57"/>
      <c r="P273" s="59"/>
      <c r="Q273" s="57"/>
      <c r="R273" s="57"/>
      <c r="S273" s="59"/>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60">
        <f t="shared" si="28"/>
        <v>6596</v>
      </c>
      <c r="BB273" s="61">
        <f t="shared" si="27"/>
        <v>6596</v>
      </c>
      <c r="BC273" s="56" t="str">
        <f t="shared" si="29"/>
        <v>INR  Six Thousand Five Hundred &amp; Ninety Six  Only</v>
      </c>
      <c r="BD273" s="70">
        <v>43</v>
      </c>
      <c r="BE273" s="78">
        <f t="shared" si="30"/>
        <v>48.64</v>
      </c>
      <c r="BF273" s="78">
        <f t="shared" si="31"/>
        <v>43</v>
      </c>
      <c r="BG273" s="78"/>
      <c r="HR273" s="16"/>
      <c r="HS273" s="16"/>
      <c r="HT273" s="16"/>
      <c r="HU273" s="16"/>
      <c r="HV273" s="16"/>
    </row>
    <row r="274" spans="1:230" s="15" customFormat="1" ht="35.25" customHeight="1">
      <c r="A274" s="64">
        <v>262</v>
      </c>
      <c r="B274" s="73" t="s">
        <v>614</v>
      </c>
      <c r="C274" s="76" t="s">
        <v>330</v>
      </c>
      <c r="D274" s="74">
        <v>4</v>
      </c>
      <c r="E274" s="75" t="s">
        <v>612</v>
      </c>
      <c r="F274" s="70">
        <v>4770</v>
      </c>
      <c r="G274" s="57"/>
      <c r="H274" s="47"/>
      <c r="I274" s="46" t="s">
        <v>39</v>
      </c>
      <c r="J274" s="48">
        <f t="shared" si="26"/>
        <v>1</v>
      </c>
      <c r="K274" s="49" t="s">
        <v>64</v>
      </c>
      <c r="L274" s="49" t="s">
        <v>7</v>
      </c>
      <c r="M274" s="58"/>
      <c r="N274" s="57"/>
      <c r="O274" s="57"/>
      <c r="P274" s="59"/>
      <c r="Q274" s="57"/>
      <c r="R274" s="57"/>
      <c r="S274" s="59"/>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60">
        <f t="shared" si="28"/>
        <v>19080</v>
      </c>
      <c r="BB274" s="61">
        <f t="shared" si="27"/>
        <v>19080</v>
      </c>
      <c r="BC274" s="56" t="str">
        <f t="shared" si="29"/>
        <v>INR  Nineteen Thousand  &amp;Eighty  Only</v>
      </c>
      <c r="BD274" s="70">
        <v>21</v>
      </c>
      <c r="BE274" s="78">
        <f t="shared" si="30"/>
        <v>23.76</v>
      </c>
      <c r="BF274" s="78">
        <f t="shared" si="31"/>
        <v>84</v>
      </c>
      <c r="BG274" s="78"/>
      <c r="HR274" s="16"/>
      <c r="HS274" s="16"/>
      <c r="HT274" s="16"/>
      <c r="HU274" s="16"/>
      <c r="HV274" s="16"/>
    </row>
    <row r="275" spans="1:230" s="15" customFormat="1" ht="32.25" customHeight="1">
      <c r="A275" s="64">
        <v>263</v>
      </c>
      <c r="B275" s="73" t="s">
        <v>615</v>
      </c>
      <c r="C275" s="76" t="s">
        <v>331</v>
      </c>
      <c r="D275" s="74">
        <v>1</v>
      </c>
      <c r="E275" s="75" t="s">
        <v>38</v>
      </c>
      <c r="F275" s="70">
        <v>30500</v>
      </c>
      <c r="G275" s="57"/>
      <c r="H275" s="47"/>
      <c r="I275" s="46" t="s">
        <v>39</v>
      </c>
      <c r="J275" s="48">
        <f t="shared" si="26"/>
        <v>1</v>
      </c>
      <c r="K275" s="49" t="s">
        <v>64</v>
      </c>
      <c r="L275" s="49" t="s">
        <v>7</v>
      </c>
      <c r="M275" s="58"/>
      <c r="N275" s="57"/>
      <c r="O275" s="57"/>
      <c r="P275" s="59"/>
      <c r="Q275" s="57"/>
      <c r="R275" s="57"/>
      <c r="S275" s="59"/>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60">
        <f t="shared" si="28"/>
        <v>30500</v>
      </c>
      <c r="BB275" s="61">
        <f t="shared" si="27"/>
        <v>30500</v>
      </c>
      <c r="BC275" s="56" t="str">
        <f t="shared" si="29"/>
        <v>INR  Thirty Thousand Five Hundred    Only</v>
      </c>
      <c r="BD275" s="70">
        <v>80</v>
      </c>
      <c r="BE275" s="78">
        <f t="shared" si="30"/>
        <v>90.5</v>
      </c>
      <c r="BF275" s="78">
        <f t="shared" si="31"/>
        <v>80</v>
      </c>
      <c r="BG275" s="78"/>
      <c r="HR275" s="16"/>
      <c r="HS275" s="16"/>
      <c r="HT275" s="16"/>
      <c r="HU275" s="16"/>
      <c r="HV275" s="16"/>
    </row>
    <row r="276" spans="1:230" s="15" customFormat="1" ht="30" customHeight="1">
      <c r="A276" s="64">
        <v>264</v>
      </c>
      <c r="B276" s="73" t="s">
        <v>616</v>
      </c>
      <c r="C276" s="76" t="s">
        <v>332</v>
      </c>
      <c r="D276" s="74">
        <v>50</v>
      </c>
      <c r="E276" s="75" t="s">
        <v>38</v>
      </c>
      <c r="F276" s="70">
        <v>158</v>
      </c>
      <c r="G276" s="57"/>
      <c r="H276" s="47"/>
      <c r="I276" s="46" t="s">
        <v>39</v>
      </c>
      <c r="J276" s="48">
        <f t="shared" si="26"/>
        <v>1</v>
      </c>
      <c r="K276" s="49" t="s">
        <v>64</v>
      </c>
      <c r="L276" s="49" t="s">
        <v>7</v>
      </c>
      <c r="M276" s="58"/>
      <c r="N276" s="57"/>
      <c r="O276" s="57"/>
      <c r="P276" s="59"/>
      <c r="Q276" s="57"/>
      <c r="R276" s="57"/>
      <c r="S276" s="59"/>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60">
        <f t="shared" si="28"/>
        <v>7900</v>
      </c>
      <c r="BB276" s="61">
        <f t="shared" si="27"/>
        <v>7900</v>
      </c>
      <c r="BC276" s="56" t="str">
        <f t="shared" si="29"/>
        <v>INR  Seven Thousand Nine Hundred    Only</v>
      </c>
      <c r="BD276" s="70">
        <v>85</v>
      </c>
      <c r="BE276" s="78">
        <f t="shared" si="30"/>
        <v>96.15</v>
      </c>
      <c r="BF276" s="78">
        <f t="shared" si="31"/>
        <v>4250</v>
      </c>
      <c r="BG276" s="78"/>
      <c r="HR276" s="16"/>
      <c r="HS276" s="16"/>
      <c r="HT276" s="16"/>
      <c r="HU276" s="16"/>
      <c r="HV276" s="16"/>
    </row>
    <row r="277" spans="1:230" s="15" customFormat="1" ht="36" customHeight="1">
      <c r="A277" s="64">
        <v>265</v>
      </c>
      <c r="B277" s="73" t="s">
        <v>617</v>
      </c>
      <c r="C277" s="76" t="s">
        <v>333</v>
      </c>
      <c r="D277" s="74">
        <v>50</v>
      </c>
      <c r="E277" s="75" t="s">
        <v>38</v>
      </c>
      <c r="F277" s="70">
        <v>490</v>
      </c>
      <c r="G277" s="57"/>
      <c r="H277" s="47"/>
      <c r="I277" s="46" t="s">
        <v>39</v>
      </c>
      <c r="J277" s="48">
        <f t="shared" si="26"/>
        <v>1</v>
      </c>
      <c r="K277" s="49" t="s">
        <v>64</v>
      </c>
      <c r="L277" s="49" t="s">
        <v>7</v>
      </c>
      <c r="M277" s="58"/>
      <c r="N277" s="57"/>
      <c r="O277" s="57"/>
      <c r="P277" s="59"/>
      <c r="Q277" s="57"/>
      <c r="R277" s="57"/>
      <c r="S277" s="59"/>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60">
        <f t="shared" si="28"/>
        <v>24500</v>
      </c>
      <c r="BB277" s="61">
        <f t="shared" si="27"/>
        <v>24500</v>
      </c>
      <c r="BC277" s="56" t="str">
        <f t="shared" si="29"/>
        <v>INR  Twenty Four Thousand Five Hundred    Only</v>
      </c>
      <c r="BD277" s="70">
        <v>261</v>
      </c>
      <c r="BE277" s="78">
        <f t="shared" si="30"/>
        <v>295.24</v>
      </c>
      <c r="BF277" s="78">
        <f t="shared" si="31"/>
        <v>13050</v>
      </c>
      <c r="BG277" s="78"/>
      <c r="HR277" s="16"/>
      <c r="HS277" s="16"/>
      <c r="HT277" s="16"/>
      <c r="HU277" s="16"/>
      <c r="HV277" s="16"/>
    </row>
    <row r="278" spans="1:230" s="15" customFormat="1" ht="37.5" customHeight="1">
      <c r="A278" s="64">
        <v>266</v>
      </c>
      <c r="B278" s="73" t="s">
        <v>618</v>
      </c>
      <c r="C278" s="76" t="s">
        <v>334</v>
      </c>
      <c r="D278" s="74">
        <v>25</v>
      </c>
      <c r="E278" s="75" t="s">
        <v>38</v>
      </c>
      <c r="F278" s="70">
        <v>461</v>
      </c>
      <c r="G278" s="57"/>
      <c r="H278" s="47"/>
      <c r="I278" s="46" t="s">
        <v>39</v>
      </c>
      <c r="J278" s="48">
        <f t="shared" si="26"/>
        <v>1</v>
      </c>
      <c r="K278" s="49" t="s">
        <v>64</v>
      </c>
      <c r="L278" s="49" t="s">
        <v>7</v>
      </c>
      <c r="M278" s="58"/>
      <c r="N278" s="57"/>
      <c r="O278" s="57"/>
      <c r="P278" s="59"/>
      <c r="Q278" s="57"/>
      <c r="R278" s="57"/>
      <c r="S278" s="59"/>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60">
        <f t="shared" si="28"/>
        <v>11525</v>
      </c>
      <c r="BB278" s="61">
        <f t="shared" si="27"/>
        <v>11525</v>
      </c>
      <c r="BC278" s="56" t="str">
        <f t="shared" si="29"/>
        <v>INR  Eleven Thousand Five Hundred &amp; Twenty Five  Only</v>
      </c>
      <c r="BD278" s="70">
        <v>66</v>
      </c>
      <c r="BE278" s="78">
        <f t="shared" si="30"/>
        <v>74.66</v>
      </c>
      <c r="BF278" s="78">
        <f t="shared" si="31"/>
        <v>1650</v>
      </c>
      <c r="BG278" s="78"/>
      <c r="HR278" s="16"/>
      <c r="HS278" s="16"/>
      <c r="HT278" s="16"/>
      <c r="HU278" s="16"/>
      <c r="HV278" s="16"/>
    </row>
    <row r="279" spans="1:230" s="15" customFormat="1" ht="34.5" customHeight="1">
      <c r="A279" s="64">
        <v>267</v>
      </c>
      <c r="B279" s="73" t="s">
        <v>619</v>
      </c>
      <c r="C279" s="76" t="s">
        <v>335</v>
      </c>
      <c r="D279" s="74">
        <v>5</v>
      </c>
      <c r="E279" s="75" t="s">
        <v>38</v>
      </c>
      <c r="F279" s="70">
        <v>3950</v>
      </c>
      <c r="G279" s="57"/>
      <c r="H279" s="47"/>
      <c r="I279" s="46" t="s">
        <v>39</v>
      </c>
      <c r="J279" s="48">
        <f t="shared" si="26"/>
        <v>1</v>
      </c>
      <c r="K279" s="49" t="s">
        <v>64</v>
      </c>
      <c r="L279" s="49" t="s">
        <v>7</v>
      </c>
      <c r="M279" s="58"/>
      <c r="N279" s="57"/>
      <c r="O279" s="57"/>
      <c r="P279" s="59"/>
      <c r="Q279" s="57"/>
      <c r="R279" s="57"/>
      <c r="S279" s="59"/>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60">
        <f t="shared" si="28"/>
        <v>19750</v>
      </c>
      <c r="BB279" s="61">
        <f t="shared" si="27"/>
        <v>19750</v>
      </c>
      <c r="BC279" s="56" t="str">
        <f t="shared" si="29"/>
        <v>INR  Nineteen Thousand Seven Hundred &amp; Fifty  Only</v>
      </c>
      <c r="BD279" s="70">
        <v>57</v>
      </c>
      <c r="BE279" s="78">
        <f t="shared" si="30"/>
        <v>64.48</v>
      </c>
      <c r="BF279" s="78">
        <f t="shared" si="31"/>
        <v>285</v>
      </c>
      <c r="BG279" s="78"/>
      <c r="HR279" s="16"/>
      <c r="HS279" s="16"/>
      <c r="HT279" s="16"/>
      <c r="HU279" s="16"/>
      <c r="HV279" s="16"/>
    </row>
    <row r="280" spans="1:230" s="15" customFormat="1" ht="34.5" customHeight="1">
      <c r="A280" s="64">
        <v>268</v>
      </c>
      <c r="B280" s="73" t="s">
        <v>620</v>
      </c>
      <c r="C280" s="76" t="s">
        <v>336</v>
      </c>
      <c r="D280" s="74">
        <v>5</v>
      </c>
      <c r="E280" s="75" t="s">
        <v>38</v>
      </c>
      <c r="F280" s="70">
        <v>1315</v>
      </c>
      <c r="G280" s="57"/>
      <c r="H280" s="47"/>
      <c r="I280" s="46" t="s">
        <v>39</v>
      </c>
      <c r="J280" s="48">
        <f t="shared" si="26"/>
        <v>1</v>
      </c>
      <c r="K280" s="49" t="s">
        <v>64</v>
      </c>
      <c r="L280" s="49" t="s">
        <v>7</v>
      </c>
      <c r="M280" s="58"/>
      <c r="N280" s="57"/>
      <c r="O280" s="57"/>
      <c r="P280" s="59"/>
      <c r="Q280" s="57"/>
      <c r="R280" s="57"/>
      <c r="S280" s="59"/>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60">
        <f t="shared" si="28"/>
        <v>6575</v>
      </c>
      <c r="BB280" s="61">
        <f t="shared" si="27"/>
        <v>6575</v>
      </c>
      <c r="BC280" s="56" t="str">
        <f t="shared" si="29"/>
        <v>INR  Six Thousand Five Hundred &amp; Seventy Five  Only</v>
      </c>
      <c r="BD280" s="70">
        <v>84</v>
      </c>
      <c r="BE280" s="78">
        <f t="shared" si="30"/>
        <v>95.02</v>
      </c>
      <c r="BF280" s="78">
        <f t="shared" si="31"/>
        <v>420</v>
      </c>
      <c r="BG280" s="78"/>
      <c r="HR280" s="16"/>
      <c r="HS280" s="16"/>
      <c r="HT280" s="16"/>
      <c r="HU280" s="16"/>
      <c r="HV280" s="16"/>
    </row>
    <row r="281" spans="1:230" s="15" customFormat="1" ht="41.25" customHeight="1">
      <c r="A281" s="64">
        <v>269</v>
      </c>
      <c r="B281" s="73" t="s">
        <v>621</v>
      </c>
      <c r="C281" s="76" t="s">
        <v>337</v>
      </c>
      <c r="D281" s="74">
        <v>6</v>
      </c>
      <c r="E281" s="75" t="s">
        <v>612</v>
      </c>
      <c r="F281" s="70">
        <v>7477</v>
      </c>
      <c r="G281" s="57"/>
      <c r="H281" s="47"/>
      <c r="I281" s="46" t="s">
        <v>39</v>
      </c>
      <c r="J281" s="48">
        <f t="shared" si="26"/>
        <v>1</v>
      </c>
      <c r="K281" s="49" t="s">
        <v>64</v>
      </c>
      <c r="L281" s="49" t="s">
        <v>7</v>
      </c>
      <c r="M281" s="58"/>
      <c r="N281" s="57"/>
      <c r="O281" s="57"/>
      <c r="P281" s="59"/>
      <c r="Q281" s="57"/>
      <c r="R281" s="57"/>
      <c r="S281" s="59"/>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60">
        <f t="shared" si="28"/>
        <v>44862</v>
      </c>
      <c r="BB281" s="61">
        <f t="shared" si="27"/>
        <v>44862</v>
      </c>
      <c r="BC281" s="56" t="str">
        <f t="shared" si="29"/>
        <v>INR  Forty Four Thousand Eight Hundred &amp; Sixty Two  Only</v>
      </c>
      <c r="BD281" s="70">
        <v>93</v>
      </c>
      <c r="BE281" s="78">
        <f t="shared" si="30"/>
        <v>105.2</v>
      </c>
      <c r="BF281" s="78">
        <f t="shared" si="31"/>
        <v>558</v>
      </c>
      <c r="BG281" s="78"/>
      <c r="HR281" s="16"/>
      <c r="HS281" s="16"/>
      <c r="HT281" s="16"/>
      <c r="HU281" s="16"/>
      <c r="HV281" s="16"/>
    </row>
    <row r="282" spans="1:230" s="15" customFormat="1" ht="41.25" customHeight="1">
      <c r="A282" s="64">
        <v>270</v>
      </c>
      <c r="B282" s="73" t="s">
        <v>622</v>
      </c>
      <c r="C282" s="76" t="s">
        <v>338</v>
      </c>
      <c r="D282" s="74">
        <v>2</v>
      </c>
      <c r="E282" s="75" t="s">
        <v>612</v>
      </c>
      <c r="F282" s="70">
        <v>13315</v>
      </c>
      <c r="G282" s="57"/>
      <c r="H282" s="47"/>
      <c r="I282" s="46" t="s">
        <v>39</v>
      </c>
      <c r="J282" s="48">
        <f t="shared" si="26"/>
        <v>1</v>
      </c>
      <c r="K282" s="49" t="s">
        <v>64</v>
      </c>
      <c r="L282" s="49" t="s">
        <v>7</v>
      </c>
      <c r="M282" s="58"/>
      <c r="N282" s="57"/>
      <c r="O282" s="57"/>
      <c r="P282" s="59"/>
      <c r="Q282" s="57"/>
      <c r="R282" s="57"/>
      <c r="S282" s="59"/>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60">
        <f t="shared" si="28"/>
        <v>26630</v>
      </c>
      <c r="BB282" s="61">
        <f t="shared" si="27"/>
        <v>26630</v>
      </c>
      <c r="BC282" s="56" t="str">
        <f t="shared" si="29"/>
        <v>INR  Twenty Six Thousand Six Hundred &amp; Thirty  Only</v>
      </c>
      <c r="BD282" s="70">
        <v>945</v>
      </c>
      <c r="BE282" s="78">
        <f t="shared" si="30"/>
        <v>1068.98</v>
      </c>
      <c r="BF282" s="78">
        <f t="shared" si="31"/>
        <v>1890</v>
      </c>
      <c r="BG282" s="78"/>
      <c r="HR282" s="16"/>
      <c r="HS282" s="16"/>
      <c r="HT282" s="16"/>
      <c r="HU282" s="16"/>
      <c r="HV282" s="16"/>
    </row>
    <row r="283" spans="1:230" s="15" customFormat="1" ht="41.25" customHeight="1">
      <c r="A283" s="64">
        <v>271</v>
      </c>
      <c r="B283" s="73" t="s">
        <v>623</v>
      </c>
      <c r="C283" s="76" t="s">
        <v>342</v>
      </c>
      <c r="D283" s="74">
        <v>8</v>
      </c>
      <c r="E283" s="75" t="s">
        <v>612</v>
      </c>
      <c r="F283" s="70">
        <v>2850</v>
      </c>
      <c r="G283" s="57"/>
      <c r="H283" s="47"/>
      <c r="I283" s="46" t="s">
        <v>39</v>
      </c>
      <c r="J283" s="48">
        <f>IF(I283="Less(-)",-1,1)</f>
        <v>1</v>
      </c>
      <c r="K283" s="49" t="s">
        <v>64</v>
      </c>
      <c r="L283" s="49" t="s">
        <v>7</v>
      </c>
      <c r="M283" s="58"/>
      <c r="N283" s="57"/>
      <c r="O283" s="57"/>
      <c r="P283" s="59"/>
      <c r="Q283" s="57"/>
      <c r="R283" s="57"/>
      <c r="S283" s="59"/>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60">
        <f t="shared" si="28"/>
        <v>22800</v>
      </c>
      <c r="BB283" s="61">
        <f>BA283+SUM(N283:AZ283)</f>
        <v>22800</v>
      </c>
      <c r="BC283" s="56" t="str">
        <f t="shared" si="29"/>
        <v>INR  Twenty Two Thousand Eight Hundred    Only</v>
      </c>
      <c r="BD283" s="70">
        <v>85</v>
      </c>
      <c r="BE283" s="78">
        <f t="shared" si="30"/>
        <v>96.15</v>
      </c>
      <c r="BF283" s="78">
        <f t="shared" si="31"/>
        <v>680</v>
      </c>
      <c r="BG283" s="78"/>
      <c r="HR283" s="16"/>
      <c r="HS283" s="16"/>
      <c r="HT283" s="16"/>
      <c r="HU283" s="16"/>
      <c r="HV283" s="16"/>
    </row>
    <row r="284" spans="1:230" s="15" customFormat="1" ht="33.75" customHeight="1">
      <c r="A284" s="64">
        <v>272</v>
      </c>
      <c r="B284" s="73" t="s">
        <v>624</v>
      </c>
      <c r="C284" s="76" t="s">
        <v>343</v>
      </c>
      <c r="D284" s="74">
        <v>1500</v>
      </c>
      <c r="E284" s="75" t="s">
        <v>341</v>
      </c>
      <c r="F284" s="70">
        <v>63.55</v>
      </c>
      <c r="G284" s="57"/>
      <c r="H284" s="47"/>
      <c r="I284" s="46" t="s">
        <v>39</v>
      </c>
      <c r="J284" s="48">
        <f t="shared" si="26"/>
        <v>1</v>
      </c>
      <c r="K284" s="49" t="s">
        <v>64</v>
      </c>
      <c r="L284" s="49" t="s">
        <v>7</v>
      </c>
      <c r="M284" s="58"/>
      <c r="N284" s="57"/>
      <c r="O284" s="57"/>
      <c r="P284" s="59"/>
      <c r="Q284" s="57"/>
      <c r="R284" s="57"/>
      <c r="S284" s="59"/>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60">
        <f t="shared" si="28"/>
        <v>95325</v>
      </c>
      <c r="BB284" s="61">
        <f t="shared" si="27"/>
        <v>95325</v>
      </c>
      <c r="BC284" s="56" t="str">
        <f t="shared" si="29"/>
        <v>INR  Ninety Five Thousand Three Hundred &amp; Twenty Five  Only</v>
      </c>
      <c r="BD284" s="70">
        <v>102</v>
      </c>
      <c r="BE284" s="78">
        <f t="shared" si="30"/>
        <v>115.38</v>
      </c>
      <c r="BF284" s="78">
        <f t="shared" si="31"/>
        <v>153000</v>
      </c>
      <c r="BG284" s="78"/>
      <c r="HR284" s="16"/>
      <c r="HS284" s="16"/>
      <c r="HT284" s="16"/>
      <c r="HU284" s="16"/>
      <c r="HV284" s="16"/>
    </row>
    <row r="285" spans="1:230" s="15" customFormat="1" ht="30.75" customHeight="1">
      <c r="A285" s="64">
        <v>273</v>
      </c>
      <c r="B285" s="73" t="s">
        <v>625</v>
      </c>
      <c r="C285" s="76" t="s">
        <v>344</v>
      </c>
      <c r="D285" s="74">
        <v>1000</v>
      </c>
      <c r="E285" s="75" t="s">
        <v>341</v>
      </c>
      <c r="F285" s="70">
        <v>51</v>
      </c>
      <c r="G285" s="57"/>
      <c r="H285" s="47"/>
      <c r="I285" s="46" t="s">
        <v>39</v>
      </c>
      <c r="J285" s="48">
        <f>IF(I285="Less(-)",-1,1)</f>
        <v>1</v>
      </c>
      <c r="K285" s="49" t="s">
        <v>64</v>
      </c>
      <c r="L285" s="49" t="s">
        <v>7</v>
      </c>
      <c r="M285" s="58"/>
      <c r="N285" s="57"/>
      <c r="O285" s="57"/>
      <c r="P285" s="59"/>
      <c r="Q285" s="57"/>
      <c r="R285" s="57"/>
      <c r="S285" s="59"/>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60">
        <f t="shared" si="28"/>
        <v>51000</v>
      </c>
      <c r="BB285" s="61">
        <f>BA285+SUM(N285:AZ285)</f>
        <v>51000</v>
      </c>
      <c r="BC285" s="56" t="str">
        <f t="shared" si="29"/>
        <v>INR  Fifty One Thousand    Only</v>
      </c>
      <c r="BD285" s="70">
        <v>74</v>
      </c>
      <c r="BE285" s="78">
        <f t="shared" si="30"/>
        <v>83.71</v>
      </c>
      <c r="BF285" s="78">
        <f t="shared" si="31"/>
        <v>74000</v>
      </c>
      <c r="BG285" s="78"/>
      <c r="HR285" s="16"/>
      <c r="HS285" s="16"/>
      <c r="HT285" s="16"/>
      <c r="HU285" s="16"/>
      <c r="HV285" s="16"/>
    </row>
    <row r="286" spans="1:230" s="15" customFormat="1" ht="33.75" customHeight="1">
      <c r="A286" s="64">
        <v>274</v>
      </c>
      <c r="B286" s="73" t="s">
        <v>626</v>
      </c>
      <c r="C286" s="76" t="s">
        <v>345</v>
      </c>
      <c r="D286" s="74">
        <v>600</v>
      </c>
      <c r="E286" s="75" t="s">
        <v>341</v>
      </c>
      <c r="F286" s="70">
        <v>96</v>
      </c>
      <c r="G286" s="57"/>
      <c r="H286" s="47"/>
      <c r="I286" s="46" t="s">
        <v>39</v>
      </c>
      <c r="J286" s="48">
        <f>IF(I286="Less(-)",-1,1)</f>
        <v>1</v>
      </c>
      <c r="K286" s="49" t="s">
        <v>64</v>
      </c>
      <c r="L286" s="49" t="s">
        <v>7</v>
      </c>
      <c r="M286" s="58"/>
      <c r="N286" s="57"/>
      <c r="O286" s="57"/>
      <c r="P286" s="59"/>
      <c r="Q286" s="57"/>
      <c r="R286" s="57"/>
      <c r="S286" s="59"/>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60">
        <f t="shared" si="28"/>
        <v>57600</v>
      </c>
      <c r="BB286" s="61">
        <f>BA286+SUM(N286:AZ286)</f>
        <v>57600</v>
      </c>
      <c r="BC286" s="56" t="str">
        <f t="shared" si="29"/>
        <v>INR  Fifty Seven Thousand Six Hundred    Only</v>
      </c>
      <c r="BD286" s="70">
        <v>338</v>
      </c>
      <c r="BE286" s="78">
        <f t="shared" si="30"/>
        <v>382.35</v>
      </c>
      <c r="BF286" s="78">
        <f t="shared" si="31"/>
        <v>202800</v>
      </c>
      <c r="BG286" s="78"/>
      <c r="HR286" s="16"/>
      <c r="HS286" s="16"/>
      <c r="HT286" s="16"/>
      <c r="HU286" s="16"/>
      <c r="HV286" s="16"/>
    </row>
    <row r="287" spans="1:230" s="15" customFormat="1" ht="33.75" customHeight="1">
      <c r="A287" s="64">
        <v>275</v>
      </c>
      <c r="B287" s="73" t="s">
        <v>627</v>
      </c>
      <c r="C287" s="76" t="s">
        <v>346</v>
      </c>
      <c r="D287" s="74">
        <v>400</v>
      </c>
      <c r="E287" s="75" t="s">
        <v>341</v>
      </c>
      <c r="F287" s="70">
        <v>148.8</v>
      </c>
      <c r="G287" s="57"/>
      <c r="H287" s="47"/>
      <c r="I287" s="46" t="s">
        <v>39</v>
      </c>
      <c r="J287" s="48">
        <f t="shared" si="26"/>
        <v>1</v>
      </c>
      <c r="K287" s="49" t="s">
        <v>64</v>
      </c>
      <c r="L287" s="49" t="s">
        <v>7</v>
      </c>
      <c r="M287" s="58"/>
      <c r="N287" s="57"/>
      <c r="O287" s="57"/>
      <c r="P287" s="59"/>
      <c r="Q287" s="57"/>
      <c r="R287" s="57"/>
      <c r="S287" s="59"/>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60">
        <f t="shared" si="28"/>
        <v>59520</v>
      </c>
      <c r="BB287" s="61">
        <f t="shared" si="27"/>
        <v>59520</v>
      </c>
      <c r="BC287" s="56" t="str">
        <f t="shared" si="29"/>
        <v>INR  Fifty Nine Thousand Five Hundred &amp; Twenty  Only</v>
      </c>
      <c r="BD287" s="70">
        <v>10434</v>
      </c>
      <c r="BE287" s="78">
        <f t="shared" si="30"/>
        <v>11802.94</v>
      </c>
      <c r="BF287" s="78">
        <f t="shared" si="31"/>
        <v>4173600</v>
      </c>
      <c r="BG287" s="78"/>
      <c r="HR287" s="16"/>
      <c r="HS287" s="16"/>
      <c r="HT287" s="16"/>
      <c r="HU287" s="16"/>
      <c r="HV287" s="16"/>
    </row>
    <row r="288" spans="1:230" s="15" customFormat="1" ht="35.25" customHeight="1">
      <c r="A288" s="64">
        <v>276</v>
      </c>
      <c r="B288" s="73" t="s">
        <v>628</v>
      </c>
      <c r="C288" s="76" t="s">
        <v>347</v>
      </c>
      <c r="D288" s="74">
        <v>2</v>
      </c>
      <c r="E288" s="75" t="s">
        <v>612</v>
      </c>
      <c r="F288" s="70">
        <v>1150</v>
      </c>
      <c r="G288" s="57"/>
      <c r="H288" s="47"/>
      <c r="I288" s="46" t="s">
        <v>39</v>
      </c>
      <c r="J288" s="48">
        <f t="shared" si="26"/>
        <v>1</v>
      </c>
      <c r="K288" s="49" t="s">
        <v>64</v>
      </c>
      <c r="L288" s="49" t="s">
        <v>7</v>
      </c>
      <c r="M288" s="58"/>
      <c r="N288" s="57"/>
      <c r="O288" s="57"/>
      <c r="P288" s="59"/>
      <c r="Q288" s="57"/>
      <c r="R288" s="57"/>
      <c r="S288" s="59"/>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60">
        <f t="shared" si="28"/>
        <v>2300</v>
      </c>
      <c r="BB288" s="61">
        <f t="shared" si="27"/>
        <v>2300</v>
      </c>
      <c r="BC288" s="56" t="str">
        <f t="shared" si="29"/>
        <v>INR  Two Thousand Three Hundred    Only</v>
      </c>
      <c r="BD288" s="70">
        <v>7840</v>
      </c>
      <c r="BE288" s="78">
        <f t="shared" si="30"/>
        <v>8868.61</v>
      </c>
      <c r="BF288" s="78">
        <f t="shared" si="31"/>
        <v>15680</v>
      </c>
      <c r="BG288" s="78"/>
      <c r="HR288" s="16"/>
      <c r="HS288" s="16"/>
      <c r="HT288" s="16"/>
      <c r="HU288" s="16"/>
      <c r="HV288" s="16"/>
    </row>
    <row r="289" spans="1:230" s="15" customFormat="1" ht="43.5" customHeight="1">
      <c r="A289" s="64">
        <v>277</v>
      </c>
      <c r="B289" s="73" t="s">
        <v>629</v>
      </c>
      <c r="C289" s="76" t="s">
        <v>348</v>
      </c>
      <c r="D289" s="74">
        <v>4</v>
      </c>
      <c r="E289" s="75" t="s">
        <v>612</v>
      </c>
      <c r="F289" s="70">
        <v>750</v>
      </c>
      <c r="G289" s="57"/>
      <c r="H289" s="47"/>
      <c r="I289" s="46" t="s">
        <v>39</v>
      </c>
      <c r="J289" s="48">
        <f t="shared" si="26"/>
        <v>1</v>
      </c>
      <c r="K289" s="49" t="s">
        <v>64</v>
      </c>
      <c r="L289" s="49" t="s">
        <v>7</v>
      </c>
      <c r="M289" s="58"/>
      <c r="N289" s="57"/>
      <c r="O289" s="57"/>
      <c r="P289" s="59"/>
      <c r="Q289" s="57"/>
      <c r="R289" s="57"/>
      <c r="S289" s="59"/>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60">
        <f t="shared" si="28"/>
        <v>3000</v>
      </c>
      <c r="BB289" s="61">
        <f t="shared" si="27"/>
        <v>3000</v>
      </c>
      <c r="BC289" s="56" t="str">
        <f t="shared" si="29"/>
        <v>INR  Three Thousand    Only</v>
      </c>
      <c r="BD289" s="70">
        <v>154</v>
      </c>
      <c r="BE289" s="78">
        <f t="shared" si="30"/>
        <v>174.2</v>
      </c>
      <c r="BF289" s="78">
        <f t="shared" si="31"/>
        <v>616</v>
      </c>
      <c r="BG289" s="78"/>
      <c r="HR289" s="16"/>
      <c r="HS289" s="16"/>
      <c r="HT289" s="16"/>
      <c r="HU289" s="16"/>
      <c r="HV289" s="16"/>
    </row>
    <row r="290" spans="1:230" s="15" customFormat="1" ht="32.25" customHeight="1">
      <c r="A290" s="64">
        <v>278</v>
      </c>
      <c r="B290" s="73" t="s">
        <v>630</v>
      </c>
      <c r="C290" s="76" t="s">
        <v>349</v>
      </c>
      <c r="D290" s="74">
        <v>1</v>
      </c>
      <c r="E290" s="75" t="s">
        <v>612</v>
      </c>
      <c r="F290" s="70">
        <v>39640</v>
      </c>
      <c r="G290" s="57"/>
      <c r="H290" s="47"/>
      <c r="I290" s="46" t="s">
        <v>39</v>
      </c>
      <c r="J290" s="48">
        <f t="shared" si="26"/>
        <v>1</v>
      </c>
      <c r="K290" s="49" t="s">
        <v>64</v>
      </c>
      <c r="L290" s="49" t="s">
        <v>7</v>
      </c>
      <c r="M290" s="58"/>
      <c r="N290" s="57"/>
      <c r="O290" s="57"/>
      <c r="P290" s="59"/>
      <c r="Q290" s="57"/>
      <c r="R290" s="57"/>
      <c r="S290" s="59"/>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60">
        <f t="shared" si="28"/>
        <v>39640</v>
      </c>
      <c r="BB290" s="61">
        <f t="shared" si="27"/>
        <v>39640</v>
      </c>
      <c r="BC290" s="56" t="str">
        <f t="shared" si="29"/>
        <v>INR  Thirty Nine Thousand Six Hundred &amp; Forty  Only</v>
      </c>
      <c r="BD290" s="70">
        <v>216</v>
      </c>
      <c r="BE290" s="78">
        <f t="shared" si="30"/>
        <v>244.34</v>
      </c>
      <c r="BF290" s="78">
        <f t="shared" si="31"/>
        <v>216</v>
      </c>
      <c r="BG290" s="78"/>
      <c r="HR290" s="16"/>
      <c r="HS290" s="16"/>
      <c r="HT290" s="16"/>
      <c r="HU290" s="16"/>
      <c r="HV290" s="16"/>
    </row>
    <row r="291" spans="1:230" s="15" customFormat="1" ht="33.75" customHeight="1">
      <c r="A291" s="64">
        <v>279</v>
      </c>
      <c r="B291" s="73" t="s">
        <v>631</v>
      </c>
      <c r="C291" s="76" t="s">
        <v>350</v>
      </c>
      <c r="D291" s="74">
        <v>6</v>
      </c>
      <c r="E291" s="75" t="s">
        <v>612</v>
      </c>
      <c r="F291" s="70">
        <v>6290</v>
      </c>
      <c r="G291" s="57"/>
      <c r="H291" s="47"/>
      <c r="I291" s="46" t="s">
        <v>39</v>
      </c>
      <c r="J291" s="48">
        <f t="shared" si="26"/>
        <v>1</v>
      </c>
      <c r="K291" s="49" t="s">
        <v>64</v>
      </c>
      <c r="L291" s="49" t="s">
        <v>7</v>
      </c>
      <c r="M291" s="58"/>
      <c r="N291" s="57"/>
      <c r="O291" s="57"/>
      <c r="P291" s="59"/>
      <c r="Q291" s="57"/>
      <c r="R291" s="57"/>
      <c r="S291" s="59"/>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60">
        <f t="shared" si="28"/>
        <v>37740</v>
      </c>
      <c r="BB291" s="61">
        <f t="shared" si="27"/>
        <v>37740</v>
      </c>
      <c r="BC291" s="56" t="str">
        <f t="shared" si="29"/>
        <v>INR  Thirty Seven Thousand Seven Hundred &amp; Forty  Only</v>
      </c>
      <c r="BD291" s="70">
        <v>96</v>
      </c>
      <c r="BE291" s="78">
        <f t="shared" si="30"/>
        <v>108.6</v>
      </c>
      <c r="BF291" s="78">
        <f t="shared" si="31"/>
        <v>576</v>
      </c>
      <c r="BG291" s="78"/>
      <c r="HR291" s="16"/>
      <c r="HS291" s="16"/>
      <c r="HT291" s="16"/>
      <c r="HU291" s="16"/>
      <c r="HV291" s="16"/>
    </row>
    <row r="292" spans="1:230" s="15" customFormat="1" ht="33.75" customHeight="1">
      <c r="A292" s="64">
        <v>280</v>
      </c>
      <c r="B292" s="73" t="s">
        <v>632</v>
      </c>
      <c r="C292" s="76" t="s">
        <v>351</v>
      </c>
      <c r="D292" s="74">
        <v>6</v>
      </c>
      <c r="E292" s="75" t="s">
        <v>612</v>
      </c>
      <c r="F292" s="70">
        <v>9204</v>
      </c>
      <c r="G292" s="57"/>
      <c r="H292" s="47"/>
      <c r="I292" s="46" t="s">
        <v>39</v>
      </c>
      <c r="J292" s="48">
        <f t="shared" si="26"/>
        <v>1</v>
      </c>
      <c r="K292" s="49" t="s">
        <v>64</v>
      </c>
      <c r="L292" s="49" t="s">
        <v>7</v>
      </c>
      <c r="M292" s="58"/>
      <c r="N292" s="57"/>
      <c r="O292" s="57"/>
      <c r="P292" s="59"/>
      <c r="Q292" s="57"/>
      <c r="R292" s="57"/>
      <c r="S292" s="59"/>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60">
        <f t="shared" si="28"/>
        <v>55224</v>
      </c>
      <c r="BB292" s="61">
        <f t="shared" si="27"/>
        <v>55224</v>
      </c>
      <c r="BC292" s="56" t="str">
        <f t="shared" si="29"/>
        <v>INR  Fifty Five Thousand Two Hundred &amp; Twenty Four  Only</v>
      </c>
      <c r="BD292" s="70">
        <v>19</v>
      </c>
      <c r="BE292" s="78">
        <f t="shared" si="30"/>
        <v>21.49</v>
      </c>
      <c r="BF292" s="78">
        <f t="shared" si="31"/>
        <v>114</v>
      </c>
      <c r="BG292" s="78"/>
      <c r="HR292" s="16"/>
      <c r="HS292" s="16"/>
      <c r="HT292" s="16"/>
      <c r="HU292" s="16"/>
      <c r="HV292" s="16"/>
    </row>
    <row r="293" spans="1:230" s="15" customFormat="1" ht="34.5" customHeight="1">
      <c r="A293" s="64">
        <v>281</v>
      </c>
      <c r="B293" s="73" t="s">
        <v>633</v>
      </c>
      <c r="C293" s="76" t="s">
        <v>352</v>
      </c>
      <c r="D293" s="74">
        <v>2</v>
      </c>
      <c r="E293" s="75" t="s">
        <v>612</v>
      </c>
      <c r="F293" s="70">
        <v>10500</v>
      </c>
      <c r="G293" s="57"/>
      <c r="H293" s="47"/>
      <c r="I293" s="46" t="s">
        <v>39</v>
      </c>
      <c r="J293" s="48">
        <f t="shared" si="26"/>
        <v>1</v>
      </c>
      <c r="K293" s="49" t="s">
        <v>64</v>
      </c>
      <c r="L293" s="49" t="s">
        <v>7</v>
      </c>
      <c r="M293" s="58"/>
      <c r="N293" s="57"/>
      <c r="O293" s="57"/>
      <c r="P293" s="59"/>
      <c r="Q293" s="57"/>
      <c r="R293" s="57"/>
      <c r="S293" s="59"/>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60">
        <f t="shared" si="28"/>
        <v>21000</v>
      </c>
      <c r="BB293" s="61">
        <f t="shared" si="27"/>
        <v>21000</v>
      </c>
      <c r="BC293" s="56" t="str">
        <f t="shared" si="29"/>
        <v>INR  Twenty One Thousand    Only</v>
      </c>
      <c r="BD293" s="70">
        <v>6321</v>
      </c>
      <c r="BE293" s="78">
        <f t="shared" si="30"/>
        <v>7150.32</v>
      </c>
      <c r="BF293" s="78">
        <f t="shared" si="31"/>
        <v>12642</v>
      </c>
      <c r="BG293" s="78"/>
      <c r="HR293" s="16"/>
      <c r="HS293" s="16"/>
      <c r="HT293" s="16"/>
      <c r="HU293" s="16"/>
      <c r="HV293" s="16"/>
    </row>
    <row r="294" spans="1:230" s="15" customFormat="1" ht="32.25" customHeight="1">
      <c r="A294" s="64">
        <v>282</v>
      </c>
      <c r="B294" s="81" t="s">
        <v>634</v>
      </c>
      <c r="C294" s="76" t="s">
        <v>353</v>
      </c>
      <c r="D294" s="74">
        <v>2</v>
      </c>
      <c r="E294" s="75" t="s">
        <v>612</v>
      </c>
      <c r="F294" s="70">
        <v>8200</v>
      </c>
      <c r="G294" s="57"/>
      <c r="H294" s="47"/>
      <c r="I294" s="46" t="s">
        <v>39</v>
      </c>
      <c r="J294" s="48">
        <f t="shared" si="26"/>
        <v>1</v>
      </c>
      <c r="K294" s="49" t="s">
        <v>64</v>
      </c>
      <c r="L294" s="49" t="s">
        <v>7</v>
      </c>
      <c r="M294" s="58"/>
      <c r="N294" s="57"/>
      <c r="O294" s="57"/>
      <c r="P294" s="59"/>
      <c r="Q294" s="57"/>
      <c r="R294" s="57"/>
      <c r="S294" s="59"/>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60">
        <f t="shared" si="28"/>
        <v>16400</v>
      </c>
      <c r="BB294" s="61">
        <f t="shared" si="27"/>
        <v>16400</v>
      </c>
      <c r="BC294" s="56" t="str">
        <f t="shared" si="29"/>
        <v>INR  Sixteen Thousand Four Hundred    Only</v>
      </c>
      <c r="BD294" s="70">
        <v>42898</v>
      </c>
      <c r="BE294" s="78">
        <f t="shared" si="30"/>
        <v>48526.22</v>
      </c>
      <c r="BF294" s="78">
        <f t="shared" si="31"/>
        <v>85796</v>
      </c>
      <c r="BG294" s="78"/>
      <c r="HR294" s="16"/>
      <c r="HS294" s="16"/>
      <c r="HT294" s="16"/>
      <c r="HU294" s="16"/>
      <c r="HV294" s="16"/>
    </row>
    <row r="295" spans="1:230" s="15" customFormat="1" ht="32.25" customHeight="1">
      <c r="A295" s="64">
        <v>283</v>
      </c>
      <c r="B295" s="81" t="s">
        <v>635</v>
      </c>
      <c r="C295" s="76" t="s">
        <v>354</v>
      </c>
      <c r="D295" s="74">
        <v>500</v>
      </c>
      <c r="E295" s="75" t="s">
        <v>341</v>
      </c>
      <c r="F295" s="70">
        <v>48</v>
      </c>
      <c r="G295" s="57"/>
      <c r="H295" s="47"/>
      <c r="I295" s="46" t="s">
        <v>39</v>
      </c>
      <c r="J295" s="48">
        <f>IF(I295="Less(-)",-1,1)</f>
        <v>1</v>
      </c>
      <c r="K295" s="49" t="s">
        <v>64</v>
      </c>
      <c r="L295" s="49" t="s">
        <v>7</v>
      </c>
      <c r="M295" s="58"/>
      <c r="N295" s="57"/>
      <c r="O295" s="57"/>
      <c r="P295" s="59"/>
      <c r="Q295" s="57"/>
      <c r="R295" s="57"/>
      <c r="S295" s="59"/>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60">
        <f t="shared" si="28"/>
        <v>24000</v>
      </c>
      <c r="BB295" s="61">
        <f>BA295+SUM(N295:AZ295)</f>
        <v>24000</v>
      </c>
      <c r="BC295" s="56" t="str">
        <f t="shared" si="29"/>
        <v>INR  Twenty Four Thousand    Only</v>
      </c>
      <c r="BD295" s="70">
        <v>80915</v>
      </c>
      <c r="BE295" s="78">
        <f t="shared" si="30"/>
        <v>91531.05</v>
      </c>
      <c r="BF295" s="78">
        <f t="shared" si="31"/>
        <v>40457500</v>
      </c>
      <c r="BG295" s="78"/>
      <c r="HR295" s="16"/>
      <c r="HS295" s="16"/>
      <c r="HT295" s="16"/>
      <c r="HU295" s="16"/>
      <c r="HV295" s="16"/>
    </row>
    <row r="296" spans="1:230" s="15" customFormat="1" ht="30.75" customHeight="1">
      <c r="A296" s="64">
        <v>284</v>
      </c>
      <c r="B296" s="81" t="s">
        <v>636</v>
      </c>
      <c r="C296" s="76" t="s">
        <v>355</v>
      </c>
      <c r="D296" s="74">
        <v>1500</v>
      </c>
      <c r="E296" s="75" t="s">
        <v>341</v>
      </c>
      <c r="F296" s="70">
        <v>26</v>
      </c>
      <c r="G296" s="57"/>
      <c r="H296" s="47"/>
      <c r="I296" s="46" t="s">
        <v>39</v>
      </c>
      <c r="J296" s="48">
        <f t="shared" si="26"/>
        <v>1</v>
      </c>
      <c r="K296" s="49" t="s">
        <v>64</v>
      </c>
      <c r="L296" s="49" t="s">
        <v>7</v>
      </c>
      <c r="M296" s="58"/>
      <c r="N296" s="57"/>
      <c r="O296" s="57"/>
      <c r="P296" s="59"/>
      <c r="Q296" s="57"/>
      <c r="R296" s="57"/>
      <c r="S296" s="59"/>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60">
        <f t="shared" si="28"/>
        <v>39000</v>
      </c>
      <c r="BB296" s="61">
        <f t="shared" si="27"/>
        <v>39000</v>
      </c>
      <c r="BC296" s="56" t="str">
        <f t="shared" si="29"/>
        <v>INR  Thirty Nine Thousand    Only</v>
      </c>
      <c r="BD296" s="70">
        <v>102619</v>
      </c>
      <c r="BE296" s="78">
        <f t="shared" si="30"/>
        <v>116082.61</v>
      </c>
      <c r="BF296" s="78">
        <f t="shared" si="31"/>
        <v>153928500</v>
      </c>
      <c r="BG296" s="78"/>
      <c r="HR296" s="16"/>
      <c r="HS296" s="16"/>
      <c r="HT296" s="16"/>
      <c r="HU296" s="16"/>
      <c r="HV296" s="16"/>
    </row>
    <row r="297" spans="1:230" s="15" customFormat="1" ht="33" customHeight="1">
      <c r="A297" s="64">
        <v>285</v>
      </c>
      <c r="B297" s="73" t="s">
        <v>637</v>
      </c>
      <c r="C297" s="76" t="s">
        <v>356</v>
      </c>
      <c r="D297" s="74">
        <v>1</v>
      </c>
      <c r="E297" s="75" t="s">
        <v>638</v>
      </c>
      <c r="F297" s="70">
        <v>10000</v>
      </c>
      <c r="G297" s="57"/>
      <c r="H297" s="47"/>
      <c r="I297" s="46" t="s">
        <v>39</v>
      </c>
      <c r="J297" s="48">
        <f t="shared" si="26"/>
        <v>1</v>
      </c>
      <c r="K297" s="49" t="s">
        <v>64</v>
      </c>
      <c r="L297" s="49" t="s">
        <v>7</v>
      </c>
      <c r="M297" s="58"/>
      <c r="N297" s="57"/>
      <c r="O297" s="57"/>
      <c r="P297" s="59"/>
      <c r="Q297" s="57"/>
      <c r="R297" s="57"/>
      <c r="S297" s="59"/>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60">
        <f t="shared" si="28"/>
        <v>10000</v>
      </c>
      <c r="BB297" s="61">
        <f t="shared" si="27"/>
        <v>10000</v>
      </c>
      <c r="BC297" s="56" t="str">
        <f t="shared" si="29"/>
        <v>INR  Ten Thousand    Only</v>
      </c>
      <c r="BD297" s="70">
        <v>13951</v>
      </c>
      <c r="BE297" s="78">
        <f t="shared" si="30"/>
        <v>15781.37</v>
      </c>
      <c r="BF297" s="78">
        <f t="shared" si="31"/>
        <v>13951</v>
      </c>
      <c r="BG297" s="78"/>
      <c r="HR297" s="16"/>
      <c r="HS297" s="16"/>
      <c r="HT297" s="16"/>
      <c r="HU297" s="16"/>
      <c r="HV297" s="16"/>
    </row>
    <row r="298" spans="1:230" s="15" customFormat="1" ht="33" customHeight="1">
      <c r="A298" s="64">
        <v>286</v>
      </c>
      <c r="B298" s="73" t="s">
        <v>639</v>
      </c>
      <c r="C298" s="76" t="s">
        <v>357</v>
      </c>
      <c r="D298" s="77">
        <v>1</v>
      </c>
      <c r="E298" s="72" t="s">
        <v>640</v>
      </c>
      <c r="F298" s="71">
        <v>38000</v>
      </c>
      <c r="G298" s="57"/>
      <c r="H298" s="47"/>
      <c r="I298" s="46" t="s">
        <v>39</v>
      </c>
      <c r="J298" s="48">
        <f t="shared" si="26"/>
        <v>1</v>
      </c>
      <c r="K298" s="49" t="s">
        <v>64</v>
      </c>
      <c r="L298" s="49" t="s">
        <v>7</v>
      </c>
      <c r="M298" s="58"/>
      <c r="N298" s="57"/>
      <c r="O298" s="57"/>
      <c r="P298" s="59"/>
      <c r="Q298" s="57"/>
      <c r="R298" s="57"/>
      <c r="S298" s="59"/>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60">
        <f t="shared" si="28"/>
        <v>38000</v>
      </c>
      <c r="BB298" s="61">
        <f t="shared" si="27"/>
        <v>38000</v>
      </c>
      <c r="BC298" s="56" t="str">
        <f t="shared" si="29"/>
        <v>INR  Thirty Eight Thousand    Only</v>
      </c>
      <c r="BD298" s="71">
        <v>549</v>
      </c>
      <c r="BE298" s="78">
        <f t="shared" si="30"/>
        <v>621.03</v>
      </c>
      <c r="BF298" s="78">
        <f t="shared" si="31"/>
        <v>549</v>
      </c>
      <c r="BG298" s="78"/>
      <c r="HR298" s="16"/>
      <c r="HS298" s="16"/>
      <c r="HT298" s="16"/>
      <c r="HU298" s="16"/>
      <c r="HV298" s="16"/>
    </row>
    <row r="299" spans="1:229" s="15" customFormat="1" ht="47.25" customHeight="1">
      <c r="A299" s="28" t="s">
        <v>62</v>
      </c>
      <c r="B299" s="27"/>
      <c r="C299" s="29"/>
      <c r="D299" s="29"/>
      <c r="E299" s="29"/>
      <c r="F299" s="29"/>
      <c r="G299" s="29"/>
      <c r="H299" s="30"/>
      <c r="I299" s="30"/>
      <c r="J299" s="30"/>
      <c r="K299" s="30"/>
      <c r="L299" s="31"/>
      <c r="BA299" s="43">
        <f>SUM(BA13:BA298)</f>
        <v>47685239.99</v>
      </c>
      <c r="BB299" s="43">
        <f>SUM(BB13:BB298)</f>
        <v>47685239.99</v>
      </c>
      <c r="BC299" s="26" t="str">
        <f>SpellNumber($E$2,BB299)</f>
        <v>INR  Four Crore Seventy Six Lakh Eighty Five Thousand Two Hundred &amp; Thirty Nine  and Paise Ninety Nine Only</v>
      </c>
      <c r="BD299" s="78">
        <v>384803128.98</v>
      </c>
      <c r="BE299" s="78"/>
      <c r="BF299" s="78"/>
      <c r="HQ299" s="16">
        <v>4</v>
      </c>
      <c r="HR299" s="16" t="s">
        <v>41</v>
      </c>
      <c r="HS299" s="16" t="s">
        <v>61</v>
      </c>
      <c r="HT299" s="16">
        <v>10</v>
      </c>
      <c r="HU299" s="16" t="s">
        <v>38</v>
      </c>
    </row>
    <row r="300" spans="1:229" s="18" customFormat="1" ht="33.75" customHeight="1">
      <c r="A300" s="28" t="s">
        <v>66</v>
      </c>
      <c r="B300" s="27"/>
      <c r="C300" s="67"/>
      <c r="D300" s="32"/>
      <c r="E300" s="33" t="s">
        <v>69</v>
      </c>
      <c r="F300" s="40"/>
      <c r="G300" s="34"/>
      <c r="H300" s="17"/>
      <c r="I300" s="17"/>
      <c r="J300" s="17"/>
      <c r="K300" s="35"/>
      <c r="L300" s="36"/>
      <c r="M300" s="37"/>
      <c r="O300" s="15"/>
      <c r="P300" s="15"/>
      <c r="Q300" s="15"/>
      <c r="R300" s="15"/>
      <c r="S300" s="15"/>
      <c r="BA300" s="39">
        <f>IF(ISBLANK(F300),0,IF(E300="Excess (+)",ROUND(BA299+(BA299*F300),2),IF(E300="Less (-)",ROUND(BA299+(BA299*F300*(-1)),2),IF(E300="At Par",BA299,0))))</f>
        <v>0</v>
      </c>
      <c r="BB300" s="41">
        <f>ROUND(BA300,0)</f>
        <v>0</v>
      </c>
      <c r="BC300" s="26" t="str">
        <f>SpellNumber($E$2,BA300)</f>
        <v>INR Zero Only</v>
      </c>
      <c r="BD300" s="80">
        <f>BA299-BD299</f>
        <v>-337117888.99</v>
      </c>
      <c r="HQ300" s="19"/>
      <c r="HR300" s="19"/>
      <c r="HS300" s="19"/>
      <c r="HT300" s="19"/>
      <c r="HU300" s="19"/>
    </row>
    <row r="301" spans="1:229" s="18" customFormat="1" ht="41.25" customHeight="1">
      <c r="A301" s="28" t="s">
        <v>65</v>
      </c>
      <c r="B301" s="27"/>
      <c r="C301" s="85" t="str">
        <f>SpellNumber($E$2,BA300)</f>
        <v>INR Zero Only</v>
      </c>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6"/>
      <c r="HQ301" s="19"/>
      <c r="HR301" s="19"/>
      <c r="HS301" s="19"/>
      <c r="HT301" s="19"/>
      <c r="HU301" s="19"/>
    </row>
    <row r="302" spans="2:229" s="12" customFormat="1" ht="15">
      <c r="B302" s="68"/>
      <c r="C302" s="20"/>
      <c r="D302" s="20"/>
      <c r="E302" s="20"/>
      <c r="F302" s="20"/>
      <c r="G302" s="20"/>
      <c r="H302" s="20"/>
      <c r="I302" s="20"/>
      <c r="J302" s="20"/>
      <c r="K302" s="20"/>
      <c r="L302" s="20"/>
      <c r="M302" s="20"/>
      <c r="O302" s="20"/>
      <c r="BA302" s="20"/>
      <c r="BC302" s="20"/>
      <c r="HQ302" s="13"/>
      <c r="HR302" s="13"/>
      <c r="HS302" s="13"/>
      <c r="HT302" s="13"/>
      <c r="HU302" s="13"/>
    </row>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1"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sheetData>
  <sheetProtection password="D9BE" sheet="1" selectLockedCells="1"/>
  <mergeCells count="8">
    <mergeCell ref="A9:BC9"/>
    <mergeCell ref="C301:BC301"/>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0">
      <formula1>IF(E300="Select",-1,IF(E300="At Par",0,0))</formula1>
      <formula2>IF(E300="Select",-1,IF(E300="At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0">
      <formula1>0</formula1>
      <formula2>IF(E300&lt;&gt;"Select",99.9,0)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0">
      <formula1>0</formula1>
      <formula2>99.9</formula2>
    </dataValidation>
    <dataValidation type="list" allowBlank="1" showInputMessage="1" showErrorMessage="1" sqref="E300">
      <formula1>"Select, Excess (+), Less (-)"</formula1>
    </dataValidation>
    <dataValidation type="decimal" allowBlank="1" showInputMessage="1" showErrorMessage="1" promptTitle="Quantity" prompt="Please enter the Quantity for this item. " errorTitle="Invalid Entry" error="Only Numeric Values are allowed. " sqref="D13 D86:D90 F13 D298 F298 D247:D250 D188 F188 F247:F250 D114 F86:F90 F69:F70 BD298 BD188 BD247:BD250 BD86:BD90 BD69:BD70 D263 F26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64:M298 M14:M262">
      <formula1>0</formula1>
      <formula2>999999999999999</formula2>
    </dataValidation>
    <dataValidation allowBlank="1" showInputMessage="1" showErrorMessage="1" promptTitle="Units" prompt="Please enter Units in text" sqref="E13 E135:E139 E127:E133 E119:E125 E105:E117 E97:E103 E208:E250 E194:E206 E172:E176 E165:E170 E141:E146 E148:E154 E156:E163 E180 E182:E188 E85:E95 E69:E70 E254:E298"/>
    <dataValidation type="list" allowBlank="1" showInputMessage="1" showErrorMessage="1" sqref="L295 L296 L29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8">
      <formula1>"INR"</formula1>
    </dataValidation>
    <dataValidation type="decimal" allowBlank="1" showInputMessage="1" showErrorMessage="1" promptTitle="Rate Entry" prompt="Please enter the Basic Price in Rupees for this item. " errorTitle="Invaid Entry" error="Only Numeric Values are allowed. " sqref="G13:H29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8">
      <formula1>0</formula1>
      <formula2>999999999999999</formula2>
    </dataValidation>
    <dataValidation type="list" showInputMessage="1" showErrorMessage="1" sqref="I13:I298">
      <formula1>"Excess(+), Less(-)"</formula1>
    </dataValidation>
    <dataValidation allowBlank="1" showInputMessage="1" showErrorMessage="1" promptTitle="Addition / Deduction" prompt="Please Choose the correct One" sqref="J13:J298"/>
    <dataValidation type="list" allowBlank="1" showInputMessage="1" showErrorMessage="1" sqref="K13:K298">
      <formula1>"Partial Conversion, Full Conversion"</formula1>
    </dataValidation>
    <dataValidation allowBlank="1" showInputMessage="1" showErrorMessage="1" promptTitle="Itemcode/Make" prompt="Please enter text" sqref="C13:C298"/>
    <dataValidation type="decimal" allowBlank="1" showInputMessage="1" showErrorMessage="1" errorTitle="Invalid Entry" error="Only Numeric Values are allowed. " sqref="A13:A29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3" t="s">
        <v>3</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2019-03-14T08:16:18Z</cp:lastPrinted>
  <dcterms:created xsi:type="dcterms:W3CDTF">2009-01-30T06:42:42Z</dcterms:created>
  <dcterms:modified xsi:type="dcterms:W3CDTF">2019-06-21T06:08:19Z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