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'BoQ1'!$A$1:$BC$245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<sst xmlns="http://schemas.openxmlformats.org/spreadsheetml/2006/main" count="1481" uniqueCount="537">
  <si>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</si>
  <si>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</si>
  <si>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</si>
  <si>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</si>
  <si>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</si>
  <si>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</si>
  <si>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</si>
  <si>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</si>
  <si>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</si>
  <si>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</si>
  <si>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</si>
  <si>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</si>
  <si>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</si>
  <si>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</si>
  <si>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</si>
  <si>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</si>
  <si>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</si>
  <si>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</si>
  <si>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</si>
  <si>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</si>
  <si>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</si>
  <si>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</si>
  <si>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</si>
  <si>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</si>
  <si>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</si>
  <si>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</si>
  <si>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</si>
  <si>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</si>
  <si>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</si>
  <si>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</si>
  <si>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</si>
  <si>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</si>
  <si>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</si>
  <si>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</si>
  <si>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</si>
  <si>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</si>
  <si>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</si>
  <si>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</si>
  <si>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</si>
  <si>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</si>
  <si>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</si>
  <si>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</si>
  <si>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</si>
  <si>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</si>
  <si>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</si>
  <si>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</si>
  <si>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</si>
  <si>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</si>
  <si>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</si>
  <si>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</si>
  <si>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</si>
  <si>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</si>
  <si>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</si>
  <si>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</si>
  <si>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</si>
  <si>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</si>
  <si>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</si>
  <si>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</si>
  <si>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</si>
  <si>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</si>
  <si>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</si>
  <si>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</si>
  <si>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</si>
  <si>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</si>
  <si>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</si>
  <si>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</si>
  <si>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</si>
  <si>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</si>
  <si>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</si>
  <si>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</si>
  <si>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</si>
  <si>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</si>
  <si>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</si>
  <si>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</si>
  <si>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</si>
  <si>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</si>
  <si>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</si>
  <si>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</si>
  <si>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</si>
  <si>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</si>
  <si>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</si>
  <si>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</si>
  <si>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</si>
  <si>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</si>
  <si>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</si>
  <si>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</si>
  <si>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</si>
  <si>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</si>
  <si>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</si>
  <si>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</si>
  <si>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</si>
  <si>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</si>
  <si>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</si>
  <si>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</si>
  <si>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</si>
  <si>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</si>
  <si>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</si>
  <si>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</si>
  <si>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</si>
  <si>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</si>
  <si>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</si>
  <si>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</si>
  <si>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</si>
  <si>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</si>
  <si>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</si>
  <si>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</si>
  <si>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</si>
  <si>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</si>
  <si>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</si>
  <si>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</si>
  <si>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</si>
  <si>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</si>
  <si>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</si>
  <si>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</si>
  <si>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</si>
  <si>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</si>
  <si>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</si>
  <si>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</si>
  <si>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</si>
  <si>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</si>
  <si>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</si>
  <si>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</si>
  <si>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</si>
  <si>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</si>
  <si>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</si>
  <si>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</si>
  <si>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</si>
  <si>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</si>
  <si>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</si>
  <si>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</si>
  <si>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</si>
  <si>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</si>
  <si>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</si>
  <si>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</si>
  <si>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</si>
  <si>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</si>
  <si>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</si>
  <si>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</si>
  <si>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</si>
  <si>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</si>
  <si>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</si>
  <si>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</si>
  <si>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</si>
  <si>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</si>
  <si>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</si>
  <si>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</si>
  <si>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</si>
  <si>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</si>
  <si>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</si>
  <si>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</si>
  <si>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</si>
  <si>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</si>
  <si>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</si>
  <si>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</si>
  <si>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</si>
  <si>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</si>
  <si>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</si>
  <si>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</si>
  <si>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</si>
  <si>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</si>
  <si>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</si>
  <si>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</si>
  <si>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</si>
  <si>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</si>
  <si>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</si>
  <si>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</si>
  <si>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</si>
  <si>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</si>
  <si>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</si>
  <si>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</si>
  <si>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</si>
  <si>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</si>
  <si>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</si>
  <si>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</si>
  <si>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</si>
  <si>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</si>
  <si>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</si>
  <si>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</si>
  <si>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</si>
  <si>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</si>
  <si>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</si>
  <si>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</si>
  <si>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</si>
  <si>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</si>
  <si>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</si>
  <si>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</si>
  <si>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</si>
  <si>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</si>
  <si>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</si>
  <si>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</si>
  <si>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</si>
  <si>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</si>
  <si>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</si>
  <si>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</si>
  <si>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</si>
  <si>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</si>
  <si>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</si>
  <si>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</si>
  <si>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</si>
  <si>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</si>
  <si>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</si>
  <si>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</si>
  <si>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</si>
  <si>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</si>
  <si>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</si>
  <si>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</si>
  <si>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</si>
  <si>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</si>
  <si>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</si>
  <si>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</si>
  <si>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</si>
  <si>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</si>
  <si>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</si>
  <si>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</si>
  <si>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</si>
  <si>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</si>
  <si>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</si>
  <si>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</si>
  <si>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</si>
  <si>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</si>
  <si>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</si>
  <si>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</si>
  <si>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</si>
  <si>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</si>
  <si>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</si>
  <si>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</si>
  <si>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</si>
  <si>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</si>
  <si>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</si>
  <si>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</si>
  <si>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</si>
  <si>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</si>
  <si>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</si>
  <si>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</si>
  <si>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</si>
  <si>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</si>
  <si>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</si>
  <si>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</si>
  <si>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</si>
  <si>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</si>
  <si>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BI01010001010000000000000515BI0100001300</t>
  </si>
  <si>
    <t>BI01010001010000000000000515BI0100001301</t>
  </si>
  <si>
    <t>BI01010001010000000000000515BI0100001302</t>
  </si>
  <si>
    <t>BI01010001010000000000000515BI0100001303</t>
  </si>
  <si>
    <t>BI01010001010000000000000515BI0100001304</t>
  </si>
  <si>
    <t>BI01010001010000000000000515BI0100001305</t>
  </si>
  <si>
    <t>BI01010001010000000000000515BI0100001306</t>
  </si>
  <si>
    <t>BI01010001010000000000000515BI0100001307</t>
  </si>
  <si>
    <t>BI01010001010000000000000515BI0100001308</t>
  </si>
  <si>
    <t>BI01010001010000000000000515BI0100001309</t>
  </si>
  <si>
    <t>BI01010001010000000000000515BI0100001310</t>
  </si>
  <si>
    <t>Mtr.</t>
  </si>
  <si>
    <t>Each</t>
  </si>
  <si>
    <t>set</t>
  </si>
  <si>
    <t>mtr</t>
  </si>
  <si>
    <t>each</t>
  </si>
  <si>
    <t>BI01010001010000000000000515BI0100001113</t>
  </si>
  <si>
    <t>BI01010001010000000000000515BI0100001114</t>
  </si>
  <si>
    <t>M.T.</t>
  </si>
  <si>
    <t>Sqm</t>
  </si>
  <si>
    <t>Civil works</t>
  </si>
  <si>
    <t>Mtr</t>
  </si>
  <si>
    <t>pts</t>
  </si>
  <si>
    <t>Qntl</t>
  </si>
  <si>
    <t>item</t>
  </si>
  <si>
    <t>Supply &amp; Fixing 240 V, 25 A, Modular type AC m/c starter (Eletron OLP - 3) 4 Module GI Modular type switch board with 4 Module top cover plate flushed in wall incl. S&amp;F switch board and cover plate and making necy. connections with PVC Cu wire and earth continuity wire .(For AC m/c)</t>
  </si>
  <si>
    <t xml:space="preserve">Installation charge of indoor &amp; out door unit incl S/F iron bracket frame </t>
  </si>
  <si>
    <t>Supply &amp; installation of extra drain water pipe  of approved quality</t>
  </si>
  <si>
    <t>Surface Dressing of the ground in any kind of soil including removing vegetation inequalities not exceeding 15 cm depth and disposal of the rubbish within a lead upto 75 m as directed.</t>
  </si>
  <si>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Depth of excavation not execeeding 1,500 mm</t>
  </si>
  <si>
    <t>Depth of Excavation for additional depth beyond1500 mm and upto 3000 mm but not requiring Shoring</t>
  </si>
  <si>
    <t>Earth work in filling in foundation trenches or plinth with good earth, in layer not exceeding 150mm including watering and ramming etc. layer by layer complete a) With earth obtained from excavation of foundation.</t>
  </si>
  <si>
    <t>(A) Filling in foundation or plinth by silver sand in layers not exceeding 150 mm as directed and consolidating the same by thorough saturation with water, ramming complete including the cost of supply of sand. (payment to be made on measurement of finished quantity) .(B) Do - by fine sand</t>
  </si>
  <si>
    <t>Single brick flat soling of picked jhama bricks including ramming and dressing bed to proper level, and filling joints with powered or local sand.</t>
  </si>
  <si>
    <t>Ordinary Cement concrete (mix 1:2:4) with graded stone chips (20 mm nominal size) excluding shuttering and reinforcement,if any, in ground floor as per relevant IS codes.a) Pakur Variety</t>
  </si>
  <si>
    <t>Sqm.</t>
  </si>
  <si>
    <t>CuM.</t>
  </si>
  <si>
    <t>SqM</t>
  </si>
  <si>
    <t>Cum</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</si>
  <si>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round floor and foundation.[using concrete mixture] (b) M 25 Grade
GROUND FLOOR</t>
  </si>
  <si>
    <t xml:space="preserve">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round floor and foundation.[using concrete mixture] (b) M 25 Grade
FIRST  FLOOR </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</si>
  <si>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round floor and foundation.[using concrete mixture] (b) M 25 Grade
SECOND FLOOR &amp;MUMTY ROOM</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</si>
  <si>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(c) Steel shuttering or 9 to 12 mm thick approved quality ply board shuttering in any concrete work
GROUND FLOOR</t>
  </si>
  <si>
    <t xml:space="preserve">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(c) Steel shuttering or 9 to 12 mm thick approved quality ply board shuttering in any concrete work
FIRST  FLOOR </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</si>
  <si>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(c) Steel shuttering or 9 to 12 mm thick approved quality ply board shuttering in any concrete work
SECOND FLOOR &amp;MUMTY ROOM</t>
  </si>
  <si>
    <t>SqM.</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</si>
  <si>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For work in foundation,basement and and upto roof of/upto 4m  For SAIL/TATA/RINL
i) Tor steel/Mild Steel
GROUND FLOOR</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</si>
  <si>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For work in foundation,basement and and upto roof of/upto 4m  For SAIL/TATA/RINL
i) Tor steel/Mild Steel
FIRST  FLOOR </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</si>
  <si>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For work in foundation,basement and and upto roof of/upto 4m  For SAIL/TATA/RINL
i) Tor steel/Mild Steel
SECOND FLOOR &amp;MUMTY ROOM</t>
  </si>
  <si>
    <t>Brick work with 1st class bricks in cement mortar (1:6) GL TO PL
(a) In foundation and plinth</t>
  </si>
  <si>
    <t>Brick work with 1st class bricks in cement mortar (1:6) in 
Super Structure ,Ground Floor</t>
  </si>
  <si>
    <t xml:space="preserve">Brick work with 1st class bricks in cement mortar (1:6) in 
FIRST  FLOOR </t>
  </si>
  <si>
    <t>Brick work with 1st class bricks in cement mortar (1:6) in 
SECOND FLOOR &amp;MUMTY ROOM</t>
  </si>
  <si>
    <t xml:space="preserve">125 mm. thick brick work with 1st class bricks in cement mortar (1:4)in 
GROUND FLOOR
</t>
  </si>
  <si>
    <t xml:space="preserve">125 mm. thick brick work with 1st class bricks in cement mortar (1:4)in 
FIRST  FLOOR </t>
  </si>
  <si>
    <t>125 mm. thick brick work with 1st class bricks in cement mortar (1:4)in 
SECOND FLOOR &amp;MUMTY ROOM</t>
  </si>
  <si>
    <t>25mm. thick damp proof course with cement concrete with stone chips (1:1.5:3) [with graded stone aggregate 10 mm nominal size] and admixture of water proofing compound as per manufacturer's specification followed by two coat of polymer based paint, (1st coat after 4 to 5 days of concrete laying and 2 nd coat just before brick masonry work) as directed (cost of water proofing compound &amp; polymer based paint to be paid separately).( Chequering not required over concrete or painted surface). [Note: - Waterproofing as per item NO 9, polymer based paint as per item 8 (a) of Section (C).</t>
  </si>
  <si>
    <t>Labour for Chipping of concrete surface before taking up Plastering work.</t>
  </si>
  <si>
    <t>Wood work in door and window frame fitted and fixed in position complete including a protective coat of painting at the contact surface of the frame exluding cost of concrete, Iron Butt Hinges and M.S clamps. (The quantum should be correted upto three decimals). Sal : Sal Malayasian
GROUND FLOOR</t>
  </si>
  <si>
    <t xml:space="preserve">Wood work in door and window frame fitted and fixed in position complete including a protective coat of painting at the contact surface of the frame exluding cost of concrete, Iron Butt Hinges and M.S clamps. (The quantum should be correted upto three decimals). Sal : Sal Malayasian
FIRST  FLOOR </t>
  </si>
  <si>
    <t>Wood work in door and window frame fitted and fixed in position complete including a protective coat of painting at the contact surface of the frame exluding cost of concrete, Iron Butt Hinges and M.S clamps. (The quantum should be correted upto three decimals). Sal : Sal Malayasian
SECOND FLOOR&amp;MUMTY</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</si>
  <si>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floor.(a) 35 mm thick shutters (single leaf)
GROUND FLOOR</t>
  </si>
  <si>
    <t xml:space="preserve">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floor.(a) 35 mm thick shutters (single leaf)
FIRST  FLOOR </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</si>
  <si>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floor.(a) 35 mm thick shutters (single leaf)
SECOND FLOOR&amp;MUMTY</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</si>
  <si>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c/ With 1:4 cement mortar ,b) 10 mm thick plaster. Ceiling Plaster
SECOND FLOOR&amp;MUMTY</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</si>
  <si>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GROUND FLOOR</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</si>
  <si>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FIRST  FLOOR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</si>
  <si>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SECOND FLOOR&amp;MUMTY</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</si>
  <si>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b) 15mm thick plaster INSIDE
GROUND FLOOR</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</si>
  <si>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b) 15mm thick plaster INSIDE
FIRST  FLOOR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</si>
  <si>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b) 15mm thick plaster INSIDE
SECOND FLOOR&amp;MUMTY</t>
  </si>
  <si>
    <t>Rendering the Surface of walls and ceiling with White Cement base WATER PROOF wall putty of approved make &amp; brand.(1.5 mm thick)
Ground Floor (Internal surface)</t>
  </si>
  <si>
    <t xml:space="preserve">Rendering the Surface of walls and ceiling with White Cement base WATER PROOF wall putty of approved make &amp; brand.(1.5 mm thick)
FIRST FLOOR (Internal surface)
</t>
  </si>
  <si>
    <t>Rendering the Surface of walls and ceiling with White Cement base WATER PROOF wall putty of approved make &amp; brand.(1.5 mm thick)
SECOND FLOOR &amp; Mumty (Internal surface)</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</si>
  <si>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b) Premium 100% Acrylic Emulsion
(b) Two Coats
Ground Floor (External surface)</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</si>
  <si>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b) Premium 100% Acrylic Emulsion
(b) Two Coats
FIRST FLOOR (External surface)</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</si>
  <si>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b) Premium 100% Acrylic Emulsion
(b) Two Coats
SECOND FLOOR &amp; Mumty (External surface)</t>
  </si>
  <si>
    <t>Applying decorative cement based paint of approved quality after preparing the surface including scraping the same thoroughly (plastered or concrete surface) as per  manufacturer's specification. Two coats.
Ground Floor(external surface)</t>
  </si>
  <si>
    <t>Primming One coat on Timber or Plaster surface with Synthetic Oil bound Primer of approved Quality inclusing smooting surface by sand Papering etc</t>
  </si>
  <si>
    <t>(A) Painting with best quality synthetic enamel paint of approved make and brand including smoothening surface by sand papering etc. including using of approved putty etc. on the surface, if necessary  : (a) On timber or plastered surface :With super gloss (hi-gloss) -(iv) Two coats (with any shade except white)</t>
  </si>
  <si>
    <t>(b) Priming one coat on steel or other metal surface with synthetic oil bound primer of approved quality including smoothening surfaces by sand papering etc.</t>
  </si>
  <si>
    <t>Supplying and laying true to line and level vitrified tiles of approved brand (size not less than 600 mm X 600 mm X 10 mm thick) in floor, skirting etc. set in 20 mm sand cement mortar (1:4) and 2 mm thick cement slurry back side of tiles using cement @ 2.91Kg./sqM or using polymerised adhesive (6 mm thick layer applied directly over finished artificial stone floor/Mosaic etc without any backing course) laid after application slurry using 1.75 Kg of cement per sqM below mortar only, joints grouted with admixture of white cement and colouring pigment to match with colour of tiles /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Engineer-in-Charge.(White cement, synthetic adhesive and grout material to be supplied by the contrr]e) I (B) Light Colour
Ground floor
(I) With application slurry @1.75 kg/ Sq.m, 20 mm sand cement mortar (1:4) &amp; 2 mm thick cement slurry at back side of tiles, 0.2 kg/ Sq.m white cement for joint filling with pigment.
(B) Light Colour . Ground floor</t>
  </si>
  <si>
    <t>18 mm. to 22 mm. thick, kota stone slab setin 20 mm thick (avg) cement mortar (1:4) infloor, stair &amp; lobby including pointing incement slurry with admixture of pigmentmatching the stone shade, including grinding&amp; polishing as per direction of Engineer - in -charge to match with the existing work.[Slurry for bedding @ 4.4 kg/Sq.m andpointing @2.0 kg/Sq.m]Extra cost of labour for prefinished andpremoulded Nosing to treads of steps,
GROUND FLOOR</t>
  </si>
  <si>
    <t>18 mm. to 22 mm. thick, kota stone slab setin 20 mm thick (avg) cement mortar (1:4) infloor, stair &amp; lobby including pointing incement slurry with admixture of pigmentmatching the stone shade, including grinding&amp; polishing as per direction of Engineer - in -charge to match with the existing work.[Slurry for bedding @ 4.4 kg/Sq.m andpointing @2.0 kg/Sq.m]Extra cost of labour for prefinished andpremoulded Nosing to treads of steps,
FIRST FLOOR</t>
  </si>
  <si>
    <t>18 mm. to 22 mm. thick, kota stone slab setin 20 mm thick (avg) cement mortar (1:4) infloor, stair &amp; lobby including pointing incement slurry with admixture of pigmentmatching the stone shade, including grinding&amp; polishing as per direction of Engineer - in -charge to match with the existing work.[Slurry for bedding @ 4.4 kg/Sq.m andpointing @2.0 kg/Sq.m]Extra cost of labour for prefinished andpremoulded Nosing to treads of steps,
SECOND  FLOOR &amp; MUMTY ROOM</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</si>
  <si>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GROUND FLOOR/KOTA STONE WALL</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</si>
  <si>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FIRST FLOOR/KOTA STONE WALL</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</si>
  <si>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SECOND  FLOOR &amp; MUMTY ROOM/KOTA STONE WALL</t>
  </si>
  <si>
    <t>Extra cost of labour for prefinished and premoulded Nosing to treads of steps, railing, window sill etc. of Kota Stone.</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</si>
  <si>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70mm</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</si>
  <si>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(1:2:4) with stone chips 20 mm down cutting holes and mending good damages to match with existing surface complete in all respect excluding glazing. 
In Ground floor Flash butt welded windows and ventilators
(No shop priming will be allowed to facilitate inspection of workmanship)
Without integrated grills.
(b) Openable steel windows as per IS sizes with side hung shutters and horizotal glazing bars. [The extra rate admissible for the openable portion only]
GROUND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</si>
  <si>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(1:2:4) with stone chips 20 mm down cutting holes and mending good damages to match with existing surface complete in all respect excluding glazing. 
In Ground floor Flash butt welded windows and ventilators
(No shop priming will be allowed to facilitate inspection of workmanship)
Without integrated grills.
(b) Openable steel windows as per IS sizes with side hung shutters and horizotal glazing bars. [The extra rate admissible for the openable portion only]
FIRST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</si>
  <si>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(1:2:4) with stone chips 20 mm down cutting holes and mending good damages to match with existing surface complete in all respect excluding glazing. 
In Ground floor Flash butt welded windows and ventilators
(No shop priming will be allowed to facilitate inspection of workmanship)
Without integrated grills.
(a) Fixed type steel windows as per IS Sizes with horizontal glazing bars
GROUND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</si>
  <si>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(1:2:4) with stone chips 20 mm down cutting holes and mending good damages to match with existing surface complete in all respect excluding glazing. 
In Ground floor Flash butt welded windows and ventilators
(No shop priming will be allowed to facilitate inspection of workmanship)
Without integrated grills.
(a) Fixed type steel windows as per IS Sizes with horizontal glazing bars
FIRST FLOOR</t>
  </si>
  <si>
    <t>Extra for fixing glass panes in steel window</t>
  </si>
  <si>
    <t>Supplying,fitting &amp; fixing of 2-Track / 3-Track Aluminium sliding Window of all Aluminium sections viz. window frame (top,bottom &amp; side frame), shutter (top, bottom, side &amp; interlock member) made of aluminium alloy extrusions conforming to IS 733-1983 &amp; IS 1285-1975, annodised conforming to IS 1868- 1983, fitted with all other accessories viz. PVC roller, EPDM gasket, maruti lock, screws etc. including labour charges for fitting &amp; fixing of aluminium 2-
track/3-track sliding window with fixing of glass (excluding cost of glass) all complete as per architectural drawings and direction of Engineer-in-charge. 10-12 Micron thickness Annodizing film
Natural white
All Floor</t>
  </si>
  <si>
    <t>Kg</t>
  </si>
  <si>
    <t>a) M.S.or W.I. Ornamental grill of approved design joints continuously welded with M.S,W.I. Flats and bars of windows, railing etc. fitted and fixed with necessary screws and lugs in ground floor.(i) Grill weighing above 16 Kg./sq. mtr.
GROUND FLOOR</t>
  </si>
  <si>
    <t>a) M.S.or W.I. Ornamental grill of approved design joints continuously welded with M.S,W.I. Flats and bars of windows, railing etc. fitted and fixed with necessary screws and lugs in ground floor.(i) Grill weighing above 16 Kg./sq. mtr.
FIRST FLOOR</t>
  </si>
  <si>
    <t>a) M.S.or W.I. Ornamental grill of approved design joints continuously welded with M.S,W.I. Flats and bars of windows, railing etc. fitted and fixed with necessary screws and lugs in ground floor.(i) Grill weighing above 16 Kg./sq. mtr.
SECOND  FLOOR &amp; MUMTY ROOM</t>
  </si>
  <si>
    <t>M.S. gate of Jail type as per approved design made of strong M.S. frame work, intermediate stiffeners and round / square bars or angles. M.S. sheet (not less than 14 gauge) gussets, cleats etc. including necessary riveting, bolting, welding, locking and hanging arrangements, fitting and fixing complete as per direction of the Engineer-in -charge.  IN GROUND FLOOR</t>
  </si>
  <si>
    <t>Supplying, fitting and fixing Stainless Steel railing consist of 38mm dia and 900mm height vertical balustrade at every two alternative steps, 50mm dia top rail, 3 (three ) nos 19mm dia horizontal Strainless steel pipe and base/cover plate with Strainless Steel GRADE 304 containing 7.5% nickle (Interior Grade) Brushed/Mat finish, complete as per direction of the Engineer-incharge.
Weight of Strainless Steel railing per metre 6.5 Kg (approx)</t>
  </si>
  <si>
    <t>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IN GROUND FLOOR</t>
  </si>
  <si>
    <t>Supplying,fitting and Fixing MS Clamps for Door and Window frame made of Flat bend Bar , end bifurcated with necessary screws etc by cement concrete (1:2:4) as per direction.(Cost of Concrete will be paid Seperately) 40mm x 6mm ,250 mm length</t>
  </si>
  <si>
    <t>Iron butt hinges of approved quality fitted and fixed with steel screws, with ISI mark 100mm X 50mm X 1.25mm</t>
  </si>
  <si>
    <t>i) Iron hasp bolt of approved quality fitted and fixed complete (oxidised) with 16mm dia rod with centre bolt and round fitting.250mm long</t>
  </si>
  <si>
    <t>(ii) Anodised aluminium floor door stopper</t>
  </si>
  <si>
    <t>Godrej  Hydraulic door closer fitted and fixed complete.Medium Type</t>
  </si>
  <si>
    <t>Anodised aluminium barrel / tower /socket bolt (full covered) of approved manufractured from extructed section conforming to I.S. 204/74 fitted with cadmium plated screws. 300 mm long X 10mm dia bolt.</t>
  </si>
  <si>
    <t>Anodised aliminium D-type handle of approved quality manufactured from extruded section conforming to I.S. specification (I.S. 230/72) fitted and fixed complete:(a) With continuous plate base (Hexagonal / Round rod) (v) 125 mm grip x 12 mm dia rod.</t>
  </si>
  <si>
    <t>Ordinary Cement concrete (mix 1:2:4) with graded stone chips (6mm nominal size) excluding shuttering and reinforcement,if any, in gound floor as per relevant IS codes..(i)pakur variety (For Roof Concrete)</t>
  </si>
  <si>
    <t>Supplying, fitting and fixing Black Stone slab used in Kitchen slab, alcove, wardrobe etc. laid and jointed with necessary  adhesive Cement mortar (1:2) including grinding or polishing as per direction of Engineer-in -Charge in Ground  Floor. (b) Slab Thickness above 25 mm and upto 37.5 mm</t>
  </si>
  <si>
    <t>Earth work in filling in compound, tank, low land, ditches etc. with good earth, in layers not exceeding 150 mm. including breaking clods and consolidating the same by ramming and dressing complete. (Payment will be made on profile measurement before and after the work)
(iv) With carried earth arranged by the contractor within a radius exceeding 5 km. butnot exceeding 10 km. including cost of carried earth</t>
  </si>
  <si>
    <t xml:space="preserve">(A) Filling in foundation or plinth by silver sand in layers not exceeding 150 mm as directed and consolidating the same by thorough saturation with water, ramming complete including the cost of supply of sand. (payment to be made on measurement of finished quantity). </t>
  </si>
  <si>
    <t>Supplying &amp; laying as per IRC-SP:063-2004 paver unit of any shade of approved quality as per relevant IS code,laid in pattern as directed in pavement, footpath, driveway(paver block only), etc including necessary underlay complete in all respect with all labour and material. [Border concrete if necessary to be paid separately]. Note: Sub-grade CBR should not be less than 5. 60 mm thick interlocking designer concrete paver block M-35 grade for light-traffic zone, commercial &amp; office complex, tourist resort as per IS: 15658-2006 (over 20-40 mm medium sand bed on 250mm thk WBM/ WMM base course &amp; 250 mm thk bound gnaular /granular sub-base course &amp; filling the interstices of blocks with fine sand by brooming &amp; subsequent watering complete, including cost of sand but excluding cost of base, sub-base course &amp; subgradepreparation) complete as per direction of Engineer-in-Charge. (ii) Coloured Decorative</t>
  </si>
  <si>
    <t>Supplying fitting approved type ventilator in position after cutting holes in walls setting in cement mortar mending damages to wall and plaster and two coats of paint of approved brand of any shade. Payment of mending good damages of wall &amp; plaster and painting to be made separately
(b) R.C.C ventilator of 20 mm. thick (i) Upto 0.10 sq.m. area</t>
  </si>
  <si>
    <t>Supplying , fitting &amp; fixing Zn-Al alloy (55% Al &amp; 45% Zn) coating of 150 grams per sq. metre (followed by colour coated on both side) steel sheet work having minimum yield strength of 550 Mpa of trapizoidal profile of approved make (excluding the supporting frame work) fitted and fixed with 55 mm &amp; 25 mm self tapping screw, EPDM Washer 16 mm dia &amp; 3 mm th. washer etc. complete with 150 mm end lap and one corrugation minimum side lap. (Payment to be made on area of finished work).(i) In Roof:- a) With 0.5 mm thick sheet</t>
  </si>
  <si>
    <t>Ornamental brick edging (75 mm wide) in compound roads, gardens etc.with 1st class or picked jhama bricks laid diagonally on end and with a corner slightly raised from the adjoining surface thus giving saw tooth appearance including cutting trench laying bricks and repacking the trench thoroughly on both sides of the edging complete as per direction.</t>
  </si>
  <si>
    <t>Rm.</t>
  </si>
  <si>
    <t>Mts</t>
  </si>
  <si>
    <t>Supplying, fitting and fixing Peet's valve fullway gunmetal standard pattern best quality of approved brand bearing I.S.I. marking with fittings (tested to 21 kg per sq. cm.).
40mm</t>
  </si>
  <si>
    <t>Supplying, fitting and fixing Peet's valve fullway gunmetal standard pattern best quality of approved brand bearing I.S.I. marking with fittings (tested to 21 kg per sq. cm.).
32 mm</t>
  </si>
  <si>
    <t>Supplying, fitting and fixing Peet's valve fullway gunmetal standard pattern best quality of approved brand bearing I.S.I. marking with fittings (tested to 21 kg per sq. cm.).
25 mm</t>
  </si>
  <si>
    <t xml:space="preserve">Supplying, fitting and fixing Peet's valve fullway gunmetal standard pattern best quality of approved brand bearing I.S.I. marking with fittings (tested to 21 kg per sq. cm.).
20 mm
</t>
  </si>
  <si>
    <t>Supplying, fitting and fixing Peet's valve fullway gunmetal standard pattern best quality of approved brand bearing I.S.I. marking with fittings (tested to 21 kg per sq. cm.).
15mm</t>
  </si>
  <si>
    <t>Supplying, fitting and fixing Anglo-Indian W.C. in white glazed vitreous china ware of approved make complete in position with necessary bolts, nuts etc. Hindware/Parryware/Cera, made (a) With 'P' trap</t>
  </si>
  <si>
    <t>Supplying, fitting and fixing Closet seat of approved make with lid and C.P.hinges, rubber buffer and brass screws complete.
(b) Anglo Indian (ii) Plastic (hallow type) white</t>
  </si>
  <si>
    <t>Supplying, fitting and fixing 10 litre P.V.C. low-down cistern conforming to I.S. specification with P.V.C. fittings complete,C.I. brackets including two coats of painting to bracket etc.White</t>
  </si>
  <si>
    <t>Supplying, fitting and fixing approved brand P.V.C. CONNECTOR white flexible, with both ends coupling with heavy brass C.P. nut, 15 mm dia. (ii)  450 mm long</t>
  </si>
  <si>
    <t>Supplying, fitting and fixing Flat back urinal (half stall urinal) in white  vitreous chinaware of approved make in position with brass screws on 75 mm X 75 mm X 75 mm wooden blocks complete.(i)   635 mm X 395 mm X 420 mm</t>
  </si>
  <si>
    <t>Supplying, fitting and fixing C.I. round grating.(ii)  150 mm</t>
  </si>
  <si>
    <t>Supplying, fitting and fixing C.I. square jalli.(ii)  150 mm</t>
  </si>
  <si>
    <t>Supplying, fitting and fixing vitreous china best quality approved make  wash basin with C.I. brackets on 75 mm X 75 mm wooden blocks, C.P. waste fittings of 32 mm dia., one approved quality brass C.P. pillar cock of 15 mm dia., C.P. chain with rubber plug of 32 mm dia., approved quality  P.V.C. waste pipe with C.P. nut  32 mm dia., 900 mm long approved quality P.V.C. connection pipe with heavy brass C.P. nut including mending good all damages and painting the brackets with two coats of approved paint.  (ii) 550 mm X 400 mm size</t>
  </si>
  <si>
    <t>Supplying, fitting and fixing pedestal of approved make for wash basin (white)</t>
  </si>
  <si>
    <t>Supplying, fitting and fixing approved brand 32 mm dia. P.V.C. waste pipe, with coupling at one end fitted with necessary clamps.  1050 mm long</t>
  </si>
  <si>
    <t>Supplying, fitting and fixing towel rail with two brackets.       (a) C.P. over brass 25 mm dia. and 600 mm long</t>
  </si>
  <si>
    <t>Supplying, fitting and fixing best quality Indian make mirror 5.5 mm thick with silvering as per I.S.I. specifications supported on fibre glass frame of any colour, frame size 550 mm X 400 mm</t>
  </si>
  <si>
    <t>Supplying ,fitting and fixing bib cock or stop cock.
(a)(i)Chorium plated bib cock short body ( Equivalent to code.511 &amp; Model - Tropical/Sumthing Special of ESSCO or similar brand).</t>
  </si>
  <si>
    <t>Supplying ,fitting and fixing bib cock or stop cock.
(c)(i) Chromium plated  angular stop cock with wall flange (Equivalent to Code No. 5053 &amp; Model- Florentine of Jaguar or similar brand)</t>
  </si>
  <si>
    <t>Supplying, fitting and fixing pillar cock of approved make.
a) (i) CP Pillar Cock - 15 mm. (Equivalent to Code No. 507 &amp; Model - Tropical / Sumthing Special of ESSCO or similar brand).</t>
  </si>
  <si>
    <t>Supplying, fitting and fixing shower of approved brand and make.V(g) PTMT overhead shower (Prayag or equivalent) i) 75 mm round</t>
  </si>
  <si>
    <t>Supplying ,fitting and fixing bib cock or stop cock
(e)PTMT (Polytetra Bib Cock / Stop Cock ( Prayag or equivalent)15 mm</t>
  </si>
  <si>
    <t>Supplying ,fitting and fixing bib cock or stop cock
(e)PTMT (Polytetra Bib Cock / Stop Cock ( Prayag or equivalent)15 mm
b) PTMT Pillar Cock - 15 mm. (Prayag or equivalent).</t>
  </si>
  <si>
    <t>Supplying fitting fixing PTMT smart shelf of approved make of size 300 mm</t>
  </si>
  <si>
    <t>Suppling fitting fixing soap holder a)PTMT (Prayag or Equivelent)</t>
  </si>
  <si>
    <t>Supplying,fitting and fixing stainless steel sink complete with waste fittings and two coats of painting of CI bracket,Sink Only 530mm x 430mm x 180 mm</t>
  </si>
  <si>
    <t xml:space="preserve">Supplying, fitting and fixing 15 mm swan neck tap with left &amp; right hand operating nob with aerator (Equivalent to Code No. 510, 510(A) and Model - TROPICAL / SUMTHING SPECIAL of ESSCO or similar brand). </t>
  </si>
  <si>
    <t xml:space="preserve">Supply of UPVC pipes (B Type) and fittings conforming to IS-13592-1992
(A) (i) Single Socketed 3 Mtr. Length
c) 110 mm </t>
  </si>
  <si>
    <t>Supply of UPVC pipes (B Type) and fittings conforming to IS-13592-1992
(B) Fittings
(i) Door Tee (110 mm)</t>
  </si>
  <si>
    <t>Supply of UPVC pipes (B Type) and fittings conforming to IS-13592-1992
(B) Fittings
(ii)Bend 87.5 dig.(110 MM)</t>
  </si>
  <si>
    <t xml:space="preserve">Supply of UPVC pipes (B Type) and fittings conforming to IS-13592-1992
(B) Fittings
(iv) Vent Cowl 110 mm </t>
  </si>
  <si>
    <t>Supply of UPVC pipes (B Type) and fittings conforming to IS-13592-1992
(B) Fittings
Pipe Clip 110 mm</t>
  </si>
  <si>
    <t>Supply of UPVC pipes (B Type) and fittings conforming to IS-13592-1992
(B) Fittings
(iii) Door Bend 110 mm</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</si>
  <si>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 110 mm</t>
  </si>
  <si>
    <t xml:space="preserve">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(B) Under ground (i) 110 mm </t>
  </si>
  <si>
    <t>Supplying P.V.C. water storage tank of approved quality with closed top with lid (Black) - Multilayer (c) 1000 litre capacity</t>
  </si>
  <si>
    <t>Supplying P.V.C. water storage tank of approved quality with closed top with lid (Black) - Multilayer (c) 2000 litre capacity</t>
  </si>
  <si>
    <t>Labour for hoisting plastic water storage tank. (i) Upto 1500 litre capacity.</t>
  </si>
  <si>
    <t>Labour for hoisting plastic water storage tank. (ii) Above 1500 litre upto 5000 litre capacity.</t>
  </si>
  <si>
    <t>BI01010001010000000000000515BI0100001311</t>
  </si>
  <si>
    <t>BI01010001010000000000000515BI0100001312</t>
  </si>
  <si>
    <t>BI01010001010000000000000515BI0100001313</t>
  </si>
  <si>
    <t>BI01010001010000000000000515BI0100001314</t>
  </si>
  <si>
    <t>BI01010001010000000000000515BI0100001315</t>
  </si>
  <si>
    <t>BI01010001010000000000000515BI0100001316</t>
  </si>
  <si>
    <t>BI01010001010000000000000515BI0100001317</t>
  </si>
  <si>
    <t>BI01010001010000000000000515BI0100001318</t>
  </si>
  <si>
    <t>BI01010001010000000000000515BI0100001319</t>
  </si>
  <si>
    <t>BI01010001010000000000000515BI0100001320</t>
  </si>
  <si>
    <t>BI01010001010000000000000515BI0100001321</t>
  </si>
  <si>
    <t>BI01010001010000000000000515BI0100001322</t>
  </si>
  <si>
    <t>BI01010001010000000000000515BI0100001323</t>
  </si>
  <si>
    <t>BI01010001010000000000000515BI0100001324</t>
  </si>
  <si>
    <t>BI01010001010000000000000515BI0100001325</t>
  </si>
  <si>
    <t>BI01010001010000000000000515BI0100001326</t>
  </si>
  <si>
    <t>BI01010001010000000000000515BI0100001327</t>
  </si>
  <si>
    <t>BI01010001010000000000000515BI0100001328</t>
  </si>
  <si>
    <t>BI01010001010000000000000515BI0100001329</t>
  </si>
  <si>
    <t>BI01010001010000000000000515BI0100001330</t>
  </si>
  <si>
    <t>BI01010001010000000000000515BI0100001331</t>
  </si>
  <si>
    <t>BI01010001010000000000000515BI0100001332</t>
  </si>
  <si>
    <t>BI01010001010000000000000515BI0100001333</t>
  </si>
  <si>
    <t>BI01010001010000000000000515BI0100001334</t>
  </si>
  <si>
    <t>BI01010001010000000000000515BI0100001335</t>
  </si>
  <si>
    <t>BI01010001010000000000000515BI0100001336</t>
  </si>
  <si>
    <t>BI01010001010000000000000515BI0100001337</t>
  </si>
  <si>
    <t>BI01010001010000000000000515BI0100001338</t>
  </si>
  <si>
    <t xml:space="preserve">Supply &amp; fixing 415V 200A capacity MS (16SWG) Busbar Chamber having dimension of (500x150mm) to be fixed on iron frame on wall consisting of 4 nos cupper bars of size (4x50x5mm). The same BBC should have a separate cubicle at one end consisting 3 nos 200A capacity porcelain cut out fuse unit &amp; one nutral bar to receive the service cable including connecting the cut out fuse units with the BBC by S/F 4 x 35 sqmm PVC insulated copper wire duly socketed at both ends incl. earthing attachment &amp; painting 
</t>
  </si>
  <si>
    <t>Supply &amp; fixing 415 volt 100 A TPN switch in S.S. enclosure with HRC fuses onLS &amp; NL to be fixed on angle frame on wall including earthing attachment.(LT/Seimens)</t>
  </si>
  <si>
    <t>Supplying and fixing 100 A Changeover switch with Sheet Steel enclosure on angle iron frame on wall with nuts bolts etcn.(Havells/HPL)</t>
  </si>
  <si>
    <t>Supply &amp; fixing 415 volt 63 A TPN switch in S.S. enclosure with HRC fuses onLS &amp; NL to be fixed on angle frame on wall including earthing attachment.(LT/Seimens)</t>
  </si>
  <si>
    <t xml:space="preserve">Supplying and fixing 8 way double door Vertical TPN(Up to 160A) MCB Distribution board (Legrand/Seimens/ABB as approved by EIC) for MCCB incomer with IP-42/43 protection, on angle iron frame on wall &amp; mending good the damages to original finish incl. Inter connection with suitable size of copper wire and neutral link &amp; provision for earthing attachment                                                                 125 A Four Pole MCB isolator           -- 1 nos                                         63 A TP MCB                                      - - 5 nos                                               6-32 A SP MCB                                    - 3 nos                               </t>
  </si>
  <si>
    <t>Supply &amp; fixing 4 way double door horizontal TPN MCB DB with SS enclosure (Legrand cat no 607715)(Legrand/Seimens/ABB) concealed in wall after cutting the wall &amp; mending good the damages to original finish with earthing attachment comprising with the following.                                                                                                                       a) 63 A Four Pole MCB isolator                 -- -1 No.                                                         b) 16 to 32 A range SP MCB.                   --- 12 Nos.</t>
  </si>
  <si>
    <t>Supply &amp; fixing SPN MCB DB (2+8) WAY (Make legrand/ Seimens/ABB) with S.S. Enclosure concealed in wall after cutting wall &amp; mending good the damages &amp; earthing attachment comprising with the following:                                                                                             a) 40 A DP isolator - 1 No.                                                                                                      b) 6 to 16 A range SPMCB - 8 Nos.</t>
  </si>
  <si>
    <t>Laying of the following Al armoured cable through under ground trench 460mm wide x 760mm average depth with necy brick protechtion 8 nos brick per metre, incl filling up the excaveted trench with shifted soil, levelling up &amp; restoring the surface duly rammed   3.5 x 50 sq mm  XLPE/A cable</t>
  </si>
  <si>
    <t>Laying of cable upto 3.5 core 50 sqmm on wall/surface   incl. S &amp; F MS saddles with earthing attachment in 10 SWG  GI (Hot Dip) Wire, making holes etc. as necy. mending good damages and painting</t>
  </si>
  <si>
    <t>Supply &amp; fixing compression type gland with brass gland brass ring incl. socketing the ends off by crimping method incl. S/F solderless socket (Dowels make) &amp; jointing ,materials etc.3.5 x 50 sq mm  XLPE/A cable</t>
  </si>
  <si>
    <t xml:space="preserve">Supply &amp; Fixing FP enclosure (Legrand/Seimens/ABB) concealed in wall &amp; mending good the damages to original finish incl. earthing attachment comprising with the following:
a) 32 DP MCB Isolator (Legrand) - 1 nos                             b) 6-16 A SP MCB - 2 nos  (Roof light &amp; Stair light)
</t>
  </si>
  <si>
    <t>Supply &amp; laying medium gauge 50 mm dia G.I. Pipe (ISI -m) for cable protection.</t>
  </si>
  <si>
    <t>Supply &amp; fixing (40mmx40mmx6mm) G I Pole clamp with nuts, bolts &amp; washer for holding vertical 40 mm dia G I cable protechtion pipe from service pole.</t>
  </si>
  <si>
    <t>Supply &amp; drawing  PVC insulated (FR) Copper wire through alkathene pipe recessed in wall &amp; mending good the damages.
a) 4 X 10 + 2 X 6 Sqmm.(VTPN)</t>
  </si>
  <si>
    <t>Supply &amp; drawing  PVC insulated (FR) Copper wire through alkathene pipe recessed in wall &amp; mending good the damages.
d)2x80/0.4 (10 sqmm) + 1x84/0.3 (6 sqmm) as ECC(TPN)</t>
  </si>
  <si>
    <t>Supply &amp; drawing  PVC insulated (FR) Copper wire through alkathene pipe recessed in wall &amp; mending good the damages.
b) 2 X 4 + 1 X 2.5 Sqmm.(A/C)</t>
  </si>
  <si>
    <t>Supply &amp; drawing  PVC insulated (FR) Copper wire through alkathene pipe recessed in wall &amp; mending good the damages.
2x36/0.3 (2.5 sqmm) + 1x22/0.3 (1.5 sqmm) as ECC(P/P plug/Com Plug)</t>
  </si>
  <si>
    <t>Supply &amp; drawing  PVC insulated (FR) Copper wire through alkathene pipe recessed in wall &amp; mending good the damages.
c) 3 x 1.5 sq mm(Out door Light)</t>
  </si>
  <si>
    <t>Distn. wiring in 22/0.3 (1.5 sqmm) single core stranded 'FR' PVC insulated &amp; unsheathed single core stranded copper wire (Brand approved by EIC) in 19 mm bore, 3 mm thick polythen pipe complete with all accessories embedded in wall to light/fan/call bell points with Modular type switch (Brand approved by EIC) fixed on Modular GI switch board with top cover plate flushed in wall incl. mending good damages to original finish(Ave. run 8 mtr.)</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</si>
  <si>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a) on board</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</si>
  <si>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b) Ave 4.5 mtr</t>
  </si>
  <si>
    <t>Supply &amp; Fixing 240 V, 16 A, 3 pin Modular type Power plug socket (Cabtree) with 16A Modular type socket (Cabtree) with 16A Modular type switch, without plug top on 4 Module GI Modular type switch board with top cover plate flushed in wall incl. S&amp;F switch board and cover plate and making necy. connections</t>
  </si>
  <si>
    <t>Supply &amp; fixing computer plug board modular type of 12 module GI box with cover plate recessed in wall comprising with the following (Legrand/Cabtree)   ----- 
a) 6/16A socket &amp; 16A switch                     --1 set
b) 6A  socket &amp; 6A switch                            --2 sets</t>
  </si>
  <si>
    <t>Supply &amp; Fixing 240 V, 25 A, 3 pin Modular type plug socket (Brand approved by EIC), without plug top and switch with 2 Module GI Modular type switch board with top cover plate flushed in wall and making necy. connections with PVC Cu wire and earth continuity wire.</t>
  </si>
  <si>
    <t>Supply &amp; Fixing 240 V,25 A, 3 pin Modular type plug top with indicator (Brand approved by EIC) &amp; necy. Connections.(For AC m/c)</t>
  </si>
  <si>
    <t>Supply &amp; fixing socket type electronics Modular socket type fan regulator (Legrand/Crabtree) including connection.</t>
  </si>
  <si>
    <t>Supplying &amp; Fixing of Box type fan clamp of 150mm dia &amp; 80mm depth made of 16 SWG CRCA sheet with one end duly sealed by cover, properly welded, incl. S&amp;F 12mm dia 600mm long MS rod duly bent at the centre position of rod to grip fan bobbin properly, incl. binding the rod and fan box with reinforcement by 22 SWG steel binding wire, incl. supply &amp; covering the box with alkathene sheet, placed in order to prevent concrete from entering the box.</t>
  </si>
  <si>
    <t>Fixing only exhaust fan after making hole in wall and making good damages and smooth cement finish etc. as practicable as possible and providing necy. length of PVC insulated wire and making connection for exhaust &amp;  louvre shutter after cutting hole on wall  &amp; mending good the damages of following diameter:                                                                                  30 cm (12")</t>
  </si>
  <si>
    <t>Fixing only exhaust fan after making hole in wall and making good damages and smooth cement finish etc. as practicable as possible and providing necy. length of PVC insulated wire and making connection for exhaust &amp;  louvre shutter after cutting hole on wall  &amp; mending good the damages of following diameter:                                                                                  23 cm (9")</t>
  </si>
  <si>
    <t>Fixing only single /twin fluorescent light fitting complete with all accessories directly on wall/ceiling/HW round block and suitable size of MS fastener</t>
  </si>
  <si>
    <t>Fixing only bulk head ceiling fitting on wall /ceiling by screws etc.</t>
  </si>
  <si>
    <t>Fixing only pendent light fitting complete with lamp, shade and 24/0.2 mm (1.5 sqmm) flexible copper wire incl. S&amp;F pendent holder</t>
  </si>
  <si>
    <t>Supplying &amp; Fixing GI waterproof type looping cable box size 200x150x100 mm deep having 4 mm thick comprising of one 250V 15 A kit-kat fuse unit, one NL on porcelain insulator, one compression type brass cable gland for upto 2- core 16 sqmm PVC/A cable and having lined with rubber gasketted GI top cover with brass machine screws etc., earthing terminal with lug, on steel tubular pole near base, including S&amp;F 40x6 mm thick, MS clamps with bolts, nuts etc. including painting with anticorrosive paint</t>
  </si>
  <si>
    <t>Earthing the installation by 50 mm dia. G.I. Pipe (ISI-M) of 3.64 mtr. Long driven to an depth of 3.65 mtr. Below the ground level including S/F 1X4 SWG. G.I. Earth wire (4 mtr. Long) with nuts bolts &amp; washers.</t>
  </si>
  <si>
    <t>Supplying &amp; fixing earth busbar of galvanized (Hot Dip) MS flat 25 mm x 6 mm on wall having clearance of 6 mm from wall including providing drilled holes on the busbar complete with GI bolts, nuts, washers, spacing insulators etc. as required</t>
  </si>
  <si>
    <t>Supplying &amp; fixing earth busbar of galvanized (Hot Dip) MS flat 40 mm x 6 mm on wall having clearance of 6 mm from wall including providing drilled holes on the busbar complete with GI bolts, nuts, washers, spacing insulators etc. as required</t>
  </si>
  <si>
    <t>Supply &amp; laying 50 mm dia G.I.pipe (ISI-M) for cable protection</t>
  </si>
  <si>
    <t>Supply &amp; fixing (40mmx40mmx6mm) G I Pole clamp with nuts, bolts &amp; washer for holding vertical 40 mm dia G I cable protection pipe from service pole.</t>
  </si>
  <si>
    <t xml:space="preserve">Supply  2' single LED type tube light   fitting complete with all acessaries directly on ceiling  with HW round block &amp; suitable size of MS fastener (Crompton/Havells as approved by EIC)     </t>
  </si>
  <si>
    <t>Supply  4' single LED type tube light   fitting complete with all acessaries directly on ceiling  with HW round block &amp; suitable size of MS fastener (Crompton/Havells as approved by EIC)</t>
  </si>
  <si>
    <t>Supply  4' twin LED type tube light   fitting complete with all acessaries directly on ceiling  with HW round block &amp; suitable size of MS fastener(Crompton/Havells as approved by EIC)</t>
  </si>
  <si>
    <t>Supply of LED type Bulk Head light fitting (Crompton/Havells as approved by EIC)</t>
  </si>
  <si>
    <t>Supply &amp; fixing of 1200mm sweep Ceiling Fan (Orient,New Bridge, White) or equivalent as approved by the EIC,complete with all acessaries Incl S/F necy copper flex wire.</t>
  </si>
  <si>
    <t>Supply of 225 mm (9") sweep heavy duty exhaust fan (EPC/ Crompton)</t>
  </si>
  <si>
    <t>Supply of 425 mm (12") sweep heavy duty exhaust fan (EPC/ Crompton)</t>
  </si>
  <si>
    <t>Supply &amp; fixing  3W LED night Lamp (Crompton/Philps) for batten light points</t>
  </si>
  <si>
    <t>Supply &amp; fixing  9W LED night Lamp (Crompton/Philps) for batten light points</t>
  </si>
  <si>
    <t>Supply &amp; fixing of 45W LED street light fitting ((Crompton/Havells as approved by EIC))</t>
  </si>
  <si>
    <t>Supply &amp; fixing of 90W LED street light fitting ((Crompton/Havells as approved by EIC))</t>
  </si>
  <si>
    <t>Set</t>
  </si>
  <si>
    <t>Exhaust pipe having required size incl all fixing iron accessories for discharging generator exhaust as per CPCB -II</t>
  </si>
  <si>
    <t>Installation, testing &amp; commissioning with full fuel tank and R.C.C foundation of the above D.G. set to satisfactory operation</t>
  </si>
  <si>
    <r>
      <rPr>
        <b/>
        <sz val="11"/>
        <rFont val="Calibri"/>
        <family val="2"/>
      </rPr>
      <t xml:space="preserve">SANITARY WORKS
</t>
    </r>
    <r>
      <rPr>
        <sz val="11"/>
        <rFont val="Calibri"/>
        <family val="2"/>
      </rPr>
      <t>Supplying, fitting and fixing PVC pipes of approved make of Schedule 80(medium duty) conforming to ASTMD - 1785 and threaded to match withGI Pipes as per IS : 1239 (Part - I). with all necessary accessories,specials viz. socket, bend, tee, union, cross, elbo, nipple, longscrewreducing socket, reducing tee, short piece etc. fitted with holder batsclamps, including cutting pipes, making threads,fitting, fixing etc.complete in all respect including cost of all necessary fittings uired,jointing materials and two coats ofpainting with approved paintin any positio above ground. (Payment will be made on the centre linemeasurements of total pipe line including all specials. No separatepayment will be made for accesories, specials. Payment forpainting willbe made seperately)
(a) For Exposed Work -- PVC Pipes (Dia)
40 mm(Main Riser)</t>
    </r>
  </si>
  <si>
    <r>
      <rPr>
        <b/>
        <sz val="11"/>
        <rFont val="Calibri"/>
        <family val="2"/>
      </rPr>
      <t>Electrical Works</t>
    </r>
    <r>
      <rPr>
        <sz val="11"/>
        <rFont val="Calibri"/>
        <family val="2"/>
      </rPr>
      <t>.
Supply &amp; fixing 415 volt 125 A TPN switch in S.S. enclosure with HRC fuses onLS &amp; NL to be fixed on angle frame on wall including earthing attachment.(LT/Seimens)</t>
    </r>
  </si>
  <si>
    <r>
      <rPr>
        <b/>
        <sz val="11"/>
        <rFont val="Calibri"/>
        <family val="2"/>
      </rPr>
      <t>NON-SCHEDULE ITEM</t>
    </r>
    <r>
      <rPr>
        <sz val="11"/>
        <rFont val="Calibri"/>
        <family val="2"/>
      </rPr>
      <t xml:space="preserve">
Supply &amp; delevery of 1.1 Kv grade XLPE Aluminium armoured cable(make Gloster/Nicco/Havells)
3.5 x 50 sq mm
</t>
    </r>
  </si>
  <si>
    <t xml:space="preserve">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 set in 20 mm sand cement mortar (1:4) and 2 mm thick cement slurry at back side of tiles using cement @ 2.91 Kg./Sqm or using Polymerised Adhesive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E.I.C
a) GROUND FLOOR/FLOOR TILES: Sizes-300 mm x300mm x10 mm with breaking strength &gt; 1200 N  
</t>
  </si>
  <si>
    <t>M.S. structural works in columns, beams etc. with simple rolled structural members (e.g. joists, angle, channel sections conforming to IS: 226, IS: 808 &amp; SP (6)- 1964 connected to one another with bracket, gussets, cleats as per design, direction of Engineer-in-  charge complete including cutting to requisite shape and length, fabrication with necessary bolting, metal arc welding conforming to IS: 816- 1956 &amp; IS: 1995 using electrodes of approved make and brand conforming to IS:814- 1957, haulage, hoisting and erection all complete. The rate includes the cost of rolled steel section, consumables such as electrodes, gas and hire charge of all tools and plants and labour required for the work including all incidental chages such as electricity charges, labour insurance charges etc. 
Payment to be made on the basis of calculated weight of structural members only in finished work as per IS specified weight. Payment for gusset, bracket, cleat, rivets, (conitinued)</t>
  </si>
  <si>
    <t>bolts and nuts may be make by adding the actual weight of such items with the weight of finished structural members or 7% of weight for finished structural members weighing not less than 22.5 Kg. / m. or 15 % of weight for finished structal members weighing less than 22.5 Kg. / m. may be increased allow for bracket, cleat, rivet, bolts and nuts etc. and</t>
  </si>
  <si>
    <t>Construction of circular soak well 2.5 metre deep in all types of sandy soils with dry brick work upto 1.6 metre from the bottom having 150 mm intermediate cement brick work (1:4) band all round and cement brick work (1:4) upto 0.90 metre from top with 20mm thick cement plastering (1:4) to  inside face upto the depth of cement brick work, 15mm thick cement plaster (1:4) on outer face from top of the well upto G.L. and 6 mm thick cement plaster (1:4) on top of the R.C.C. cover slab  including filling bottom 1.00 metre of inside of the well with brick metal (50 mm to 63 mm size) including R.C.C. cover slab of 100 mm thick with cement conc (1:1.5:3) with stone chips with necessary reinforcement and shuttering including one 560 mm dia. R.C.C. manhole cover (heavy type)of approved make supplied, fitted and fixed in the cover slab with necessary fittings, making nacessary arrangements for pipe connections, excavation of well including shoring, dewatering and in all respect with all costs of labour and materials. With 250 mm thick dry brick work and 250 mm thick cement brick work (6:1) and 1.00m inside dia. For SAIL/TATA/RINL</t>
  </si>
  <si>
    <t xml:space="preserve">Supply, delivery at site on foundation, commissioning of 20 KVA,415V, 50HZ, 3ph silent new DG Set, comprising of Engine, alternator, Manual Control Panel, Base frame, Fuel tank, Battery, CPCB - II approved Engine &amp; Acoustic Enclosure having following specifications :- (Jackson/Kirloskar/Dee Power/Ashok layland/Mahindra/Koel Green)
ENGINE
Make :- Cummins / Caterpillar /Greaves /Kirloskar /Koel Green
Engine Type : 4 Stroke Diesel Engine
RPM : 1500
Rated Output :- 20 KVA
Cooling :-  Liquid Cooled
Cylinder : 4 (Four)
Aspiration : Turbo Charged
Type of Governer : Electronic
Specific Fuel Consumption 231. gm/ kWh
Overload Capacity Panel  : 10% overload for one hour for every 11 hours continuous running at full load or better
Engine instrumental Panel : Consisting of starting switch with key, Lube Oil Indicator , water temperature Indicatore , RPM indicator and hour meter. (continued)
</t>
  </si>
  <si>
    <t xml:space="preserve">Tender Inviting Authority: The Additional Chief Engineer,  W.B.P.H&amp;.I.D.Corpn. Ltd. </t>
  </si>
  <si>
    <t>Supplying, fitting &amp; fixing fibre reinforced polymer (FRP) Composite door shutters as per approved design with glass fibre reinforced plastic moulded skins and special sandwich core, so as to impart monolitaheic composite structure as per approved technology of Department of Science and Technology (DST) to satisfy IS:4020 door testing performance criteria    (32 MM THK)
Ground Floor</t>
  </si>
  <si>
    <t>Supplying, fitting &amp; fixing fibre reinforced polymer (FRP) Composite door shutters as per approved design with glass fibre reinforced plastic moulded skins and special sandwich core, so as to impart monolitaheic composite structure as per approved technology of Department of Science and Technology (DST) to satisfy IS:4020 door testing performance criteria    (32 MM THK)
First Floor</t>
  </si>
  <si>
    <t>Supplying, fitting &amp; fixing fibre reinforced polymer (FRP) Composite door shutters as per approved design with glass fibre reinforced plastic moulded skins and special sandwich core, so as to impart monolitaheic composite structure as per approved technology of Department of Science and Technology (DST) to satisfy IS:4020 door testing performance criteria    (32 MM THK)
Second Floor</t>
  </si>
  <si>
    <t>BI01010001010000000000000515BI0100001339</t>
  </si>
  <si>
    <t>BI01010001010000000000000515BI0100001340</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</si>
  <si>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(a) Area of each tile upto 0.09 Sq.m
(ii) Other than Coloured decorative including white
Ground Floor</t>
  </si>
  <si>
    <t xml:space="preserve">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 set in 20 mm sand cement mortar (1:4) and 2 mm thick cement slurry at back side of tiles using cement @ 2.91 Kg./Sqm or using Polymerised Adhesive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E.I.C
b) FIRST FLOOR/FLOOR TILES: Sizes-300 mm x300mm x10 mm with breaking strength &gt; 1200 N  
</t>
  </si>
  <si>
    <t xml:space="preserve">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 set in 20 mm sand cement mortar (1:4) and 2 mm thick cement slurry at back side of tiles using cement @ 2.91 Kg./Sqm or using Polymerised Adhesive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E.I.C
c) SECOND FLOOR/FLOOR TILES: Sizes-300 mm x300mm x10 mm with breaking strength &gt; 1200 N  
</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</si>
  <si>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(a) Area of each tile upto 0.09 Sq.m
(ii) Other than Coloured decorative including white
First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</si>
  <si>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(a) Area of each tile upto 0.09 Sq.m
(ii) Other than Coloured decorative including white
Second Floor</t>
  </si>
  <si>
    <t xml:space="preserve">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attached inspection pit as per approved drawing and connecting all necessary pipes, joints etc. with internal plaster work and artificial stone flooring is to be done with admixture of water proofing compoundabour .  With Pakur variety.(SAIL/TATA/RINL). For 50 users
</t>
  </si>
  <si>
    <t xml:space="preserve">Constructing Inspection pit of inside measurement 600mm X 600mm X upto 600mm (depth) with 250 mm thick 1st. class brick work in cement mortar (1:4) on all sides, bottom of the pit consisting of 100 mm thick cement concrete (1:3:6) with stone chips  over a layer of jhama brick flat soling,15 mm thick (1:4) cement plaster to inside walls and out-side walls upto G.L. and 20 mm.thick (1:4) plaster to bottom of the pit, providing necessary invert with cement concrete (1:3:6) with stone chips as per direction, neat cement finishing to entire internal surfaces, top of the pit covered with 100 mm thick R.C.C. slab (1:1.5:3) with stone chips and necessary reinforcements upto 1% and shuttering including 6 mm thick cement plaster (1:4) in all external surfaces of the slab and one 560 mm dia. R.C.C. manhole cover of approved make supplied, fitted and fixed in the slab with necessary fittings, necessary earthwork in excavation in all sorts of soil, filling sides of the pit with earth and removing spoils after work complete in all respect with all costs of labour and materials. With Pakur variety.(SAIL/TATA/RINL).
</t>
  </si>
  <si>
    <t xml:space="preserve">Labour for fitting line of wire to posts, tightening by straining bolts and fixing the wire ( in taut condition) to the post with staples (including the cost of cutting and lapping joints in the wire, as necessary and including the cost of staples and straining bolts and also the labour for fixing the staples but excluding the cost of straining bolts)   (d) barbed wire 
</t>
  </si>
  <si>
    <t xml:space="preserve">Supplying fitting and fixing 600 mm ( ±30 mm) diametre R.B.T (Reinforced Barbed Tape) Concertina fencing on wall top using concertina coils stretched to approx.6 meters length at site clipped with two nos. of horizontal R.B.T strands which will be tensioned and fixed with the vertical M.S angle iron posts by means of security fasteners (such as 'C' clips, R.B.T clips etc.)
</t>
  </si>
  <si>
    <t>b) Applying 2 coats of Non-Toxic Acrylic Polymer modified Paint having adhesive &amp; waterproofing properties by mixing in proportion (1 liquid: 4 cementitious material) or as per manufacturer's specification for water proofing layer in water tank etc. (No Departmental Cement is required). For Water Proofing at roof</t>
  </si>
  <si>
    <t>Locking arrangement for Jail type doors including supplying fitting and fixing in position complete as per approved design.  IN GROUND FLOOR</t>
  </si>
  <si>
    <t>Two point nose steel handle including fitting and fixing.</t>
  </si>
  <si>
    <t>Steel peg stay 300 mm long including fitting and fixing.</t>
  </si>
  <si>
    <t>Supplying bubble free float glass of approved make and brand conforming to IS: 2835-1987.
ii) 4mm thick coloured / tinted / smoke glass.
All Floor</t>
  </si>
  <si>
    <t xml:space="preserve">Supplying best Indian sheet glass panes set in putty and fitted and fixed with nails and putty complete. (In all floors for internal wall &amp; upto 6 m height for external wall)  ii) 4 mm thick
</t>
  </si>
  <si>
    <t>A) Painting with best quality synthetic enamel paint of approved make and brand including smoothening surface by sand papering etc. including using of approved putty etc. on the surface, if necessary
b) iv)  On Steel and other  Metal Surface Two coat  with any shade except white</t>
  </si>
  <si>
    <t>Cement washing including cleaning and smoothening surface thoroughly (cement to be used @15 kg./100 sq.m. of surface for one coat and @25 kg./100 sq.m of surface for two coats):
External surface (Ground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</si>
  <si>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
(b) Two Coats
SECOND FLOOR &amp; Mumty (External surface)</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</si>
  <si>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
(b) Two Coats
FIRST FLOOR (External surface)</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</si>
  <si>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
(b) Two Coats
Ground Floor (External surface)</t>
  </si>
  <si>
    <t>Acrylic Distemper to interior wall, ceiling with a coat of solvent based interior grade acrylic primer (as per manufacturer's specification) including cleaning and smoothning of surface.
Two Coats
All Floor</t>
  </si>
  <si>
    <t>Neat cement punning about 1.5mm thick in wall, dado, window sill, floor etc. NOTE:Cement 0.152 cu.m per100 sq.m.</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</si>
  <si>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(b) Two Coats
i) Water based interior grade Acrylic Primer
All Floor</t>
  </si>
  <si>
    <t>Supplying, fitting and fixing Orissa pattern water closet in white glazed vitreous chinaware of approved make in position complete excluding 'P' or 'S' trap (excluding cost of concrete for fixing).(ii) 530 mm X 410 mm</t>
  </si>
  <si>
    <t>Supplying, fitting and fixing PVC pipes of approved make of Schedule 80(medium duty) conforming to ASTMD - 1785 and threaded to match withGI Pipes as per IS : 1239 (Part - I). with all necessary accessories,specials viz. socket, bend, tee, union, cross, elbo, nipple, longscrewreducing socket, reducing tee, short piece etc. fitted with holder batsclamps, including cutting pipes, making threads,fitting, fixing etc.complete in all respect including cost of all necessary fittings uired,jointing materials and two coats ofpainting with approved paintin any positio above ground. (Payment will be made on the centre linemeasurements of total pipe line including all specials. No separatepayment will be made for accesories, specials. Payment forpainting willbe made seperately)
(a) For Exposed Work -- PVC Pipes (Dia)
32mm(Roof ring)</t>
  </si>
  <si>
    <t>Supplying, fitting and fixing PVC pipes of approved make of Schedule 80(medium duty) conforming to ASTMD - 1785 and threaded to match withGI Pipes as per IS : 1239 (Part - I). with all necessary accessories,specials viz. socket, bend, tee, union, cross, elbo, nipple, longscrewreducing socket, reducing tee, short piece etc. fitted with holder batsclamps, including cutting pipes, making threads,fitting, fixing etc.complete in all respect including cost of all necessary fittings uired,jointing materials and two coats ofpainting with approved paintin any positio above ground. (Payment will be made on the centre linemeasurements of total pipe line including all specials. No separatepayment will be made for accesories, specials. Payment forpainting willbe made seperately)
(a) For Exposed Work -- PVC Pipes (Dia)
25 mm(Vertical)</t>
  </si>
  <si>
    <t>Supplying, fitting and fixing PVC pipes of approved make of Schedule 80(medium duty) conforming to ASTMD - 1785 and threaded to match withGI Pipes as per IS : 1239 (Part - I). with all necessary accessories,specials viz. socket, bend, tee, union, cross, elbo, nipple, longscrewreducing socket, reducing tee, short piece etc. fitted with holder batsclamps, including cutting pipes, making threads,fitting, fixing etc.complete in all respect including cost of all necessary fittings uired,jointing materials and two coats ofpainting with approved paintin any positio above ground. (Payment will be made on the centre linemeasurements of total pipe line including all specials. No separatepayment will be made for accesories, specials. Payment forpainting willbe made seperately)
(a) For Exposed Work -- PVC Pipes (Dia)
20 mm(Internal)</t>
  </si>
  <si>
    <t xml:space="preserve">Supplying, fitting and fixing PVC pipes of approved make of Schedule 80(medium duty) conforming to ASTMD - 1785 and threaded to match withGI Pipes as per IS : 1239 (Part - I). with all necessary accessories,specials viz. socket, bend, tee, union, cross, elbo, nipple, longscrewreducing socket, reducing tee, short piece etc. fitted with holder batsclamps, including cutting pipes, making threads,fitting, fixing etc.complete in all respect including cost of all necessary fittings uired,jointing materials and two coats ofpainting with approved paintin any positio above ground. (Payment will be made on the centre linemeasurements of total pipe line including all specials. No separatepayment will be made for accesories, specials. Payment forpainting willbe made seperately)(a) For Concealed work
25 mm </t>
  </si>
  <si>
    <t xml:space="preserve">Supplying, fitting and fixing PVC pipes of approved make of Schedule 80(medium duty) conforming to ASTMD - 1785 and threaded to match withGI Pipes as per IS : 1239 (Part - I). with all necessary accessories,specials viz. socket, bend, tee, union, cross, elbo, nipple, longscrewreducing socket, reducing tee, short piece etc. fitted with holder batsclamps, including cutting pipes, making threads,fitting, fixing etc.complete in all respect including cost of all necessary fittings uired,jointing materials and two coats ofpainting with approved paintin any positio above ground. (Payment will be made on the centre linemeasurements of total pipe line including all specials. No separatepayment will be made for accesories, specials. Payment forpainting willbe made seperately)
(a) For Concealed work
20 mm </t>
  </si>
  <si>
    <t xml:space="preserve">Supplying, fitting and fixing PVC pipes of approved make of Schedule 80(medium duty) conforming to ASTMD - 1785 and threaded to match withGI Pipes as per IS : 1239 (Part - I). with all necessary accessories,specials viz. socket, bend, tee, union, cross, elbo, nipple, longscrewreducing socket, reducing tee, short piece etc. fitted with holder batsclamps, including cutting pipes, making threads,fitting, fixing etc.complete in all respect including cost of all necessary fittings uired,jointing materials and two coats ofpainting with approved paintin any positio above ground. (Payment will be made on the centre linemeasurements of total pipe line including all specials. No separatepayment will be made for accesories, specials. Payment forpainting willbe made seperately)
(a) For Concealed work
15 mm </t>
  </si>
  <si>
    <t>Fixing only outdoor / street light type LED light fitting complete with all accessories to be fixed/projected from the wall of the building incl. making holes to building, S&amp;F 40 mm dia GI pipe (ISI-Medium) 1.50 mts. average length, with GI socket at one end and thread at the other end &amp; suitable bend to house the fitting &amp; making necy. connections with S&amp;F necy. length of 1.5 sqmm PVC insulated single core stranded annealed copper wire and making connections as required and mending good damages to wall and painting</t>
  </si>
  <si>
    <r>
      <rPr>
        <b/>
        <sz val="11"/>
        <rFont val="Calibri"/>
        <family val="2"/>
      </rPr>
      <t xml:space="preserve">SUPPLY &amp; INSTALLATION OF AC MACHINE </t>
    </r>
    <r>
      <rPr>
        <sz val="11"/>
        <rFont val="Calibri"/>
        <family val="2"/>
      </rPr>
      <t xml:space="preserve">
Supply &amp; delivery through DGS &amp; D rate contract basic of the following  split type AC machines (3 Star rated)(Make Hitachi/Mitshubishi) complete with indoor outdoor unit &amp; coper refrigerant pipes upto 5 mtr length with synthetic insulation etc.                                                                                     1.5 TR Split type (3 Star rated)</t>
    </r>
  </si>
  <si>
    <t xml:space="preserve">Supply &amp; Installation of  copper refrigerent pipes, power cable  of different dia  as required with synthetic insulation complete. </t>
  </si>
  <si>
    <t>Safety Controls :  Emergency Stop, Low Lube Oil Pressure warning / Shutdown, High Engine Water Temp. Warning / Shutdown, sensor failure Indicator, Engine over speed indicator, Battery charging and low battery indicator.
Exhaust Silencer : Residential Type.
Starting System : 12 V. / 24 V. Starting system complete with starter motor, charging alternator with rectifier and Cut-out as per manufacturer standard.
Battery : 2 nos Battery with 65 Ah capacity Lead Acid, Low Maintenance or SMF and conforming to relevant IS Specification with Low/ High Battery Voltage and Weak Battery warning.Standard Cooling  System 40°C. 
ALTERNATOR
Make: Standard /ABB/Emesson/Crompton Greaves/Kirloskar/Koel Green
Rating: 415 V ., 3Ph, 50HZ, 20 kva, 1500 RPM, 0.8 P.F
Type : Brushless, self excited and self regulated
Insulation : Class H
Protection : Screen - protected drip proof with Min.  IP  -23 degree of protection.
RPM : 1500
Voltage Regulation Grade : VG 3(continued)</t>
  </si>
  <si>
    <t xml:space="preserve">iii) Necessary manufacturer's test certificate for Diesel Engine, Alternator etc. Will have to submit in triplicate copy during delivery of the equipment.
iv) Copy of "Type Approval Certificate" and Certificate of "COP" must be produced at the time of delivery issued from competent Authority (As per CPCB - II)
</t>
  </si>
  <si>
    <t xml:space="preserve">Winding connection : Star with Neutral
Total Distortion factor : Less than 3%
Total Harmonic distortion in output waveform : &lt; 5%
MANUAL CONTROL PANEL
Manual Control Panel incl change over switch and other accessories
ACOUSTIC ENCLOSURE
The DG set should have integrated acoustic enclosure at the manufacturing state itself. High quality acoustic enclosure must be certified as per CPCB -II norms.
BASE FRAME
Common iron channel of suitable size fabricated base frame containing the engine and alternator , mounted on AVM pads and having provision for lifting Hook.
Copy of "Type Approval Certificate"and Certificates of "COP"must be produced at the time of delivery issued from the competent authority (As per CPCB-II) &amp; submission of test certificates.
The entire set must be warrented atleast 24 months from the date of delivery (Continued)
</t>
  </si>
  <si>
    <t>BI01010001010000000000000515BI0100001341</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</si>
  <si>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
FIRST  FLOOR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</si>
  <si>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
GROUND FLOOR</t>
  </si>
  <si>
    <t>Supplying ,fitting and fixing bib cock or stop cock
(ii) Chromium plated Concealed Stop Cock (Equivalent to Code No. 514(A) &amp; Model - Tropical / Sumthing Special of ESSCO or similar brand)..</t>
  </si>
  <si>
    <t xml:space="preserve">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attached inspection pit as per approved drawing and connecting all necessary pipes, joints etc. with internal plaster work and artificial stone flooring is to be done with admixture of water proofing compoundabour .  With Pakur variety.(SAIL/TATA/RINL).For 100 users
</t>
  </si>
  <si>
    <t xml:space="preserve">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attached inspection pit as per approved drawing and connecting all necessary pipes, joints etc. with internal plaster work and artificial stone flooring is to be done with admixture of water proofing compoundabour .  With Pakur variety.(SAIL/TATA/RINL).For 10 users
</t>
  </si>
  <si>
    <t>Contract No: WBPHIDCL/Add.CE/NIT- 136(e)/2018-2019 For Sl. No.2 (1st Call)</t>
  </si>
  <si>
    <t xml:space="preserve">Name of Work: Construction of Model Rural Police Station at Pataspur in Purba Medinipur - Three Storied Model Rural Police Station, Two Storied Model Rural Barrack, One Storied Rural Canteen, Sentry Post, Boundary Wall, Pathway, Land Development and Plinth Protection with side drain.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</si>
</sst>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 numFmtId="178" formatCode="&quot;₹&quot;\ #,##0.00"/>
    <numFmt numFmtId="179" formatCode="[$-4009]dd\ mmmm\ yyyy"/>
    <numFmt numFmtId="180" formatCode="[$-409]hh:mm:ss\ AM/PM"/>
  </numFmts>
  <fonts count="8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11"/>
      <name val="Calibri"/>
      <family val="2"/>
    </font>
    <font>
      <b/>
      <sz val="11"/>
      <name val="Calibri"/>
      <family val="2"/>
    </font>
    <font>
      <b/>
      <sz val="12"/>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sz val="10"/>
      <color indexed="8"/>
      <name val="Courier New"/>
      <family val="3"/>
    </font>
    <font>
      <sz val="10"/>
      <name val="Calibri"/>
      <family val="2"/>
    </font>
    <font>
      <sz val="10"/>
      <color indexed="23"/>
      <name val="Calibri"/>
      <family val="2"/>
    </font>
    <font>
      <b/>
      <u val="single"/>
      <sz val="16"/>
      <color indexed="10"/>
      <name val="Arial"/>
      <family val="2"/>
    </font>
    <font>
      <b/>
      <sz val="12"/>
      <name val="Calibri"/>
      <family val="2"/>
    </font>
    <font>
      <sz val="12"/>
      <name val="Calibri"/>
      <family val="2"/>
    </font>
    <font>
      <b/>
      <sz val="12"/>
      <color indexed="10"/>
      <name val="Calibri"/>
      <family val="2"/>
    </font>
    <font>
      <sz val="12"/>
      <color indexed="31"/>
      <name val="Arial"/>
      <family val="2"/>
    </font>
    <font>
      <b/>
      <sz val="12"/>
      <color indexed="17"/>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sz val="10"/>
      <color rgb="FF000000"/>
      <name val="Courier New"/>
      <family val="3"/>
    </font>
    <font>
      <sz val="10"/>
      <color theme="0" tint="-0.4999699890613556"/>
      <name val="Calibri"/>
      <family val="2"/>
    </font>
    <font>
      <sz val="12"/>
      <color theme="4" tint="0.7999799847602844"/>
      <name val="Arial"/>
      <family val="2"/>
    </font>
    <font>
      <b/>
      <sz val="12"/>
      <color theme="6" tint="-0.4999699890613556"/>
      <name val="Arial"/>
      <family val="2"/>
    </font>
    <font>
      <b/>
      <u val="single"/>
      <sz val="16"/>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right style="thin"/>
      <top style="thin"/>
      <bottom style="thin"/>
    </border>
    <border>
      <left>
        <color indexed="63"/>
      </left>
      <right style="thin"/>
      <top style="thin"/>
      <bottom>
        <color indexed="63"/>
      </bottom>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1" fillId="32" borderId="7" applyNumberFormat="0" applyFont="0" applyAlignment="0" applyProtection="0"/>
    <xf numFmtId="0" fontId="64" fillId="27" borderId="8" applyNumberFormat="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10">
    <xf numFmtId="0" fontId="0" fillId="0" borderId="0" xfId="0" applyFont="1" applyAlignment="1">
      <alignment/>
    </xf>
    <xf numFmtId="0" fontId="3" fillId="0" borderId="0" xfId="57" applyNumberFormat="1" applyFont="1" applyFill="1" applyBorder="1" applyAlignment="1">
      <alignment vertical="center"/>
      <protection/>
    </xf>
    <xf numFmtId="0" fontId="68" fillId="0" borderId="0" xfId="57" applyNumberFormat="1" applyFont="1" applyFill="1" applyBorder="1" applyAlignment="1" applyProtection="1">
      <alignment vertical="center"/>
      <protection locked="0"/>
    </xf>
    <xf numFmtId="0" fontId="68"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9"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8"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8"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8" fillId="0" borderId="0" xfId="57" applyNumberFormat="1" applyFont="1" applyFill="1" applyAlignment="1">
      <alignment vertical="top"/>
      <protection/>
    </xf>
    <xf numFmtId="0" fontId="3" fillId="0" borderId="0" xfId="57" applyNumberFormat="1" applyFont="1" applyFill="1" applyAlignment="1" applyProtection="1">
      <alignment vertical="top"/>
      <protection/>
    </xf>
    <xf numFmtId="0" fontId="68" fillId="0" borderId="0" xfId="57" applyNumberFormat="1" applyFont="1" applyFill="1" applyAlignment="1" applyProtection="1">
      <alignment vertical="top"/>
      <protection/>
    </xf>
    <xf numFmtId="0" fontId="0" fillId="0" borderId="0" xfId="57" applyNumberFormat="1" applyFill="1">
      <alignment/>
      <protection/>
    </xf>
    <xf numFmtId="0" fontId="70" fillId="0" borderId="0" xfId="57" applyNumberFormat="1" applyFont="1" applyFill="1">
      <alignment/>
      <protection/>
    </xf>
    <xf numFmtId="0" fontId="71" fillId="0" borderId="0" xfId="60" applyNumberFormat="1" applyFont="1" applyFill="1" applyBorder="1" applyAlignment="1" applyProtection="1">
      <alignment horizontal="center" vertical="center"/>
      <protection/>
    </xf>
    <xf numFmtId="0" fontId="2" fillId="0" borderId="12" xfId="60" applyNumberFormat="1" applyFont="1" applyFill="1" applyBorder="1" applyAlignment="1" applyProtection="1">
      <alignment horizontal="left" vertical="top" wrapText="1"/>
      <protection/>
    </xf>
    <xf numFmtId="0" fontId="2" fillId="0" borderId="13" xfId="60" applyNumberFormat="1" applyFont="1" applyFill="1" applyBorder="1" applyAlignment="1">
      <alignment horizontal="center" vertical="top" wrapText="1"/>
      <protection/>
    </xf>
    <xf numFmtId="0" fontId="72" fillId="0" borderId="10" xfId="60" applyNumberFormat="1" applyFont="1" applyFill="1" applyBorder="1" applyAlignment="1">
      <alignment vertical="top" wrapText="1"/>
      <protection/>
    </xf>
    <xf numFmtId="0" fontId="3" fillId="0" borderId="11" xfId="60" applyNumberFormat="1" applyFont="1" applyFill="1" applyBorder="1" applyAlignment="1">
      <alignment horizontal="center" vertical="top"/>
      <protection/>
    </xf>
    <xf numFmtId="0" fontId="13" fillId="0" borderId="10" xfId="60" applyNumberFormat="1" applyFont="1" applyFill="1" applyBorder="1" applyAlignment="1" applyProtection="1">
      <alignment vertical="center" wrapText="1"/>
      <protection locked="0"/>
    </xf>
    <xf numFmtId="0" fontId="73" fillId="33" borderId="10" xfId="60" applyNumberFormat="1" applyFont="1" applyFill="1" applyBorder="1" applyAlignment="1" applyProtection="1">
      <alignment vertical="center" wrapText="1"/>
      <protection locked="0"/>
    </xf>
    <xf numFmtId="0" fontId="13" fillId="0" borderId="10" xfId="60" applyNumberFormat="1" applyFont="1" applyFill="1" applyBorder="1" applyAlignment="1" applyProtection="1">
      <alignment vertical="center" wrapText="1"/>
      <protection/>
    </xf>
    <xf numFmtId="0" fontId="10" fillId="0" borderId="0" xfId="60" applyNumberFormat="1" applyFill="1">
      <alignment/>
      <protection/>
    </xf>
    <xf numFmtId="0" fontId="16" fillId="0" borderId="11" xfId="60" applyNumberFormat="1" applyFont="1" applyFill="1" applyBorder="1" applyAlignment="1">
      <alignment vertical="top" wrapText="1"/>
      <protection/>
    </xf>
    <xf numFmtId="0" fontId="74" fillId="0" borderId="11" xfId="60" applyNumberFormat="1" applyFont="1" applyFill="1" applyBorder="1" applyAlignment="1">
      <alignment horizontal="left" vertical="center" wrapText="1" readingOrder="1"/>
      <protection/>
    </xf>
    <xf numFmtId="172" fontId="3" fillId="0" borderId="11" xfId="60" applyNumberFormat="1" applyFont="1" applyFill="1" applyBorder="1" applyAlignment="1">
      <alignment vertical="center" readingOrder="1"/>
      <protection/>
    </xf>
    <xf numFmtId="0" fontId="3" fillId="0" borderId="11" xfId="57" applyNumberFormat="1" applyFont="1" applyFill="1" applyBorder="1" applyAlignment="1">
      <alignment horizontal="left" vertical="center" readingOrder="1"/>
      <protection/>
    </xf>
    <xf numFmtId="0" fontId="3" fillId="0" borderId="11" xfId="60" applyNumberFormat="1" applyFont="1" applyFill="1" applyBorder="1" applyAlignment="1">
      <alignment vertical="center" readingOrder="1"/>
      <protection/>
    </xf>
    <xf numFmtId="0" fontId="2" fillId="0" borderId="11" xfId="57" applyNumberFormat="1" applyFont="1" applyFill="1" applyBorder="1" applyAlignment="1" applyProtection="1">
      <alignment horizontal="right" vertical="center" readingOrder="1"/>
      <protection/>
    </xf>
    <xf numFmtId="0" fontId="3" fillId="0" borderId="11" xfId="57" applyNumberFormat="1" applyFont="1" applyFill="1" applyBorder="1" applyAlignment="1">
      <alignment vertical="center" readingOrder="1"/>
      <protection/>
    </xf>
    <xf numFmtId="0" fontId="2" fillId="0" borderId="11" xfId="57" applyNumberFormat="1" applyFont="1" applyFill="1" applyBorder="1" applyAlignment="1" applyProtection="1">
      <alignment horizontal="left" vertical="center" readingOrder="1"/>
      <protection locked="0"/>
    </xf>
    <xf numFmtId="0" fontId="3" fillId="0" borderId="11" xfId="57" applyNumberFormat="1" applyFont="1" applyFill="1" applyBorder="1" applyAlignment="1" applyProtection="1">
      <alignment vertical="center" readingOrder="1"/>
      <protection/>
    </xf>
    <xf numFmtId="0" fontId="2" fillId="0" borderId="14" xfId="57" applyNumberFormat="1" applyFont="1" applyFill="1" applyBorder="1" applyAlignment="1" applyProtection="1">
      <alignment horizontal="right" vertical="center" readingOrder="1"/>
      <protection locked="0"/>
    </xf>
    <xf numFmtId="0" fontId="2" fillId="0" borderId="15" xfId="57" applyNumberFormat="1" applyFont="1" applyFill="1" applyBorder="1" applyAlignment="1" applyProtection="1">
      <alignment horizontal="center" vertical="center" wrapText="1"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0" borderId="16" xfId="60" applyNumberFormat="1" applyFont="1" applyFill="1" applyBorder="1" applyAlignment="1">
      <alignment horizontal="right" vertical="center" readingOrder="1"/>
      <protection/>
    </xf>
    <xf numFmtId="172" fontId="2" fillId="0" borderId="16" xfId="60" applyNumberFormat="1" applyFont="1" applyFill="1" applyBorder="1" applyAlignment="1">
      <alignment horizontal="right" vertical="center" readingOrder="1"/>
      <protection/>
    </xf>
    <xf numFmtId="0" fontId="3" fillId="0" borderId="11" xfId="60" applyNumberFormat="1" applyFont="1" applyFill="1" applyBorder="1" applyAlignment="1">
      <alignment vertical="center" wrapText="1" readingOrder="1"/>
      <protection/>
    </xf>
    <xf numFmtId="0" fontId="44" fillId="0" borderId="0" xfId="57" applyNumberFormat="1" applyFont="1" applyFill="1" applyAlignment="1">
      <alignment vertical="top"/>
      <protection/>
    </xf>
    <xf numFmtId="0" fontId="75" fillId="0" borderId="0" xfId="57" applyNumberFormat="1" applyFont="1" applyFill="1" applyAlignment="1">
      <alignment vertical="top"/>
      <protection/>
    </xf>
    <xf numFmtId="0" fontId="17" fillId="0" borderId="11" xfId="60" applyNumberFormat="1" applyFont="1" applyFill="1" applyBorder="1" applyAlignment="1">
      <alignment horizontal="center" vertical="top"/>
      <protection/>
    </xf>
    <xf numFmtId="174" fontId="0" fillId="0" borderId="11" xfId="0" applyNumberFormat="1" applyFont="1" applyFill="1" applyBorder="1" applyAlignment="1">
      <alignment horizontal="center" vertical="center"/>
    </xf>
    <xf numFmtId="174" fontId="17" fillId="0" borderId="12" xfId="0" applyNumberFormat="1" applyFont="1" applyFill="1" applyBorder="1" applyAlignment="1">
      <alignment horizontal="center" vertical="center"/>
    </xf>
    <xf numFmtId="2" fontId="17" fillId="0" borderId="11" xfId="0" applyNumberFormat="1" applyFont="1" applyFill="1" applyBorder="1" applyAlignment="1">
      <alignment horizontal="center" vertical="center"/>
    </xf>
    <xf numFmtId="0" fontId="18" fillId="0" borderId="11" xfId="57" applyNumberFormat="1" applyFont="1" applyFill="1" applyBorder="1" applyAlignment="1" applyProtection="1">
      <alignment horizontal="right" vertical="center" readingOrder="1"/>
      <protection locked="0"/>
    </xf>
    <xf numFmtId="0" fontId="18" fillId="0" borderId="11" xfId="57" applyNumberFormat="1" applyFont="1" applyFill="1" applyBorder="1" applyAlignment="1" applyProtection="1">
      <alignment horizontal="right" vertical="center" readingOrder="1"/>
      <protection/>
    </xf>
    <xf numFmtId="0" fontId="17" fillId="0" borderId="11" xfId="60" applyNumberFormat="1" applyFont="1" applyFill="1" applyBorder="1" applyAlignment="1">
      <alignment vertical="center" readingOrder="1"/>
      <protection/>
    </xf>
    <xf numFmtId="0" fontId="17" fillId="0" borderId="11" xfId="57" applyNumberFormat="1" applyFont="1" applyFill="1" applyBorder="1" applyAlignment="1">
      <alignment vertical="center" readingOrder="1"/>
      <protection/>
    </xf>
    <xf numFmtId="0" fontId="18" fillId="0" borderId="11" xfId="57" applyNumberFormat="1" applyFont="1" applyFill="1" applyBorder="1" applyAlignment="1" applyProtection="1">
      <alignment horizontal="left" vertical="center" readingOrder="1"/>
      <protection locked="0"/>
    </xf>
    <xf numFmtId="0" fontId="18" fillId="33" borderId="14" xfId="57" applyNumberFormat="1" applyFont="1" applyFill="1" applyBorder="1" applyAlignment="1" applyProtection="1">
      <alignment horizontal="right" vertical="center" readingOrder="1"/>
      <protection locked="0"/>
    </xf>
    <xf numFmtId="0" fontId="18" fillId="0" borderId="10" xfId="57" applyNumberFormat="1" applyFont="1" applyFill="1" applyBorder="1" applyAlignment="1" applyProtection="1">
      <alignment horizontal="center" vertical="center" wrapText="1" readingOrder="1"/>
      <protection locked="0"/>
    </xf>
    <xf numFmtId="0" fontId="18" fillId="0" borderId="11" xfId="57" applyNumberFormat="1" applyFont="1" applyFill="1" applyBorder="1" applyAlignment="1" applyProtection="1">
      <alignment horizontal="center" vertical="center" wrapText="1" readingOrder="1"/>
      <protection locked="0"/>
    </xf>
    <xf numFmtId="2" fontId="18" fillId="0" borderId="16" xfId="60" applyNumberFormat="1" applyFont="1" applyFill="1" applyBorder="1" applyAlignment="1">
      <alignment horizontal="right" vertical="center" readingOrder="1"/>
      <protection/>
    </xf>
    <xf numFmtId="2" fontId="18" fillId="0" borderId="16" xfId="59" applyNumberFormat="1" applyFont="1" applyFill="1" applyBorder="1" applyAlignment="1">
      <alignment horizontal="right" vertical="center" readingOrder="1"/>
      <protection/>
    </xf>
    <xf numFmtId="0" fontId="17" fillId="0" borderId="11" xfId="60" applyNumberFormat="1" applyFont="1" applyFill="1" applyBorder="1" applyAlignment="1">
      <alignment vertical="center" wrapText="1" readingOrder="1"/>
      <protection/>
    </xf>
    <xf numFmtId="0" fontId="4" fillId="0" borderId="0" xfId="57" applyNumberFormat="1" applyFont="1" applyFill="1" applyBorder="1" applyAlignment="1">
      <alignment horizontal="left" vertical="center"/>
      <protection/>
    </xf>
    <xf numFmtId="0" fontId="3" fillId="0" borderId="0" xfId="57" applyNumberFormat="1" applyFont="1" applyFill="1" applyAlignment="1" applyProtection="1">
      <alignment vertical="center"/>
      <protection/>
    </xf>
    <xf numFmtId="0" fontId="0" fillId="0" borderId="0" xfId="57" applyNumberFormat="1" applyFill="1" applyAlignment="1">
      <alignment vertical="center"/>
      <protection/>
    </xf>
    <xf numFmtId="2" fontId="3" fillId="0" borderId="0" xfId="57" applyNumberFormat="1" applyFont="1" applyFill="1" applyBorder="1" applyAlignment="1">
      <alignment vertical="center"/>
      <protection/>
    </xf>
    <xf numFmtId="2" fontId="4" fillId="0" borderId="0" xfId="57" applyNumberFormat="1" applyFont="1" applyFill="1" applyBorder="1" applyAlignment="1">
      <alignment horizontal="left" vertical="center"/>
      <protection/>
    </xf>
    <xf numFmtId="2" fontId="3" fillId="0" borderId="0" xfId="57" applyNumberFormat="1" applyFont="1" applyFill="1" applyAlignment="1" applyProtection="1">
      <alignment vertical="center"/>
      <protection locked="0"/>
    </xf>
    <xf numFmtId="2" fontId="3" fillId="0" borderId="0" xfId="57" applyNumberFormat="1" applyFont="1" applyFill="1" applyAlignment="1">
      <alignment vertical="center"/>
      <protection/>
    </xf>
    <xf numFmtId="2" fontId="44" fillId="0" borderId="0" xfId="57" applyNumberFormat="1" applyFont="1" applyFill="1" applyAlignment="1">
      <alignment vertical="center"/>
      <protection/>
    </xf>
    <xf numFmtId="2" fontId="3" fillId="0" borderId="0" xfId="57" applyNumberFormat="1" applyFont="1" applyFill="1" applyAlignment="1" applyProtection="1">
      <alignment vertical="center"/>
      <protection/>
    </xf>
    <xf numFmtId="2" fontId="0" fillId="0" borderId="0" xfId="57" applyNumberFormat="1" applyFill="1" applyAlignment="1">
      <alignment vertical="center"/>
      <protection/>
    </xf>
    <xf numFmtId="2" fontId="44" fillId="34" borderId="0" xfId="57" applyNumberFormat="1" applyFont="1" applyFill="1" applyAlignment="1">
      <alignment vertical="center"/>
      <protection/>
    </xf>
    <xf numFmtId="0" fontId="17" fillId="0" borderId="11" xfId="0" applyFont="1" applyFill="1" applyBorder="1" applyAlignment="1">
      <alignment horizontal="justify" vertical="top" wrapText="1"/>
    </xf>
    <xf numFmtId="0" fontId="47" fillId="0" borderId="11" xfId="60" applyNumberFormat="1" applyFont="1" applyFill="1" applyBorder="1" applyAlignment="1">
      <alignment horizontal="left" vertical="top"/>
      <protection/>
    </xf>
    <xf numFmtId="0" fontId="47" fillId="0" borderId="12" xfId="60" applyNumberFormat="1" applyFont="1" applyFill="1" applyBorder="1" applyAlignment="1">
      <alignment horizontal="left" vertical="top"/>
      <protection/>
    </xf>
    <xf numFmtId="0" fontId="48" fillId="0" borderId="13" xfId="60" applyNumberFormat="1" applyFont="1" applyFill="1" applyBorder="1" applyAlignment="1">
      <alignment vertical="top"/>
      <protection/>
    </xf>
    <xf numFmtId="0" fontId="48" fillId="0" borderId="17" xfId="60" applyNumberFormat="1" applyFont="1" applyFill="1" applyBorder="1" applyAlignment="1">
      <alignment vertical="top"/>
      <protection/>
    </xf>
    <xf numFmtId="0" fontId="49" fillId="0" borderId="18" xfId="60" applyNumberFormat="1" applyFont="1" applyFill="1" applyBorder="1" applyAlignment="1">
      <alignment vertical="top"/>
      <protection/>
    </xf>
    <xf numFmtId="0" fontId="48" fillId="0" borderId="18" xfId="60" applyNumberFormat="1" applyFont="1" applyFill="1" applyBorder="1" applyAlignment="1">
      <alignment vertical="top"/>
      <protection/>
    </xf>
    <xf numFmtId="0" fontId="48" fillId="0" borderId="0" xfId="57" applyNumberFormat="1" applyFont="1" applyFill="1" applyAlignment="1">
      <alignment vertical="top"/>
      <protection/>
    </xf>
    <xf numFmtId="2" fontId="49" fillId="0" borderId="11" xfId="42" applyNumberFormat="1" applyFont="1" applyFill="1" applyBorder="1" applyAlignment="1">
      <alignment vertical="top"/>
    </xf>
    <xf numFmtId="2" fontId="49" fillId="0" borderId="19" xfId="60" applyNumberFormat="1" applyFont="1" applyFill="1" applyBorder="1" applyAlignment="1">
      <alignment vertical="top"/>
      <protection/>
    </xf>
    <xf numFmtId="0" fontId="48" fillId="0" borderId="11" xfId="60" applyNumberFormat="1" applyFont="1" applyFill="1" applyBorder="1" applyAlignment="1">
      <alignment vertical="top" wrapText="1"/>
      <protection/>
    </xf>
    <xf numFmtId="0" fontId="19" fillId="0" borderId="12" xfId="60" applyNumberFormat="1" applyFont="1" applyFill="1" applyBorder="1" applyAlignment="1">
      <alignment horizontal="left" vertical="top"/>
      <protection/>
    </xf>
    <xf numFmtId="0" fontId="19" fillId="0" borderId="18" xfId="60" applyNumberFormat="1" applyFont="1" applyFill="1" applyBorder="1" applyAlignment="1">
      <alignment horizontal="left" vertical="top"/>
      <protection/>
    </xf>
    <xf numFmtId="0" fontId="76" fillId="0" borderId="13" xfId="57" applyNumberFormat="1" applyFont="1" applyFill="1" applyBorder="1" applyAlignment="1" applyProtection="1">
      <alignment vertical="top"/>
      <protection/>
    </xf>
    <xf numFmtId="10" fontId="73" fillId="33" borderId="10" xfId="65" applyNumberFormat="1" applyFont="1" applyFill="1" applyBorder="1" applyAlignment="1" applyProtection="1">
      <alignment horizontal="center" vertical="center"/>
      <protection locked="0"/>
    </xf>
    <xf numFmtId="0" fontId="76" fillId="0" borderId="10" xfId="60" applyNumberFormat="1" applyFont="1" applyFill="1" applyBorder="1" applyAlignment="1">
      <alignment vertical="top"/>
      <protection/>
    </xf>
    <xf numFmtId="0" fontId="20" fillId="0" borderId="10" xfId="57" applyNumberFormat="1" applyFont="1" applyFill="1" applyBorder="1" applyAlignment="1" applyProtection="1">
      <alignment vertical="top"/>
      <protection/>
    </xf>
    <xf numFmtId="0" fontId="13" fillId="0" borderId="10" xfId="65" applyNumberFormat="1" applyFont="1" applyFill="1" applyBorder="1" applyAlignment="1" applyProtection="1">
      <alignment vertical="center" wrapText="1"/>
      <protection locked="0"/>
    </xf>
    <xf numFmtId="0" fontId="20" fillId="0" borderId="0" xfId="57" applyNumberFormat="1" applyFont="1" applyFill="1" applyAlignment="1" applyProtection="1">
      <alignment vertical="top"/>
      <protection/>
    </xf>
    <xf numFmtId="0" fontId="20" fillId="0" borderId="0" xfId="57" applyNumberFormat="1" applyFont="1" applyFill="1" applyAlignment="1">
      <alignment vertical="top"/>
      <protection/>
    </xf>
    <xf numFmtId="2" fontId="77" fillId="0" borderId="11" xfId="60" applyNumberFormat="1" applyFont="1" applyFill="1" applyBorder="1" applyAlignment="1">
      <alignment vertical="top"/>
      <protection/>
    </xf>
    <xf numFmtId="2" fontId="13" fillId="0" borderId="20" xfId="60" applyNumberFormat="1" applyFont="1" applyFill="1" applyBorder="1" applyAlignment="1">
      <alignment horizontal="right" vertical="top"/>
      <protection/>
    </xf>
    <xf numFmtId="0" fontId="20" fillId="0" borderId="11" xfId="60" applyNumberFormat="1" applyFont="1" applyFill="1" applyBorder="1" applyAlignment="1">
      <alignment vertical="top" wrapText="1"/>
      <protection/>
    </xf>
    <xf numFmtId="0" fontId="19" fillId="0" borderId="11" xfId="60" applyNumberFormat="1" applyFont="1" applyFill="1" applyBorder="1" applyAlignment="1">
      <alignment horizontal="left" vertical="top"/>
      <protection/>
    </xf>
    <xf numFmtId="0" fontId="2" fillId="0" borderId="12"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13" fillId="0" borderId="12" xfId="60" applyNumberFormat="1" applyFont="1" applyFill="1" applyBorder="1" applyAlignment="1">
      <alignment horizontal="center" vertical="top" wrapText="1"/>
      <protection/>
    </xf>
    <xf numFmtId="0" fontId="13" fillId="0" borderId="18" xfId="60" applyNumberFormat="1" applyFont="1" applyFill="1" applyBorder="1" applyAlignment="1">
      <alignment horizontal="center" vertical="top" wrapText="1"/>
      <protection/>
    </xf>
    <xf numFmtId="0" fontId="13" fillId="0" borderId="19" xfId="60" applyNumberFormat="1" applyFont="1" applyFill="1" applyBorder="1" applyAlignment="1">
      <alignment horizontal="center" vertical="top" wrapText="1"/>
      <protection/>
    </xf>
    <xf numFmtId="0" fontId="7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9" fillId="0" borderId="21" xfId="57" applyNumberFormat="1" applyFont="1" applyFill="1" applyBorder="1" applyAlignment="1" applyProtection="1">
      <alignment horizontal="center" wrapText="1"/>
      <protection locked="0"/>
    </xf>
    <xf numFmtId="0" fontId="2" fillId="33" borderId="12" xfId="60" applyNumberFormat="1" applyFont="1" applyFill="1" applyBorder="1" applyAlignment="1" applyProtection="1">
      <alignment horizontal="left" vertical="top"/>
      <protection locked="0"/>
    </xf>
    <xf numFmtId="0" fontId="2" fillId="0" borderId="18" xfId="60" applyNumberFormat="1" applyFont="1" applyFill="1" applyBorder="1" applyAlignment="1" applyProtection="1">
      <alignment horizontal="left" vertical="top"/>
      <protection locked="0"/>
    </xf>
    <xf numFmtId="0" fontId="2" fillId="0" borderId="19" xfId="60" applyNumberFormat="1" applyFont="1" applyFill="1" applyBorder="1" applyAlignment="1" applyProtection="1">
      <alignment horizontal="left" vertical="top"/>
      <protection locked="0"/>
    </xf>
    <xf numFmtId="0" fontId="9"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H246"/>
  <sheetViews>
    <sheetView showGridLines="0" view="pageBreakPreview" zoomScaleNormal="60" zoomScaleSheetLayoutView="100" zoomScalePageLayoutView="0" workbookViewId="0" topLeftCell="A1">
      <selection activeCell="D244" sqref="D244"/>
    </sheetView>
  </sheetViews>
  <sheetFormatPr defaultColWidth="9.140625" defaultRowHeight="15"/>
  <cols>
    <col min="1" max="1" width="13.57421875" style="19" customWidth="1"/>
    <col min="2" max="2" width="51.57421875" style="19" customWidth="1"/>
    <col min="3" max="3" width="7.421875" style="19" hidden="1" customWidth="1"/>
    <col min="4" max="4" width="15.140625" style="19" customWidth="1"/>
    <col min="5" max="5" width="14.140625" style="19" customWidth="1"/>
    <col min="6" max="6" width="19.140625" style="19" customWidth="1"/>
    <col min="7" max="7" width="14.140625" style="19" hidden="1" customWidth="1"/>
    <col min="8" max="10" width="12.140625" style="19" hidden="1" customWidth="1"/>
    <col min="11" max="11" width="19.57421875" style="19" hidden="1" customWidth="1"/>
    <col min="12" max="12" width="14.28125" style="19" hidden="1" customWidth="1"/>
    <col min="13" max="13" width="17.421875" style="19" hidden="1" customWidth="1"/>
    <col min="14" max="14" width="15.28125" style="29" hidden="1" customWidth="1"/>
    <col min="15" max="15" width="14.28125" style="19" hidden="1" customWidth="1"/>
    <col min="16" max="16" width="17.28125" style="19" hidden="1" customWidth="1"/>
    <col min="17" max="17" width="18.421875" style="19" hidden="1" customWidth="1"/>
    <col min="18" max="18" width="17.421875" style="19" hidden="1" customWidth="1"/>
    <col min="19" max="19" width="14.7109375" style="19" hidden="1" customWidth="1"/>
    <col min="20" max="20" width="14.8515625" style="19" hidden="1" customWidth="1"/>
    <col min="21" max="21" width="16.421875" style="19" hidden="1" customWidth="1"/>
    <col min="22" max="22" width="13.00390625" style="19" hidden="1" customWidth="1"/>
    <col min="23" max="51" width="9.140625" style="19" hidden="1" customWidth="1"/>
    <col min="52" max="52" width="10.28125" style="19" hidden="1" customWidth="1"/>
    <col min="53" max="53" width="21.7109375" style="19" customWidth="1"/>
    <col min="54" max="54" width="18.8515625" style="19" hidden="1" customWidth="1"/>
    <col min="55" max="55" width="50.00390625" style="19" customWidth="1"/>
    <col min="56" max="56" width="9.140625" style="19" customWidth="1"/>
    <col min="57" max="57" width="14.00390625" style="71" hidden="1" customWidth="1"/>
    <col min="58" max="58" width="12.7109375" style="64" hidden="1" customWidth="1"/>
    <col min="59" max="59" width="12.00390625" style="19" hidden="1" customWidth="1"/>
    <col min="60" max="60" width="11.8515625" style="19" bestFit="1" customWidth="1"/>
    <col min="61" max="237" width="9.140625" style="19" customWidth="1"/>
    <col min="238" max="242" width="9.140625" style="20" customWidth="1"/>
    <col min="243" max="16384" width="9.140625" style="19" customWidth="1"/>
  </cols>
  <sheetData>
    <row r="1" spans="1:242" s="1" customFormat="1" ht="27" customHeight="1">
      <c r="A1" s="103" t="str">
        <f>B2&amp;" BoQ"</f>
        <v>Percentage BoQ</v>
      </c>
      <c r="B1" s="103"/>
      <c r="C1" s="103"/>
      <c r="D1" s="103"/>
      <c r="E1" s="103"/>
      <c r="F1" s="103"/>
      <c r="G1" s="103"/>
      <c r="H1" s="103"/>
      <c r="I1" s="103"/>
      <c r="J1" s="103"/>
      <c r="K1" s="103"/>
      <c r="L1" s="103"/>
      <c r="O1" s="2"/>
      <c r="P1" s="2"/>
      <c r="Q1" s="3"/>
      <c r="BE1" s="65"/>
      <c r="ID1" s="3"/>
      <c r="IE1" s="3"/>
      <c r="IF1" s="3"/>
      <c r="IG1" s="3"/>
      <c r="IH1" s="3"/>
    </row>
    <row r="2" spans="1:57" s="1" customFormat="1" ht="25.5" customHeight="1" hidden="1">
      <c r="A2" s="21" t="s">
        <v>4</v>
      </c>
      <c r="B2" s="21" t="s">
        <v>63</v>
      </c>
      <c r="C2" s="21" t="s">
        <v>5</v>
      </c>
      <c r="D2" s="21" t="s">
        <v>6</v>
      </c>
      <c r="E2" s="21" t="s">
        <v>7</v>
      </c>
      <c r="J2" s="4"/>
      <c r="K2" s="4"/>
      <c r="L2" s="4"/>
      <c r="O2" s="2"/>
      <c r="P2" s="2"/>
      <c r="Q2" s="3"/>
      <c r="BE2" s="65"/>
    </row>
    <row r="3" spans="1:242" s="1" customFormat="1" ht="30" customHeight="1" hidden="1">
      <c r="A3" s="1" t="s">
        <v>68</v>
      </c>
      <c r="C3" s="1" t="s">
        <v>67</v>
      </c>
      <c r="BE3" s="65"/>
      <c r="ID3" s="3"/>
      <c r="IE3" s="3"/>
      <c r="IF3" s="3"/>
      <c r="IG3" s="3"/>
      <c r="IH3" s="3"/>
    </row>
    <row r="4" spans="1:242" s="5" customFormat="1" ht="30.75" customHeight="1">
      <c r="A4" s="104" t="s">
        <v>487</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E4" s="66"/>
      <c r="BF4" s="62"/>
      <c r="ID4" s="6"/>
      <c r="IE4" s="6"/>
      <c r="IF4" s="6"/>
      <c r="IG4" s="6"/>
      <c r="IH4" s="6"/>
    </row>
    <row r="5" spans="1:242" s="5" customFormat="1" ht="30.75" customHeight="1">
      <c r="A5" s="104" t="s">
        <v>536</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E5" s="66"/>
      <c r="BF5" s="62"/>
      <c r="ID5" s="6"/>
      <c r="IE5" s="6"/>
      <c r="IF5" s="6"/>
      <c r="IG5" s="6"/>
      <c r="IH5" s="6"/>
    </row>
    <row r="6" spans="1:242" s="5" customFormat="1" ht="30.75" customHeight="1">
      <c r="A6" s="104" t="s">
        <v>535</v>
      </c>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E6" s="66"/>
      <c r="BF6" s="62"/>
      <c r="ID6" s="6"/>
      <c r="IE6" s="6"/>
      <c r="IF6" s="6"/>
      <c r="IG6" s="6"/>
      <c r="IH6" s="6"/>
    </row>
    <row r="7" spans="1:242" s="5" customFormat="1" ht="29.25" customHeight="1" hidden="1">
      <c r="A7" s="105" t="s">
        <v>8</v>
      </c>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E7" s="66"/>
      <c r="BF7" s="62"/>
      <c r="ID7" s="6"/>
      <c r="IE7" s="6"/>
      <c r="IF7" s="6"/>
      <c r="IG7" s="6"/>
      <c r="IH7" s="6"/>
    </row>
    <row r="8" spans="1:242" s="7" customFormat="1" ht="37.5" customHeight="1">
      <c r="A8" s="22" t="s">
        <v>9</v>
      </c>
      <c r="B8" s="106"/>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8"/>
      <c r="BE8" s="67"/>
      <c r="ID8" s="8"/>
      <c r="IE8" s="8"/>
      <c r="IF8" s="8"/>
      <c r="IG8" s="8"/>
      <c r="IH8" s="8"/>
    </row>
    <row r="9" spans="1:242" s="9" customFormat="1" ht="61.5" customHeight="1">
      <c r="A9" s="97" t="s">
        <v>10</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9"/>
      <c r="BE9" s="68"/>
      <c r="ID9" s="10"/>
      <c r="IE9" s="10"/>
      <c r="IF9" s="10"/>
      <c r="IG9" s="10"/>
      <c r="IH9" s="10"/>
    </row>
    <row r="10" spans="1:242"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BE10" s="68"/>
      <c r="BF10" s="9"/>
      <c r="ID10" s="13"/>
      <c r="IE10" s="13"/>
      <c r="IF10" s="13"/>
      <c r="IG10" s="13"/>
      <c r="IH10" s="13"/>
    </row>
    <row r="11" spans="1:242" s="12" customFormat="1" ht="52.5" customHeight="1">
      <c r="A11" s="11" t="s">
        <v>0</v>
      </c>
      <c r="B11" s="11" t="s">
        <v>17</v>
      </c>
      <c r="C11" s="11" t="s">
        <v>1</v>
      </c>
      <c r="D11" s="11" t="s">
        <v>18</v>
      </c>
      <c r="E11" s="11" t="s">
        <v>19</v>
      </c>
      <c r="F11" s="11" t="s">
        <v>2</v>
      </c>
      <c r="G11" s="11"/>
      <c r="H11" s="11"/>
      <c r="I11" s="11" t="s">
        <v>20</v>
      </c>
      <c r="J11" s="11" t="s">
        <v>21</v>
      </c>
      <c r="K11" s="11" t="s">
        <v>22</v>
      </c>
      <c r="L11" s="11" t="s">
        <v>23</v>
      </c>
      <c r="M11" s="23"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4" t="s">
        <v>32</v>
      </c>
      <c r="BB11" s="24" t="s">
        <v>32</v>
      </c>
      <c r="BC11" s="24" t="s">
        <v>33</v>
      </c>
      <c r="BE11" s="68"/>
      <c r="BF11" s="9"/>
      <c r="ID11" s="13"/>
      <c r="IE11" s="13"/>
      <c r="IF11" s="13"/>
      <c r="IG11" s="13"/>
      <c r="IH11" s="13"/>
    </row>
    <row r="12" spans="1:242"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BE12" s="68"/>
      <c r="BF12" s="9"/>
      <c r="ID12" s="13"/>
      <c r="IE12" s="13"/>
      <c r="IF12" s="13"/>
      <c r="IG12" s="13"/>
      <c r="IH12" s="13"/>
    </row>
    <row r="13" spans="1:242" s="15" customFormat="1" ht="27.75" customHeight="1">
      <c r="A13" s="25">
        <v>1</v>
      </c>
      <c r="B13" s="30" t="s">
        <v>260</v>
      </c>
      <c r="C13" s="31" t="s">
        <v>34</v>
      </c>
      <c r="D13" s="32"/>
      <c r="E13" s="33"/>
      <c r="F13" s="34"/>
      <c r="G13" s="35"/>
      <c r="H13" s="35"/>
      <c r="I13" s="34"/>
      <c r="J13" s="36"/>
      <c r="K13" s="37"/>
      <c r="L13" s="37"/>
      <c r="M13" s="38"/>
      <c r="N13" s="39"/>
      <c r="O13" s="39"/>
      <c r="P13" s="40"/>
      <c r="Q13" s="39"/>
      <c r="R13" s="39"/>
      <c r="S13" s="40"/>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2"/>
      <c r="BB13" s="43"/>
      <c r="BC13" s="44"/>
      <c r="BE13" s="68"/>
      <c r="BF13" s="9"/>
      <c r="ID13" s="16">
        <v>1</v>
      </c>
      <c r="IE13" s="16" t="s">
        <v>35</v>
      </c>
      <c r="IF13" s="16" t="s">
        <v>36</v>
      </c>
      <c r="IG13" s="16">
        <v>10</v>
      </c>
      <c r="IH13" s="16" t="s">
        <v>37</v>
      </c>
    </row>
    <row r="14" spans="1:242" s="45" customFormat="1" ht="66.75" customHeight="1">
      <c r="A14" s="47">
        <v>2</v>
      </c>
      <c r="B14" s="73" t="s">
        <v>268</v>
      </c>
      <c r="C14" s="31" t="s">
        <v>256</v>
      </c>
      <c r="D14" s="48">
        <v>926.03</v>
      </c>
      <c r="E14" s="49" t="s">
        <v>275</v>
      </c>
      <c r="F14" s="50">
        <v>11.31</v>
      </c>
      <c r="G14" s="51"/>
      <c r="H14" s="52"/>
      <c r="I14" s="53" t="s">
        <v>39</v>
      </c>
      <c r="J14" s="54">
        <f>IF(I14="Less(-)",-1,1)</f>
        <v>1</v>
      </c>
      <c r="K14" s="55" t="s">
        <v>64</v>
      </c>
      <c r="L14" s="55" t="s">
        <v>7</v>
      </c>
      <c r="M14" s="56"/>
      <c r="N14" s="51"/>
      <c r="O14" s="51"/>
      <c r="P14" s="57"/>
      <c r="Q14" s="51"/>
      <c r="R14" s="51"/>
      <c r="S14" s="57"/>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total_amount_ba($B$2,$D$2,D14,F14,J14,K14,M14)</f>
        <v>10473.4</v>
      </c>
      <c r="BB14" s="60">
        <f>BA14+SUM(N14:AZ14)</f>
        <v>10473.4</v>
      </c>
      <c r="BC14" s="61" t="str">
        <f>SpellNumber(L14,BB14)</f>
        <v>INR  Ten Thousand Four Hundred &amp; Seventy Three  and Paise Forty Only</v>
      </c>
      <c r="BE14" s="69">
        <v>10</v>
      </c>
      <c r="BF14" s="69">
        <f>BE14*1.12*1.01</f>
        <v>11.31</v>
      </c>
      <c r="BG14" s="69">
        <f>ROUND(D14*BE14,2)</f>
        <v>9260.3</v>
      </c>
      <c r="BH14" s="69"/>
      <c r="ID14" s="46">
        <v>2</v>
      </c>
      <c r="IE14" s="46" t="s">
        <v>35</v>
      </c>
      <c r="IF14" s="46" t="s">
        <v>44</v>
      </c>
      <c r="IG14" s="46">
        <v>10</v>
      </c>
      <c r="IH14" s="46" t="s">
        <v>38</v>
      </c>
    </row>
    <row r="15" spans="1:242" s="45" customFormat="1" ht="138.75" customHeight="1">
      <c r="A15" s="25">
        <v>3</v>
      </c>
      <c r="B15" s="73" t="s">
        <v>269</v>
      </c>
      <c r="C15" s="31" t="s">
        <v>257</v>
      </c>
      <c r="D15" s="48">
        <v>946.15</v>
      </c>
      <c r="E15" s="49" t="s">
        <v>276</v>
      </c>
      <c r="F15" s="50">
        <v>134.92</v>
      </c>
      <c r="G15" s="51"/>
      <c r="H15" s="52"/>
      <c r="I15" s="53" t="s">
        <v>39</v>
      </c>
      <c r="J15" s="54">
        <f aca="true" t="shared" si="0" ref="J15:J78">IF(I15="Less(-)",-1,1)</f>
        <v>1</v>
      </c>
      <c r="K15" s="55" t="s">
        <v>64</v>
      </c>
      <c r="L15" s="55" t="s">
        <v>7</v>
      </c>
      <c r="M15" s="56"/>
      <c r="N15" s="51"/>
      <c r="O15" s="51"/>
      <c r="P15" s="57"/>
      <c r="Q15" s="51"/>
      <c r="R15" s="51"/>
      <c r="S15" s="57"/>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 aca="true" t="shared" si="1" ref="BA15:BA78">total_amount_ba($B$2,$D$2,D15,F15,J15,K15,M15)</f>
        <v>127654.56</v>
      </c>
      <c r="BB15" s="60">
        <f aca="true" t="shared" si="2" ref="BB15:BB78">BA15+SUM(N15:AZ15)</f>
        <v>127654.56</v>
      </c>
      <c r="BC15" s="61" t="str">
        <f aca="true" t="shared" si="3" ref="BC15:BC78">SpellNumber(L15,BB15)</f>
        <v>INR  One Lakh Twenty Seven Thousand Six Hundred &amp; Fifty Four  and Paise Fifty Six Only</v>
      </c>
      <c r="BE15" s="69">
        <v>119.27</v>
      </c>
      <c r="BF15" s="69">
        <f aca="true" t="shared" si="4" ref="BF15:BF78">BE15*1.12*1.01</f>
        <v>134.92</v>
      </c>
      <c r="BG15" s="69">
        <f aca="true" t="shared" si="5" ref="BG15:BG78">ROUND(D15*BE15,2)</f>
        <v>112847.31</v>
      </c>
      <c r="BH15" s="69"/>
      <c r="ID15" s="46">
        <v>3</v>
      </c>
      <c r="IE15" s="46" t="s">
        <v>46</v>
      </c>
      <c r="IF15" s="46" t="s">
        <v>47</v>
      </c>
      <c r="IG15" s="46">
        <v>10</v>
      </c>
      <c r="IH15" s="46" t="s">
        <v>38</v>
      </c>
    </row>
    <row r="16" spans="1:242" s="45" customFormat="1" ht="51" customHeight="1">
      <c r="A16" s="47">
        <v>4</v>
      </c>
      <c r="B16" s="73" t="s">
        <v>270</v>
      </c>
      <c r="C16" s="31" t="s">
        <v>43</v>
      </c>
      <c r="D16" s="48">
        <v>315</v>
      </c>
      <c r="E16" s="49" t="s">
        <v>276</v>
      </c>
      <c r="F16" s="50">
        <v>217.62</v>
      </c>
      <c r="G16" s="51"/>
      <c r="H16" s="52"/>
      <c r="I16" s="53" t="s">
        <v>39</v>
      </c>
      <c r="J16" s="54">
        <f t="shared" si="0"/>
        <v>1</v>
      </c>
      <c r="K16" s="55" t="s">
        <v>64</v>
      </c>
      <c r="L16" s="55" t="s">
        <v>7</v>
      </c>
      <c r="M16" s="56"/>
      <c r="N16" s="51"/>
      <c r="O16" s="51"/>
      <c r="P16" s="57"/>
      <c r="Q16" s="51"/>
      <c r="R16" s="51"/>
      <c r="S16" s="57"/>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 t="shared" si="1"/>
        <v>68550.3</v>
      </c>
      <c r="BB16" s="60">
        <f t="shared" si="2"/>
        <v>68550.3</v>
      </c>
      <c r="BC16" s="61" t="str">
        <f t="shared" si="3"/>
        <v>INR  Sixty Eight Thousand Five Hundred &amp; Fifty  and Paise Thirty Only</v>
      </c>
      <c r="BE16" s="69">
        <v>192.38</v>
      </c>
      <c r="BF16" s="69">
        <f t="shared" si="4"/>
        <v>217.62</v>
      </c>
      <c r="BG16" s="69">
        <f t="shared" si="5"/>
        <v>60599.7</v>
      </c>
      <c r="BH16" s="69"/>
      <c r="ID16" s="46">
        <v>1.01</v>
      </c>
      <c r="IE16" s="46" t="s">
        <v>40</v>
      </c>
      <c r="IF16" s="46" t="s">
        <v>36</v>
      </c>
      <c r="IG16" s="46">
        <v>123.223</v>
      </c>
      <c r="IH16" s="46" t="s">
        <v>38</v>
      </c>
    </row>
    <row r="17" spans="1:242" s="45" customFormat="1" ht="76.5" customHeight="1">
      <c r="A17" s="25">
        <v>5</v>
      </c>
      <c r="B17" s="73" t="s">
        <v>271</v>
      </c>
      <c r="C17" s="31" t="s">
        <v>45</v>
      </c>
      <c r="D17" s="48">
        <v>640.09</v>
      </c>
      <c r="E17" s="49" t="s">
        <v>276</v>
      </c>
      <c r="F17" s="50">
        <v>87.71</v>
      </c>
      <c r="G17" s="51"/>
      <c r="H17" s="52"/>
      <c r="I17" s="53" t="s">
        <v>39</v>
      </c>
      <c r="J17" s="54">
        <f t="shared" si="0"/>
        <v>1</v>
      </c>
      <c r="K17" s="55" t="s">
        <v>64</v>
      </c>
      <c r="L17" s="55" t="s">
        <v>7</v>
      </c>
      <c r="M17" s="56"/>
      <c r="N17" s="51"/>
      <c r="O17" s="51"/>
      <c r="P17" s="57"/>
      <c r="Q17" s="51"/>
      <c r="R17" s="51"/>
      <c r="S17" s="57"/>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9">
        <f t="shared" si="1"/>
        <v>56142.29</v>
      </c>
      <c r="BB17" s="60">
        <f t="shared" si="2"/>
        <v>56142.29</v>
      </c>
      <c r="BC17" s="61" t="str">
        <f t="shared" si="3"/>
        <v>INR  Fifty Six Thousand One Hundred &amp; Forty Two  and Paise Twenty Nine Only</v>
      </c>
      <c r="BE17" s="69">
        <v>77.54</v>
      </c>
      <c r="BF17" s="69">
        <f t="shared" si="4"/>
        <v>87.71</v>
      </c>
      <c r="BG17" s="69">
        <f t="shared" si="5"/>
        <v>49632.58</v>
      </c>
      <c r="BH17" s="69"/>
      <c r="ID17" s="46">
        <v>1.02</v>
      </c>
      <c r="IE17" s="46" t="s">
        <v>41</v>
      </c>
      <c r="IF17" s="46" t="s">
        <v>42</v>
      </c>
      <c r="IG17" s="46">
        <v>213</v>
      </c>
      <c r="IH17" s="46" t="s">
        <v>38</v>
      </c>
    </row>
    <row r="18" spans="1:242" s="45" customFormat="1" ht="108">
      <c r="A18" s="47">
        <v>6</v>
      </c>
      <c r="B18" s="73" t="s">
        <v>272</v>
      </c>
      <c r="C18" s="31" t="s">
        <v>48</v>
      </c>
      <c r="D18" s="48">
        <v>462.52</v>
      </c>
      <c r="E18" s="49" t="s">
        <v>276</v>
      </c>
      <c r="F18" s="50">
        <v>805.2</v>
      </c>
      <c r="G18" s="51"/>
      <c r="H18" s="52"/>
      <c r="I18" s="53" t="s">
        <v>39</v>
      </c>
      <c r="J18" s="54">
        <f t="shared" si="0"/>
        <v>1</v>
      </c>
      <c r="K18" s="55" t="s">
        <v>64</v>
      </c>
      <c r="L18" s="55" t="s">
        <v>7</v>
      </c>
      <c r="M18" s="56"/>
      <c r="N18" s="51"/>
      <c r="O18" s="51"/>
      <c r="P18" s="57"/>
      <c r="Q18" s="51"/>
      <c r="R18" s="51"/>
      <c r="S18" s="57"/>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9">
        <f t="shared" si="1"/>
        <v>372421.1</v>
      </c>
      <c r="BB18" s="60">
        <f t="shared" si="2"/>
        <v>372421.1</v>
      </c>
      <c r="BC18" s="61" t="str">
        <f t="shared" si="3"/>
        <v>INR  Three Lakh Seventy Two Thousand Four Hundred &amp; Twenty One  and Paise Ten Only</v>
      </c>
      <c r="BE18" s="69">
        <v>711.81</v>
      </c>
      <c r="BF18" s="69">
        <f t="shared" si="4"/>
        <v>805.2</v>
      </c>
      <c r="BG18" s="69">
        <f t="shared" si="5"/>
        <v>329226.36</v>
      </c>
      <c r="BH18" s="69"/>
      <c r="ID18" s="46">
        <v>2</v>
      </c>
      <c r="IE18" s="46" t="s">
        <v>35</v>
      </c>
      <c r="IF18" s="46" t="s">
        <v>44</v>
      </c>
      <c r="IG18" s="46">
        <v>10</v>
      </c>
      <c r="IH18" s="46" t="s">
        <v>38</v>
      </c>
    </row>
    <row r="19" spans="1:242" s="45" customFormat="1" ht="60.75" customHeight="1">
      <c r="A19" s="25">
        <v>7</v>
      </c>
      <c r="B19" s="73" t="s">
        <v>273</v>
      </c>
      <c r="C19" s="31" t="s">
        <v>49</v>
      </c>
      <c r="D19" s="48">
        <v>869.25</v>
      </c>
      <c r="E19" s="49" t="s">
        <v>277</v>
      </c>
      <c r="F19" s="50">
        <v>393.66</v>
      </c>
      <c r="G19" s="51"/>
      <c r="H19" s="52"/>
      <c r="I19" s="53" t="s">
        <v>39</v>
      </c>
      <c r="J19" s="54">
        <f t="shared" si="0"/>
        <v>1</v>
      </c>
      <c r="K19" s="55" t="s">
        <v>64</v>
      </c>
      <c r="L19" s="55" t="s">
        <v>7</v>
      </c>
      <c r="M19" s="56"/>
      <c r="N19" s="51"/>
      <c r="O19" s="51"/>
      <c r="P19" s="57"/>
      <c r="Q19" s="51"/>
      <c r="R19" s="51"/>
      <c r="S19" s="57"/>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9">
        <f t="shared" si="1"/>
        <v>342188.96</v>
      </c>
      <c r="BB19" s="60">
        <f t="shared" si="2"/>
        <v>342188.96</v>
      </c>
      <c r="BC19" s="61" t="str">
        <f t="shared" si="3"/>
        <v>INR  Three Lakh Forty Two Thousand One Hundred &amp; Eighty Eight  and Paise Ninety Six Only</v>
      </c>
      <c r="BE19" s="69">
        <v>348</v>
      </c>
      <c r="BF19" s="69">
        <f t="shared" si="4"/>
        <v>393.66</v>
      </c>
      <c r="BG19" s="69">
        <f t="shared" si="5"/>
        <v>302499</v>
      </c>
      <c r="BH19" s="69"/>
      <c r="ID19" s="46">
        <v>3</v>
      </c>
      <c r="IE19" s="46" t="s">
        <v>46</v>
      </c>
      <c r="IF19" s="46" t="s">
        <v>47</v>
      </c>
      <c r="IG19" s="46">
        <v>10</v>
      </c>
      <c r="IH19" s="46" t="s">
        <v>38</v>
      </c>
    </row>
    <row r="20" spans="1:242" s="45" customFormat="1" ht="78.75" customHeight="1">
      <c r="A20" s="47">
        <v>8</v>
      </c>
      <c r="B20" s="73" t="s">
        <v>274</v>
      </c>
      <c r="C20" s="31" t="s">
        <v>50</v>
      </c>
      <c r="D20" s="48">
        <v>114.38</v>
      </c>
      <c r="E20" s="49" t="s">
        <v>278</v>
      </c>
      <c r="F20" s="50">
        <v>6424.24</v>
      </c>
      <c r="G20" s="51"/>
      <c r="H20" s="52"/>
      <c r="I20" s="53" t="s">
        <v>39</v>
      </c>
      <c r="J20" s="54">
        <f t="shared" si="0"/>
        <v>1</v>
      </c>
      <c r="K20" s="55" t="s">
        <v>64</v>
      </c>
      <c r="L20" s="55" t="s">
        <v>7</v>
      </c>
      <c r="M20" s="56"/>
      <c r="N20" s="51"/>
      <c r="O20" s="51"/>
      <c r="P20" s="57"/>
      <c r="Q20" s="51"/>
      <c r="R20" s="51"/>
      <c r="S20" s="57"/>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9">
        <f t="shared" si="1"/>
        <v>734804.57</v>
      </c>
      <c r="BB20" s="60">
        <f t="shared" si="2"/>
        <v>734804.57</v>
      </c>
      <c r="BC20" s="61" t="str">
        <f t="shared" si="3"/>
        <v>INR  Seven Lakh Thirty Four Thousand Eight Hundred &amp; Four  and Paise Fifty Seven Only</v>
      </c>
      <c r="BE20" s="69">
        <v>5679.14</v>
      </c>
      <c r="BF20" s="69">
        <f t="shared" si="4"/>
        <v>6424.24</v>
      </c>
      <c r="BG20" s="69">
        <f t="shared" si="5"/>
        <v>649580.03</v>
      </c>
      <c r="BH20" s="69"/>
      <c r="ID20" s="46">
        <v>1.01</v>
      </c>
      <c r="IE20" s="46" t="s">
        <v>40</v>
      </c>
      <c r="IF20" s="46" t="s">
        <v>36</v>
      </c>
      <c r="IG20" s="46">
        <v>123.223</v>
      </c>
      <c r="IH20" s="46" t="s">
        <v>38</v>
      </c>
    </row>
    <row r="21" spans="1:242" s="45" customFormat="1" ht="227.25" customHeight="1">
      <c r="A21" s="25">
        <v>9</v>
      </c>
      <c r="B21" s="73" t="s">
        <v>279</v>
      </c>
      <c r="C21" s="31" t="s">
        <v>51</v>
      </c>
      <c r="D21" s="48">
        <v>470.54</v>
      </c>
      <c r="E21" s="49" t="s">
        <v>276</v>
      </c>
      <c r="F21" s="50">
        <v>7618.22</v>
      </c>
      <c r="G21" s="51"/>
      <c r="H21" s="52"/>
      <c r="I21" s="53" t="s">
        <v>39</v>
      </c>
      <c r="J21" s="54">
        <f t="shared" si="0"/>
        <v>1</v>
      </c>
      <c r="K21" s="55" t="s">
        <v>64</v>
      </c>
      <c r="L21" s="55" t="s">
        <v>7</v>
      </c>
      <c r="M21" s="56"/>
      <c r="N21" s="51"/>
      <c r="O21" s="51"/>
      <c r="P21" s="57"/>
      <c r="Q21" s="51"/>
      <c r="R21" s="51"/>
      <c r="S21" s="57"/>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9">
        <f t="shared" si="1"/>
        <v>3584677.24</v>
      </c>
      <c r="BB21" s="60">
        <f t="shared" si="2"/>
        <v>3584677.24</v>
      </c>
      <c r="BC21" s="61" t="str">
        <f t="shared" si="3"/>
        <v>INR  Thirty Five Lakh Eighty Four Thousand Six Hundred &amp; Seventy Seven  and Paise Twenty Four Only</v>
      </c>
      <c r="BE21" s="69">
        <v>6734.64</v>
      </c>
      <c r="BF21" s="69">
        <f t="shared" si="4"/>
        <v>7618.22</v>
      </c>
      <c r="BG21" s="69">
        <f t="shared" si="5"/>
        <v>3168917.51</v>
      </c>
      <c r="BH21" s="69"/>
      <c r="ID21" s="46"/>
      <c r="IE21" s="46"/>
      <c r="IF21" s="46"/>
      <c r="IG21" s="46"/>
      <c r="IH21" s="46"/>
    </row>
    <row r="22" spans="1:242" s="45" customFormat="1" ht="226.5" customHeight="1">
      <c r="A22" s="47">
        <v>10</v>
      </c>
      <c r="B22" s="73" t="s">
        <v>280</v>
      </c>
      <c r="C22" s="31" t="s">
        <v>52</v>
      </c>
      <c r="D22" s="48">
        <v>152.02</v>
      </c>
      <c r="E22" s="49" t="s">
        <v>276</v>
      </c>
      <c r="F22" s="50">
        <v>7725.69</v>
      </c>
      <c r="G22" s="51"/>
      <c r="H22" s="52"/>
      <c r="I22" s="53" t="s">
        <v>39</v>
      </c>
      <c r="J22" s="54">
        <f t="shared" si="0"/>
        <v>1</v>
      </c>
      <c r="K22" s="55" t="s">
        <v>64</v>
      </c>
      <c r="L22" s="55" t="s">
        <v>7</v>
      </c>
      <c r="M22" s="56"/>
      <c r="N22" s="51"/>
      <c r="O22" s="51"/>
      <c r="P22" s="57"/>
      <c r="Q22" s="51"/>
      <c r="R22" s="51"/>
      <c r="S22" s="57"/>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9">
        <f t="shared" si="1"/>
        <v>1174459.39</v>
      </c>
      <c r="BB22" s="60">
        <f t="shared" si="2"/>
        <v>1174459.39</v>
      </c>
      <c r="BC22" s="61" t="str">
        <f t="shared" si="3"/>
        <v>INR  Eleven Lakh Seventy Four Thousand Four Hundred &amp; Fifty Nine  and Paise Thirty Nine Only</v>
      </c>
      <c r="BE22" s="69">
        <v>6829.64</v>
      </c>
      <c r="BF22" s="69">
        <f t="shared" si="4"/>
        <v>7725.69</v>
      </c>
      <c r="BG22" s="69">
        <f t="shared" si="5"/>
        <v>1038241.87</v>
      </c>
      <c r="BH22" s="69"/>
      <c r="ID22" s="46"/>
      <c r="IE22" s="46"/>
      <c r="IF22" s="46"/>
      <c r="IG22" s="46"/>
      <c r="IH22" s="46"/>
    </row>
    <row r="23" spans="1:242" s="45" customFormat="1" ht="228.75" customHeight="1">
      <c r="A23" s="25">
        <v>11</v>
      </c>
      <c r="B23" s="73" t="s">
        <v>281</v>
      </c>
      <c r="C23" s="31" t="s">
        <v>53</v>
      </c>
      <c r="D23" s="48">
        <v>50.009</v>
      </c>
      <c r="E23" s="49" t="s">
        <v>276</v>
      </c>
      <c r="F23" s="50">
        <v>7833.15</v>
      </c>
      <c r="G23" s="51"/>
      <c r="H23" s="52"/>
      <c r="I23" s="53" t="s">
        <v>39</v>
      </c>
      <c r="J23" s="54">
        <f t="shared" si="0"/>
        <v>1</v>
      </c>
      <c r="K23" s="55" t="s">
        <v>64</v>
      </c>
      <c r="L23" s="55" t="s">
        <v>7</v>
      </c>
      <c r="M23" s="56"/>
      <c r="N23" s="51"/>
      <c r="O23" s="51"/>
      <c r="P23" s="57"/>
      <c r="Q23" s="51"/>
      <c r="R23" s="51"/>
      <c r="S23" s="57"/>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9">
        <f t="shared" si="1"/>
        <v>391728</v>
      </c>
      <c r="BB23" s="60">
        <f t="shared" si="2"/>
        <v>391728</v>
      </c>
      <c r="BC23" s="61" t="str">
        <f t="shared" si="3"/>
        <v>INR  Three Lakh Ninety One Thousand Seven Hundred &amp; Twenty Eight  Only</v>
      </c>
      <c r="BE23" s="69">
        <v>6924.64</v>
      </c>
      <c r="BF23" s="69">
        <f t="shared" si="4"/>
        <v>7833.15</v>
      </c>
      <c r="BG23" s="69">
        <f t="shared" si="5"/>
        <v>346294.32</v>
      </c>
      <c r="BH23" s="69"/>
      <c r="ID23" s="46"/>
      <c r="IE23" s="46"/>
      <c r="IF23" s="46"/>
      <c r="IG23" s="46"/>
      <c r="IH23" s="46"/>
    </row>
    <row r="24" spans="1:242" s="45" customFormat="1" ht="152.25" customHeight="1">
      <c r="A24" s="47">
        <v>12</v>
      </c>
      <c r="B24" s="73" t="s">
        <v>282</v>
      </c>
      <c r="C24" s="31" t="s">
        <v>54</v>
      </c>
      <c r="D24" s="48">
        <v>2740.8</v>
      </c>
      <c r="E24" s="49" t="s">
        <v>285</v>
      </c>
      <c r="F24" s="50">
        <v>406.1</v>
      </c>
      <c r="G24" s="51"/>
      <c r="H24" s="52"/>
      <c r="I24" s="53" t="s">
        <v>39</v>
      </c>
      <c r="J24" s="54">
        <f t="shared" si="0"/>
        <v>1</v>
      </c>
      <c r="K24" s="55" t="s">
        <v>64</v>
      </c>
      <c r="L24" s="55" t="s">
        <v>7</v>
      </c>
      <c r="M24" s="56"/>
      <c r="N24" s="51"/>
      <c r="O24" s="51"/>
      <c r="P24" s="57"/>
      <c r="Q24" s="51"/>
      <c r="R24" s="51"/>
      <c r="S24" s="57"/>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9">
        <f t="shared" si="1"/>
        <v>1113038.88</v>
      </c>
      <c r="BB24" s="60">
        <f t="shared" si="2"/>
        <v>1113038.88</v>
      </c>
      <c r="BC24" s="61" t="str">
        <f t="shared" si="3"/>
        <v>INR  Eleven Lakh Thirteen Thousand  &amp;Thirty Eight  and Paise Eighty Eight Only</v>
      </c>
      <c r="BE24" s="69">
        <v>359</v>
      </c>
      <c r="BF24" s="69">
        <f t="shared" si="4"/>
        <v>406.1</v>
      </c>
      <c r="BG24" s="69">
        <f t="shared" si="5"/>
        <v>983947.2</v>
      </c>
      <c r="BH24" s="69"/>
      <c r="ID24" s="46"/>
      <c r="IE24" s="46"/>
      <c r="IF24" s="46"/>
      <c r="IG24" s="46"/>
      <c r="IH24" s="46"/>
    </row>
    <row r="25" spans="1:242" s="45" customFormat="1" ht="151.5" customHeight="1">
      <c r="A25" s="25">
        <v>13</v>
      </c>
      <c r="B25" s="73" t="s">
        <v>283</v>
      </c>
      <c r="C25" s="31" t="s">
        <v>55</v>
      </c>
      <c r="D25" s="48">
        <v>1266.81</v>
      </c>
      <c r="E25" s="49" t="s">
        <v>285</v>
      </c>
      <c r="F25" s="50">
        <v>426.46</v>
      </c>
      <c r="G25" s="51"/>
      <c r="H25" s="52"/>
      <c r="I25" s="53" t="s">
        <v>39</v>
      </c>
      <c r="J25" s="54">
        <f t="shared" si="0"/>
        <v>1</v>
      </c>
      <c r="K25" s="55" t="s">
        <v>64</v>
      </c>
      <c r="L25" s="55" t="s">
        <v>7</v>
      </c>
      <c r="M25" s="56"/>
      <c r="N25" s="51"/>
      <c r="O25" s="51"/>
      <c r="P25" s="57"/>
      <c r="Q25" s="51"/>
      <c r="R25" s="51"/>
      <c r="S25" s="57"/>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9">
        <f t="shared" si="1"/>
        <v>540243.79</v>
      </c>
      <c r="BB25" s="60">
        <f t="shared" si="2"/>
        <v>540243.79</v>
      </c>
      <c r="BC25" s="61" t="str">
        <f t="shared" si="3"/>
        <v>INR  Five Lakh Forty Thousand Two Hundred &amp; Forty Three  and Paise Seventy Nine Only</v>
      </c>
      <c r="BE25" s="69">
        <v>377</v>
      </c>
      <c r="BF25" s="69">
        <f t="shared" si="4"/>
        <v>426.46</v>
      </c>
      <c r="BG25" s="69">
        <f t="shared" si="5"/>
        <v>477587.37</v>
      </c>
      <c r="BH25" s="69"/>
      <c r="ID25" s="46"/>
      <c r="IE25" s="46"/>
      <c r="IF25" s="46"/>
      <c r="IG25" s="46"/>
      <c r="IH25" s="46"/>
    </row>
    <row r="26" spans="1:242" s="45" customFormat="1" ht="153.75" customHeight="1">
      <c r="A26" s="47">
        <v>14</v>
      </c>
      <c r="B26" s="73" t="s">
        <v>284</v>
      </c>
      <c r="C26" s="31" t="s">
        <v>56</v>
      </c>
      <c r="D26" s="48">
        <v>56.042</v>
      </c>
      <c r="E26" s="49" t="s">
        <v>285</v>
      </c>
      <c r="F26" s="50">
        <v>446.82</v>
      </c>
      <c r="G26" s="51"/>
      <c r="H26" s="52"/>
      <c r="I26" s="53" t="s">
        <v>39</v>
      </c>
      <c r="J26" s="54">
        <f t="shared" si="0"/>
        <v>1</v>
      </c>
      <c r="K26" s="55" t="s">
        <v>64</v>
      </c>
      <c r="L26" s="55" t="s">
        <v>7</v>
      </c>
      <c r="M26" s="56"/>
      <c r="N26" s="51"/>
      <c r="O26" s="51"/>
      <c r="P26" s="57"/>
      <c r="Q26" s="51"/>
      <c r="R26" s="51"/>
      <c r="S26" s="57"/>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9">
        <f t="shared" si="1"/>
        <v>25040.69</v>
      </c>
      <c r="BB26" s="60">
        <f t="shared" si="2"/>
        <v>25040.69</v>
      </c>
      <c r="BC26" s="61" t="str">
        <f t="shared" si="3"/>
        <v>INR  Twenty Five Thousand  &amp;Forty  and Paise Sixty Nine Only</v>
      </c>
      <c r="BE26" s="69">
        <v>395</v>
      </c>
      <c r="BF26" s="69">
        <f t="shared" si="4"/>
        <v>446.82</v>
      </c>
      <c r="BG26" s="69">
        <f t="shared" si="5"/>
        <v>22136.59</v>
      </c>
      <c r="BH26" s="69"/>
      <c r="ID26" s="46"/>
      <c r="IE26" s="46"/>
      <c r="IF26" s="46"/>
      <c r="IG26" s="46"/>
      <c r="IH26" s="46"/>
    </row>
    <row r="27" spans="1:242" s="45" customFormat="1" ht="180">
      <c r="A27" s="25">
        <v>15</v>
      </c>
      <c r="B27" s="73" t="s">
        <v>286</v>
      </c>
      <c r="C27" s="31" t="s">
        <v>57</v>
      </c>
      <c r="D27" s="48">
        <v>47.885</v>
      </c>
      <c r="E27" s="49" t="s">
        <v>258</v>
      </c>
      <c r="F27" s="50">
        <v>80619.49</v>
      </c>
      <c r="G27" s="51"/>
      <c r="H27" s="52"/>
      <c r="I27" s="53" t="s">
        <v>39</v>
      </c>
      <c r="J27" s="54">
        <f t="shared" si="0"/>
        <v>1</v>
      </c>
      <c r="K27" s="55" t="s">
        <v>64</v>
      </c>
      <c r="L27" s="55" t="s">
        <v>7</v>
      </c>
      <c r="M27" s="56"/>
      <c r="N27" s="51"/>
      <c r="O27" s="51"/>
      <c r="P27" s="57"/>
      <c r="Q27" s="51"/>
      <c r="R27" s="51"/>
      <c r="S27" s="57"/>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9">
        <f t="shared" si="1"/>
        <v>3860464.28</v>
      </c>
      <c r="BB27" s="60">
        <f t="shared" si="2"/>
        <v>3860464.28</v>
      </c>
      <c r="BC27" s="61" t="str">
        <f t="shared" si="3"/>
        <v>INR  Thirty Eight Lakh Sixty Thousand Four Hundred &amp; Sixty Four  and Paise Twenty Eight Only</v>
      </c>
      <c r="BE27" s="69">
        <v>71269</v>
      </c>
      <c r="BF27" s="69">
        <f t="shared" si="4"/>
        <v>80619.49</v>
      </c>
      <c r="BG27" s="69">
        <f t="shared" si="5"/>
        <v>3412716.07</v>
      </c>
      <c r="BH27" s="69"/>
      <c r="ID27" s="46"/>
      <c r="IE27" s="46"/>
      <c r="IF27" s="46"/>
      <c r="IG27" s="46"/>
      <c r="IH27" s="46"/>
    </row>
    <row r="28" spans="1:242" s="45" customFormat="1" ht="180">
      <c r="A28" s="47">
        <v>16</v>
      </c>
      <c r="B28" s="73" t="s">
        <v>287</v>
      </c>
      <c r="C28" s="31" t="s">
        <v>58</v>
      </c>
      <c r="D28" s="48">
        <v>18</v>
      </c>
      <c r="E28" s="49" t="s">
        <v>258</v>
      </c>
      <c r="F28" s="50">
        <v>81105.91</v>
      </c>
      <c r="G28" s="51"/>
      <c r="H28" s="52"/>
      <c r="I28" s="53" t="s">
        <v>39</v>
      </c>
      <c r="J28" s="54">
        <f t="shared" si="0"/>
        <v>1</v>
      </c>
      <c r="K28" s="55" t="s">
        <v>64</v>
      </c>
      <c r="L28" s="55" t="s">
        <v>7</v>
      </c>
      <c r="M28" s="56"/>
      <c r="N28" s="51"/>
      <c r="O28" s="51"/>
      <c r="P28" s="57"/>
      <c r="Q28" s="51"/>
      <c r="R28" s="51"/>
      <c r="S28" s="57"/>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9">
        <f t="shared" si="1"/>
        <v>1459906.38</v>
      </c>
      <c r="BB28" s="60">
        <f t="shared" si="2"/>
        <v>1459906.38</v>
      </c>
      <c r="BC28" s="61" t="str">
        <f t="shared" si="3"/>
        <v>INR  Fourteen Lakh Fifty Nine Thousand Nine Hundred &amp; Six  and Paise Thirty Eight Only</v>
      </c>
      <c r="BE28" s="69">
        <v>71699</v>
      </c>
      <c r="BF28" s="69">
        <f t="shared" si="4"/>
        <v>81105.91</v>
      </c>
      <c r="BG28" s="69">
        <f t="shared" si="5"/>
        <v>1290582</v>
      </c>
      <c r="BH28" s="69"/>
      <c r="ID28" s="46"/>
      <c r="IE28" s="46"/>
      <c r="IF28" s="46"/>
      <c r="IG28" s="46"/>
      <c r="IH28" s="46"/>
    </row>
    <row r="29" spans="1:242" s="45" customFormat="1" ht="180">
      <c r="A29" s="25">
        <v>17</v>
      </c>
      <c r="B29" s="73" t="s">
        <v>288</v>
      </c>
      <c r="C29" s="31" t="s">
        <v>59</v>
      </c>
      <c r="D29" s="48">
        <v>6.2</v>
      </c>
      <c r="E29" s="49" t="s">
        <v>258</v>
      </c>
      <c r="F29" s="50">
        <v>81592.32</v>
      </c>
      <c r="G29" s="51"/>
      <c r="H29" s="52"/>
      <c r="I29" s="53" t="s">
        <v>39</v>
      </c>
      <c r="J29" s="54">
        <f t="shared" si="0"/>
        <v>1</v>
      </c>
      <c r="K29" s="55" t="s">
        <v>64</v>
      </c>
      <c r="L29" s="55" t="s">
        <v>7</v>
      </c>
      <c r="M29" s="56"/>
      <c r="N29" s="51"/>
      <c r="O29" s="51"/>
      <c r="P29" s="57"/>
      <c r="Q29" s="51"/>
      <c r="R29" s="51"/>
      <c r="S29" s="57"/>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9">
        <f t="shared" si="1"/>
        <v>505872.38</v>
      </c>
      <c r="BB29" s="60">
        <f t="shared" si="2"/>
        <v>505872.38</v>
      </c>
      <c r="BC29" s="61" t="str">
        <f t="shared" si="3"/>
        <v>INR  Five Lakh Five Thousand Eight Hundred &amp; Seventy Two  and Paise Thirty Eight Only</v>
      </c>
      <c r="BE29" s="69">
        <v>72129</v>
      </c>
      <c r="BF29" s="69">
        <f t="shared" si="4"/>
        <v>81592.32</v>
      </c>
      <c r="BG29" s="69">
        <f t="shared" si="5"/>
        <v>447199.8</v>
      </c>
      <c r="BH29" s="69"/>
      <c r="ID29" s="46"/>
      <c r="IE29" s="46"/>
      <c r="IF29" s="46"/>
      <c r="IG29" s="46"/>
      <c r="IH29" s="46"/>
    </row>
    <row r="30" spans="1:242" s="45" customFormat="1" ht="47.25" customHeight="1">
      <c r="A30" s="47">
        <v>18</v>
      </c>
      <c r="B30" s="73" t="s">
        <v>289</v>
      </c>
      <c r="C30" s="31" t="s">
        <v>60</v>
      </c>
      <c r="D30" s="48">
        <v>89.65</v>
      </c>
      <c r="E30" s="49" t="s">
        <v>276</v>
      </c>
      <c r="F30" s="50">
        <v>5879.98</v>
      </c>
      <c r="G30" s="51"/>
      <c r="H30" s="52"/>
      <c r="I30" s="53" t="s">
        <v>39</v>
      </c>
      <c r="J30" s="54">
        <f t="shared" si="0"/>
        <v>1</v>
      </c>
      <c r="K30" s="55" t="s">
        <v>64</v>
      </c>
      <c r="L30" s="55" t="s">
        <v>7</v>
      </c>
      <c r="M30" s="56"/>
      <c r="N30" s="51"/>
      <c r="O30" s="51"/>
      <c r="P30" s="57"/>
      <c r="Q30" s="51"/>
      <c r="R30" s="51"/>
      <c r="S30" s="57"/>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9">
        <f t="shared" si="1"/>
        <v>527140.21</v>
      </c>
      <c r="BB30" s="60">
        <f t="shared" si="2"/>
        <v>527140.21</v>
      </c>
      <c r="BC30" s="61" t="str">
        <f t="shared" si="3"/>
        <v>INR  Five Lakh Twenty Seven Thousand One Hundred &amp; Forty  and Paise Twenty One Only</v>
      </c>
      <c r="BE30" s="69">
        <v>5198</v>
      </c>
      <c r="BF30" s="69">
        <f t="shared" si="4"/>
        <v>5879.98</v>
      </c>
      <c r="BG30" s="69">
        <f t="shared" si="5"/>
        <v>466000.7</v>
      </c>
      <c r="BH30" s="69"/>
      <c r="ID30" s="46"/>
      <c r="IE30" s="46"/>
      <c r="IF30" s="46"/>
      <c r="IG30" s="46"/>
      <c r="IH30" s="46"/>
    </row>
    <row r="31" spans="1:242" s="45" customFormat="1" ht="47.25" customHeight="1">
      <c r="A31" s="25">
        <v>19</v>
      </c>
      <c r="B31" s="73" t="s">
        <v>290</v>
      </c>
      <c r="C31" s="31" t="s">
        <v>70</v>
      </c>
      <c r="D31" s="48">
        <v>183.54</v>
      </c>
      <c r="E31" s="49" t="s">
        <v>276</v>
      </c>
      <c r="F31" s="50">
        <v>6131.1</v>
      </c>
      <c r="G31" s="51"/>
      <c r="H31" s="52"/>
      <c r="I31" s="53" t="s">
        <v>39</v>
      </c>
      <c r="J31" s="54">
        <f t="shared" si="0"/>
        <v>1</v>
      </c>
      <c r="K31" s="55" t="s">
        <v>64</v>
      </c>
      <c r="L31" s="55" t="s">
        <v>7</v>
      </c>
      <c r="M31" s="56"/>
      <c r="N31" s="51"/>
      <c r="O31" s="51"/>
      <c r="P31" s="57"/>
      <c r="Q31" s="51"/>
      <c r="R31" s="51"/>
      <c r="S31" s="57"/>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9">
        <f t="shared" si="1"/>
        <v>1125302.09</v>
      </c>
      <c r="BB31" s="60">
        <f t="shared" si="2"/>
        <v>1125302.09</v>
      </c>
      <c r="BC31" s="61" t="str">
        <f t="shared" si="3"/>
        <v>INR  Eleven Lakh Twenty Five Thousand Three Hundred &amp; Two  and Paise Nine Only</v>
      </c>
      <c r="BE31" s="69">
        <v>5420</v>
      </c>
      <c r="BF31" s="69">
        <f t="shared" si="4"/>
        <v>6131.1</v>
      </c>
      <c r="BG31" s="69">
        <f t="shared" si="5"/>
        <v>994786.8</v>
      </c>
      <c r="BH31" s="69"/>
      <c r="ID31" s="46"/>
      <c r="IE31" s="46"/>
      <c r="IF31" s="46"/>
      <c r="IG31" s="46"/>
      <c r="IH31" s="46"/>
    </row>
    <row r="32" spans="1:242" s="45" customFormat="1" ht="45" customHeight="1">
      <c r="A32" s="47">
        <v>20</v>
      </c>
      <c r="B32" s="73" t="s">
        <v>291</v>
      </c>
      <c r="C32" s="31" t="s">
        <v>71</v>
      </c>
      <c r="D32" s="48">
        <v>100.189</v>
      </c>
      <c r="E32" s="49" t="s">
        <v>276</v>
      </c>
      <c r="F32" s="50">
        <v>6256.67</v>
      </c>
      <c r="G32" s="51"/>
      <c r="H32" s="52"/>
      <c r="I32" s="53" t="s">
        <v>39</v>
      </c>
      <c r="J32" s="54">
        <f t="shared" si="0"/>
        <v>1</v>
      </c>
      <c r="K32" s="55" t="s">
        <v>64</v>
      </c>
      <c r="L32" s="55" t="s">
        <v>7</v>
      </c>
      <c r="M32" s="56"/>
      <c r="N32" s="51"/>
      <c r="O32" s="51"/>
      <c r="P32" s="57"/>
      <c r="Q32" s="51"/>
      <c r="R32" s="51"/>
      <c r="S32" s="57"/>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9">
        <f t="shared" si="1"/>
        <v>626849.51</v>
      </c>
      <c r="BB32" s="60">
        <f t="shared" si="2"/>
        <v>626849.51</v>
      </c>
      <c r="BC32" s="61" t="str">
        <f t="shared" si="3"/>
        <v>INR  Six Lakh Twenty Six Thousand Eight Hundred &amp; Forty Nine  and Paise Fifty One Only</v>
      </c>
      <c r="BE32" s="69">
        <v>5531</v>
      </c>
      <c r="BF32" s="69">
        <f t="shared" si="4"/>
        <v>6256.67</v>
      </c>
      <c r="BG32" s="69">
        <f t="shared" si="5"/>
        <v>554145.36</v>
      </c>
      <c r="BH32" s="69"/>
      <c r="ID32" s="46"/>
      <c r="IE32" s="46"/>
      <c r="IF32" s="46"/>
      <c r="IG32" s="46"/>
      <c r="IH32" s="46"/>
    </row>
    <row r="33" spans="1:242" s="45" customFormat="1" ht="48" customHeight="1">
      <c r="A33" s="25">
        <v>21</v>
      </c>
      <c r="B33" s="73" t="s">
        <v>292</v>
      </c>
      <c r="C33" s="31" t="s">
        <v>72</v>
      </c>
      <c r="D33" s="48">
        <v>34.33</v>
      </c>
      <c r="E33" s="49" t="s">
        <v>276</v>
      </c>
      <c r="F33" s="50">
        <v>6382.23</v>
      </c>
      <c r="G33" s="51"/>
      <c r="H33" s="52"/>
      <c r="I33" s="53" t="s">
        <v>39</v>
      </c>
      <c r="J33" s="54">
        <f t="shared" si="0"/>
        <v>1</v>
      </c>
      <c r="K33" s="55" t="s">
        <v>64</v>
      </c>
      <c r="L33" s="55" t="s">
        <v>7</v>
      </c>
      <c r="M33" s="56"/>
      <c r="N33" s="51"/>
      <c r="O33" s="51"/>
      <c r="P33" s="57"/>
      <c r="Q33" s="51"/>
      <c r="R33" s="51"/>
      <c r="S33" s="57"/>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9">
        <f t="shared" si="1"/>
        <v>219101.96</v>
      </c>
      <c r="BB33" s="60">
        <f t="shared" si="2"/>
        <v>219101.96</v>
      </c>
      <c r="BC33" s="61" t="str">
        <f t="shared" si="3"/>
        <v>INR  Two Lakh Nineteen Thousand One Hundred &amp; One  and Paise Ninety Six Only</v>
      </c>
      <c r="BE33" s="69">
        <v>5642</v>
      </c>
      <c r="BF33" s="69">
        <f t="shared" si="4"/>
        <v>6382.23</v>
      </c>
      <c r="BG33" s="69">
        <f t="shared" si="5"/>
        <v>193689.86</v>
      </c>
      <c r="BH33" s="69"/>
      <c r="ID33" s="46"/>
      <c r="IE33" s="46"/>
      <c r="IF33" s="46"/>
      <c r="IG33" s="46"/>
      <c r="IH33" s="46"/>
    </row>
    <row r="34" spans="1:242" s="45" customFormat="1" ht="47.25" customHeight="1">
      <c r="A34" s="47">
        <v>22</v>
      </c>
      <c r="B34" s="73" t="s">
        <v>293</v>
      </c>
      <c r="C34" s="31" t="s">
        <v>73</v>
      </c>
      <c r="D34" s="48">
        <v>513.77</v>
      </c>
      <c r="E34" s="49" t="s">
        <v>277</v>
      </c>
      <c r="F34" s="50">
        <v>805.41</v>
      </c>
      <c r="G34" s="51"/>
      <c r="H34" s="52"/>
      <c r="I34" s="53" t="s">
        <v>39</v>
      </c>
      <c r="J34" s="54">
        <f t="shared" si="0"/>
        <v>1</v>
      </c>
      <c r="K34" s="55" t="s">
        <v>64</v>
      </c>
      <c r="L34" s="55" t="s">
        <v>7</v>
      </c>
      <c r="M34" s="56"/>
      <c r="N34" s="51"/>
      <c r="O34" s="51"/>
      <c r="P34" s="57"/>
      <c r="Q34" s="51"/>
      <c r="R34" s="51"/>
      <c r="S34" s="57"/>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9">
        <f t="shared" si="1"/>
        <v>413795.5</v>
      </c>
      <c r="BB34" s="60">
        <f t="shared" si="2"/>
        <v>413795.5</v>
      </c>
      <c r="BC34" s="61" t="str">
        <f t="shared" si="3"/>
        <v>INR  Four Lakh Thirteen Thousand Seven Hundred &amp; Ninety Five  and Paise Fifty Only</v>
      </c>
      <c r="BE34" s="69">
        <v>712</v>
      </c>
      <c r="BF34" s="69">
        <f t="shared" si="4"/>
        <v>805.41</v>
      </c>
      <c r="BG34" s="69">
        <f t="shared" si="5"/>
        <v>365804.24</v>
      </c>
      <c r="BH34" s="69"/>
      <c r="ID34" s="46"/>
      <c r="IE34" s="46"/>
      <c r="IF34" s="46"/>
      <c r="IG34" s="46"/>
      <c r="IH34" s="46"/>
    </row>
    <row r="35" spans="1:242" s="45" customFormat="1" ht="45" customHeight="1">
      <c r="A35" s="25">
        <v>23</v>
      </c>
      <c r="B35" s="73" t="s">
        <v>294</v>
      </c>
      <c r="C35" s="31" t="s">
        <v>74</v>
      </c>
      <c r="D35" s="48">
        <v>516.544</v>
      </c>
      <c r="E35" s="49" t="s">
        <v>277</v>
      </c>
      <c r="F35" s="50">
        <v>818.99</v>
      </c>
      <c r="G35" s="51"/>
      <c r="H35" s="52"/>
      <c r="I35" s="53" t="s">
        <v>39</v>
      </c>
      <c r="J35" s="54">
        <f t="shared" si="0"/>
        <v>1</v>
      </c>
      <c r="K35" s="55" t="s">
        <v>64</v>
      </c>
      <c r="L35" s="55" t="s">
        <v>7</v>
      </c>
      <c r="M35" s="56"/>
      <c r="N35" s="51"/>
      <c r="O35" s="51"/>
      <c r="P35" s="57"/>
      <c r="Q35" s="51"/>
      <c r="R35" s="51"/>
      <c r="S35" s="57"/>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9">
        <f t="shared" si="1"/>
        <v>423044.37</v>
      </c>
      <c r="BB35" s="60">
        <f t="shared" si="2"/>
        <v>423044.37</v>
      </c>
      <c r="BC35" s="61" t="str">
        <f t="shared" si="3"/>
        <v>INR  Four Lakh Twenty Three Thousand  &amp;Forty Four  and Paise Thirty Seven Only</v>
      </c>
      <c r="BE35" s="69">
        <v>724</v>
      </c>
      <c r="BF35" s="69">
        <f t="shared" si="4"/>
        <v>818.99</v>
      </c>
      <c r="BG35" s="69">
        <f t="shared" si="5"/>
        <v>373977.86</v>
      </c>
      <c r="BH35" s="69"/>
      <c r="ID35" s="46"/>
      <c r="IE35" s="46"/>
      <c r="IF35" s="46"/>
      <c r="IG35" s="46"/>
      <c r="IH35" s="46"/>
    </row>
    <row r="36" spans="1:242" s="45" customFormat="1" ht="48.75" customHeight="1">
      <c r="A36" s="47">
        <v>24</v>
      </c>
      <c r="B36" s="73" t="s">
        <v>295</v>
      </c>
      <c r="C36" s="31" t="s">
        <v>75</v>
      </c>
      <c r="D36" s="48">
        <v>145.25</v>
      </c>
      <c r="E36" s="49" t="s">
        <v>277</v>
      </c>
      <c r="F36" s="50">
        <v>832.56</v>
      </c>
      <c r="G36" s="51"/>
      <c r="H36" s="52"/>
      <c r="I36" s="53" t="s">
        <v>39</v>
      </c>
      <c r="J36" s="54">
        <f t="shared" si="0"/>
        <v>1</v>
      </c>
      <c r="K36" s="55" t="s">
        <v>64</v>
      </c>
      <c r="L36" s="55" t="s">
        <v>7</v>
      </c>
      <c r="M36" s="56"/>
      <c r="N36" s="51"/>
      <c r="O36" s="51"/>
      <c r="P36" s="57"/>
      <c r="Q36" s="51"/>
      <c r="R36" s="51"/>
      <c r="S36" s="57"/>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9">
        <f t="shared" si="1"/>
        <v>120929.34</v>
      </c>
      <c r="BB36" s="60">
        <f t="shared" si="2"/>
        <v>120929.34</v>
      </c>
      <c r="BC36" s="61" t="str">
        <f t="shared" si="3"/>
        <v>INR  One Lakh Twenty Thousand Nine Hundred &amp; Twenty Nine  and Paise Thirty Four Only</v>
      </c>
      <c r="BE36" s="69">
        <v>736</v>
      </c>
      <c r="BF36" s="69">
        <f t="shared" si="4"/>
        <v>832.56</v>
      </c>
      <c r="BG36" s="69">
        <f t="shared" si="5"/>
        <v>106904</v>
      </c>
      <c r="BH36" s="69"/>
      <c r="ID36" s="46"/>
      <c r="IE36" s="46"/>
      <c r="IF36" s="46"/>
      <c r="IG36" s="46"/>
      <c r="IH36" s="46"/>
    </row>
    <row r="37" spans="1:242" s="45" customFormat="1" ht="198.75" customHeight="1">
      <c r="A37" s="25">
        <v>25</v>
      </c>
      <c r="B37" s="73" t="s">
        <v>296</v>
      </c>
      <c r="C37" s="31" t="s">
        <v>76</v>
      </c>
      <c r="D37" s="48">
        <v>182.37</v>
      </c>
      <c r="E37" s="49" t="s">
        <v>277</v>
      </c>
      <c r="F37" s="50">
        <v>210.4</v>
      </c>
      <c r="G37" s="51"/>
      <c r="H37" s="52"/>
      <c r="I37" s="53" t="s">
        <v>39</v>
      </c>
      <c r="J37" s="54">
        <f t="shared" si="0"/>
        <v>1</v>
      </c>
      <c r="K37" s="55" t="s">
        <v>64</v>
      </c>
      <c r="L37" s="55" t="s">
        <v>7</v>
      </c>
      <c r="M37" s="56"/>
      <c r="N37" s="51"/>
      <c r="O37" s="51"/>
      <c r="P37" s="57"/>
      <c r="Q37" s="51"/>
      <c r="R37" s="51"/>
      <c r="S37" s="57"/>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9">
        <f t="shared" si="1"/>
        <v>38370.65</v>
      </c>
      <c r="BB37" s="60">
        <f t="shared" si="2"/>
        <v>38370.65</v>
      </c>
      <c r="BC37" s="61" t="str">
        <f t="shared" si="3"/>
        <v>INR  Thirty Eight Thousand Three Hundred &amp; Seventy  and Paise Sixty Five Only</v>
      </c>
      <c r="BE37" s="69">
        <v>186</v>
      </c>
      <c r="BF37" s="69">
        <f t="shared" si="4"/>
        <v>210.4</v>
      </c>
      <c r="BG37" s="69">
        <f t="shared" si="5"/>
        <v>33920.82</v>
      </c>
      <c r="BH37" s="69"/>
      <c r="ID37" s="46"/>
      <c r="IE37" s="46"/>
      <c r="IF37" s="46"/>
      <c r="IG37" s="46"/>
      <c r="IH37" s="46"/>
    </row>
    <row r="38" spans="1:242" s="45" customFormat="1" ht="35.25" customHeight="1">
      <c r="A38" s="47">
        <v>26</v>
      </c>
      <c r="B38" s="73" t="s">
        <v>297</v>
      </c>
      <c r="C38" s="31" t="s">
        <v>77</v>
      </c>
      <c r="D38" s="48">
        <v>2891.32</v>
      </c>
      <c r="E38" s="49" t="s">
        <v>277</v>
      </c>
      <c r="F38" s="50">
        <v>23.76</v>
      </c>
      <c r="G38" s="51"/>
      <c r="H38" s="52"/>
      <c r="I38" s="53" t="s">
        <v>39</v>
      </c>
      <c r="J38" s="54">
        <f t="shared" si="0"/>
        <v>1</v>
      </c>
      <c r="K38" s="55" t="s">
        <v>64</v>
      </c>
      <c r="L38" s="55" t="s">
        <v>7</v>
      </c>
      <c r="M38" s="56"/>
      <c r="N38" s="51"/>
      <c r="O38" s="51"/>
      <c r="P38" s="57"/>
      <c r="Q38" s="51"/>
      <c r="R38" s="51"/>
      <c r="S38" s="57"/>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9">
        <f t="shared" si="1"/>
        <v>68697.76</v>
      </c>
      <c r="BB38" s="60">
        <f t="shared" si="2"/>
        <v>68697.76</v>
      </c>
      <c r="BC38" s="61" t="str">
        <f t="shared" si="3"/>
        <v>INR  Sixty Eight Thousand Six Hundred &amp; Ninety Seven  and Paise Seventy Six Only</v>
      </c>
      <c r="BE38" s="69">
        <v>21</v>
      </c>
      <c r="BF38" s="69">
        <f t="shared" si="4"/>
        <v>23.76</v>
      </c>
      <c r="BG38" s="69">
        <f t="shared" si="5"/>
        <v>60717.72</v>
      </c>
      <c r="BH38" s="69"/>
      <c r="ID38" s="46"/>
      <c r="IE38" s="46"/>
      <c r="IF38" s="46"/>
      <c r="IG38" s="46"/>
      <c r="IH38" s="46"/>
    </row>
    <row r="39" spans="1:242" s="45" customFormat="1" ht="107.25" customHeight="1">
      <c r="A39" s="25">
        <v>27</v>
      </c>
      <c r="B39" s="73" t="s">
        <v>298</v>
      </c>
      <c r="C39" s="31" t="s">
        <v>78</v>
      </c>
      <c r="D39" s="48">
        <v>0.784</v>
      </c>
      <c r="E39" s="49" t="s">
        <v>276</v>
      </c>
      <c r="F39" s="50">
        <v>85487.05</v>
      </c>
      <c r="G39" s="51"/>
      <c r="H39" s="52"/>
      <c r="I39" s="53" t="s">
        <v>39</v>
      </c>
      <c r="J39" s="54">
        <f t="shared" si="0"/>
        <v>1</v>
      </c>
      <c r="K39" s="55" t="s">
        <v>64</v>
      </c>
      <c r="L39" s="55" t="s">
        <v>7</v>
      </c>
      <c r="M39" s="56"/>
      <c r="N39" s="51"/>
      <c r="O39" s="51"/>
      <c r="P39" s="57"/>
      <c r="Q39" s="51"/>
      <c r="R39" s="51"/>
      <c r="S39" s="57"/>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9">
        <f t="shared" si="1"/>
        <v>67021.85</v>
      </c>
      <c r="BB39" s="60">
        <f t="shared" si="2"/>
        <v>67021.85</v>
      </c>
      <c r="BC39" s="61" t="str">
        <f t="shared" si="3"/>
        <v>INR  Sixty Seven Thousand  &amp;Twenty One  and Paise Eighty Five Only</v>
      </c>
      <c r="BE39" s="69">
        <v>75572</v>
      </c>
      <c r="BF39" s="69">
        <f t="shared" si="4"/>
        <v>85487.05</v>
      </c>
      <c r="BG39" s="69">
        <f t="shared" si="5"/>
        <v>59248.45</v>
      </c>
      <c r="BH39" s="69"/>
      <c r="ID39" s="46"/>
      <c r="IE39" s="46"/>
      <c r="IF39" s="46"/>
      <c r="IG39" s="46"/>
      <c r="IH39" s="46"/>
    </row>
    <row r="40" spans="1:242" s="45" customFormat="1" ht="107.25" customHeight="1">
      <c r="A40" s="47">
        <v>28</v>
      </c>
      <c r="B40" s="73" t="s">
        <v>299</v>
      </c>
      <c r="C40" s="31" t="s">
        <v>79</v>
      </c>
      <c r="D40" s="48">
        <v>0.644</v>
      </c>
      <c r="E40" s="49" t="s">
        <v>276</v>
      </c>
      <c r="F40" s="50">
        <v>85713.29</v>
      </c>
      <c r="G40" s="51"/>
      <c r="H40" s="52"/>
      <c r="I40" s="53" t="s">
        <v>39</v>
      </c>
      <c r="J40" s="54">
        <f t="shared" si="0"/>
        <v>1</v>
      </c>
      <c r="K40" s="55" t="s">
        <v>64</v>
      </c>
      <c r="L40" s="55" t="s">
        <v>7</v>
      </c>
      <c r="M40" s="56"/>
      <c r="N40" s="51"/>
      <c r="O40" s="51"/>
      <c r="P40" s="57"/>
      <c r="Q40" s="51"/>
      <c r="R40" s="51"/>
      <c r="S40" s="57"/>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9">
        <f t="shared" si="1"/>
        <v>55199.36</v>
      </c>
      <c r="BB40" s="60">
        <f t="shared" si="2"/>
        <v>55199.36</v>
      </c>
      <c r="BC40" s="61" t="str">
        <f t="shared" si="3"/>
        <v>INR  Fifty Five Thousand One Hundred &amp; Ninety Nine  and Paise Thirty Six Only</v>
      </c>
      <c r="BE40" s="69">
        <v>75772</v>
      </c>
      <c r="BF40" s="69">
        <f t="shared" si="4"/>
        <v>85713.29</v>
      </c>
      <c r="BG40" s="69">
        <f t="shared" si="5"/>
        <v>48797.17</v>
      </c>
      <c r="BH40" s="69"/>
      <c r="ID40" s="46"/>
      <c r="IE40" s="46"/>
      <c r="IF40" s="46"/>
      <c r="IG40" s="46"/>
      <c r="IH40" s="46"/>
    </row>
    <row r="41" spans="1:242" s="45" customFormat="1" ht="107.25" customHeight="1">
      <c r="A41" s="25">
        <v>29</v>
      </c>
      <c r="B41" s="73" t="s">
        <v>300</v>
      </c>
      <c r="C41" s="31" t="s">
        <v>80</v>
      </c>
      <c r="D41" s="48">
        <v>0.162</v>
      </c>
      <c r="E41" s="49" t="s">
        <v>276</v>
      </c>
      <c r="F41" s="50">
        <v>85939.53</v>
      </c>
      <c r="G41" s="51"/>
      <c r="H41" s="52"/>
      <c r="I41" s="53" t="s">
        <v>39</v>
      </c>
      <c r="J41" s="54">
        <f t="shared" si="0"/>
        <v>1</v>
      </c>
      <c r="K41" s="55" t="s">
        <v>64</v>
      </c>
      <c r="L41" s="55" t="s">
        <v>7</v>
      </c>
      <c r="M41" s="56"/>
      <c r="N41" s="51"/>
      <c r="O41" s="51"/>
      <c r="P41" s="57"/>
      <c r="Q41" s="51"/>
      <c r="R41" s="51"/>
      <c r="S41" s="57"/>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9">
        <f t="shared" si="1"/>
        <v>13922.2</v>
      </c>
      <c r="BB41" s="60">
        <f t="shared" si="2"/>
        <v>13922.2</v>
      </c>
      <c r="BC41" s="61" t="str">
        <f t="shared" si="3"/>
        <v>INR  Thirteen Thousand Nine Hundred &amp; Twenty Two  and Paise Twenty Only</v>
      </c>
      <c r="BE41" s="69">
        <v>75972</v>
      </c>
      <c r="BF41" s="69">
        <f t="shared" si="4"/>
        <v>85939.53</v>
      </c>
      <c r="BG41" s="69">
        <f t="shared" si="5"/>
        <v>12307.46</v>
      </c>
      <c r="BH41" s="69"/>
      <c r="ID41" s="46"/>
      <c r="IE41" s="46"/>
      <c r="IF41" s="46"/>
      <c r="IG41" s="46"/>
      <c r="IH41" s="46"/>
    </row>
    <row r="42" spans="1:242" s="45" customFormat="1" ht="180">
      <c r="A42" s="47">
        <v>30</v>
      </c>
      <c r="B42" s="73" t="s">
        <v>301</v>
      </c>
      <c r="C42" s="31" t="s">
        <v>81</v>
      </c>
      <c r="D42" s="48">
        <v>39.082</v>
      </c>
      <c r="E42" s="49" t="s">
        <v>277</v>
      </c>
      <c r="F42" s="50">
        <v>3007.86</v>
      </c>
      <c r="G42" s="51"/>
      <c r="H42" s="52"/>
      <c r="I42" s="53" t="s">
        <v>39</v>
      </c>
      <c r="J42" s="54">
        <f t="shared" si="0"/>
        <v>1</v>
      </c>
      <c r="K42" s="55" t="s">
        <v>64</v>
      </c>
      <c r="L42" s="55" t="s">
        <v>7</v>
      </c>
      <c r="M42" s="56"/>
      <c r="N42" s="51"/>
      <c r="O42" s="51"/>
      <c r="P42" s="57"/>
      <c r="Q42" s="51"/>
      <c r="R42" s="51"/>
      <c r="S42" s="57"/>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9">
        <f t="shared" si="1"/>
        <v>117553.18</v>
      </c>
      <c r="BB42" s="60">
        <f t="shared" si="2"/>
        <v>117553.18</v>
      </c>
      <c r="BC42" s="61" t="str">
        <f t="shared" si="3"/>
        <v>INR  One Lakh Seventeen Thousand Five Hundred &amp; Fifty Three  and Paise Eighteen Only</v>
      </c>
      <c r="BE42" s="69">
        <v>2659</v>
      </c>
      <c r="BF42" s="69">
        <f t="shared" si="4"/>
        <v>3007.86</v>
      </c>
      <c r="BG42" s="69">
        <f t="shared" si="5"/>
        <v>103919.04</v>
      </c>
      <c r="BH42" s="69"/>
      <c r="ID42" s="46"/>
      <c r="IE42" s="46"/>
      <c r="IF42" s="46"/>
      <c r="IG42" s="46"/>
      <c r="IH42" s="46"/>
    </row>
    <row r="43" spans="1:242" s="45" customFormat="1" ht="180">
      <c r="A43" s="25">
        <v>31</v>
      </c>
      <c r="B43" s="73" t="s">
        <v>302</v>
      </c>
      <c r="C43" s="31" t="s">
        <v>82</v>
      </c>
      <c r="D43" s="48">
        <v>32.918</v>
      </c>
      <c r="E43" s="49" t="s">
        <v>277</v>
      </c>
      <c r="F43" s="50">
        <v>3023.7</v>
      </c>
      <c r="G43" s="51"/>
      <c r="H43" s="52"/>
      <c r="I43" s="53" t="s">
        <v>39</v>
      </c>
      <c r="J43" s="54">
        <f t="shared" si="0"/>
        <v>1</v>
      </c>
      <c r="K43" s="55" t="s">
        <v>64</v>
      </c>
      <c r="L43" s="55" t="s">
        <v>7</v>
      </c>
      <c r="M43" s="56"/>
      <c r="N43" s="51"/>
      <c r="O43" s="51"/>
      <c r="P43" s="57"/>
      <c r="Q43" s="51"/>
      <c r="R43" s="51"/>
      <c r="S43" s="57"/>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9">
        <f t="shared" si="1"/>
        <v>99534.16</v>
      </c>
      <c r="BB43" s="60">
        <f t="shared" si="2"/>
        <v>99534.16</v>
      </c>
      <c r="BC43" s="61" t="str">
        <f t="shared" si="3"/>
        <v>INR  Ninety Nine Thousand Five Hundred &amp; Thirty Four  and Paise Sixteen Only</v>
      </c>
      <c r="BE43" s="69">
        <v>2673</v>
      </c>
      <c r="BF43" s="69">
        <f t="shared" si="4"/>
        <v>3023.7</v>
      </c>
      <c r="BG43" s="69">
        <f t="shared" si="5"/>
        <v>87989.81</v>
      </c>
      <c r="BH43" s="69"/>
      <c r="ID43" s="46"/>
      <c r="IE43" s="46"/>
      <c r="IF43" s="46"/>
      <c r="IG43" s="46"/>
      <c r="IH43" s="46"/>
    </row>
    <row r="44" spans="1:242" s="45" customFormat="1" ht="180">
      <c r="A44" s="47">
        <v>32</v>
      </c>
      <c r="B44" s="73" t="s">
        <v>303</v>
      </c>
      <c r="C44" s="31" t="s">
        <v>83</v>
      </c>
      <c r="D44" s="48">
        <v>8.559</v>
      </c>
      <c r="E44" s="49" t="s">
        <v>277</v>
      </c>
      <c r="F44" s="50">
        <v>3039.53</v>
      </c>
      <c r="G44" s="51"/>
      <c r="H44" s="52"/>
      <c r="I44" s="53" t="s">
        <v>39</v>
      </c>
      <c r="J44" s="54">
        <f t="shared" si="0"/>
        <v>1</v>
      </c>
      <c r="K44" s="55" t="s">
        <v>64</v>
      </c>
      <c r="L44" s="55" t="s">
        <v>7</v>
      </c>
      <c r="M44" s="56"/>
      <c r="N44" s="51"/>
      <c r="O44" s="51"/>
      <c r="P44" s="57"/>
      <c r="Q44" s="51"/>
      <c r="R44" s="51"/>
      <c r="S44" s="57"/>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9">
        <f t="shared" si="1"/>
        <v>26015.34</v>
      </c>
      <c r="BB44" s="60">
        <f t="shared" si="2"/>
        <v>26015.34</v>
      </c>
      <c r="BC44" s="61" t="str">
        <f t="shared" si="3"/>
        <v>INR  Twenty Six Thousand  &amp;Fifteen  and Paise Thirty Four Only</v>
      </c>
      <c r="BE44" s="69">
        <v>2687</v>
      </c>
      <c r="BF44" s="69">
        <f t="shared" si="4"/>
        <v>3039.53</v>
      </c>
      <c r="BG44" s="69">
        <f t="shared" si="5"/>
        <v>22998.03</v>
      </c>
      <c r="BH44" s="69"/>
      <c r="ID44" s="46"/>
      <c r="IE44" s="46"/>
      <c r="IF44" s="46"/>
      <c r="IG44" s="46"/>
      <c r="IH44" s="46"/>
    </row>
    <row r="45" spans="1:242" s="45" customFormat="1" ht="150">
      <c r="A45" s="25">
        <v>33</v>
      </c>
      <c r="B45" s="73" t="s">
        <v>531</v>
      </c>
      <c r="C45" s="31" t="s">
        <v>84</v>
      </c>
      <c r="D45" s="48">
        <v>583.78</v>
      </c>
      <c r="E45" s="49" t="s">
        <v>277</v>
      </c>
      <c r="F45" s="50">
        <v>141.4</v>
      </c>
      <c r="G45" s="51"/>
      <c r="H45" s="52"/>
      <c r="I45" s="53" t="s">
        <v>39</v>
      </c>
      <c r="J45" s="54">
        <f t="shared" si="0"/>
        <v>1</v>
      </c>
      <c r="K45" s="55" t="s">
        <v>64</v>
      </c>
      <c r="L45" s="55" t="s">
        <v>7</v>
      </c>
      <c r="M45" s="56"/>
      <c r="N45" s="51"/>
      <c r="O45" s="51"/>
      <c r="P45" s="57"/>
      <c r="Q45" s="51"/>
      <c r="R45" s="51"/>
      <c r="S45" s="57"/>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9">
        <f t="shared" si="1"/>
        <v>82546.49</v>
      </c>
      <c r="BB45" s="60">
        <f t="shared" si="2"/>
        <v>82546.49</v>
      </c>
      <c r="BC45" s="61" t="str">
        <f t="shared" si="3"/>
        <v>INR  Eighty Two Thousand Five Hundred &amp; Forty Six  and Paise Forty Nine Only</v>
      </c>
      <c r="BE45" s="69">
        <v>125</v>
      </c>
      <c r="BF45" s="69">
        <f t="shared" si="4"/>
        <v>141.4</v>
      </c>
      <c r="BG45" s="69">
        <f t="shared" si="5"/>
        <v>72972.5</v>
      </c>
      <c r="BH45" s="69"/>
      <c r="ID45" s="46"/>
      <c r="IE45" s="46"/>
      <c r="IF45" s="46"/>
      <c r="IG45" s="46"/>
      <c r="IH45" s="46"/>
    </row>
    <row r="46" spans="1:242" s="45" customFormat="1" ht="150">
      <c r="A46" s="47">
        <v>34</v>
      </c>
      <c r="B46" s="73" t="s">
        <v>530</v>
      </c>
      <c r="C46" s="31" t="s">
        <v>85</v>
      </c>
      <c r="D46" s="48">
        <v>461.04</v>
      </c>
      <c r="E46" s="49" t="s">
        <v>277</v>
      </c>
      <c r="F46" s="50">
        <v>145.92</v>
      </c>
      <c r="G46" s="51"/>
      <c r="H46" s="52"/>
      <c r="I46" s="53" t="s">
        <v>39</v>
      </c>
      <c r="J46" s="54">
        <f t="shared" si="0"/>
        <v>1</v>
      </c>
      <c r="K46" s="55" t="s">
        <v>64</v>
      </c>
      <c r="L46" s="55" t="s">
        <v>7</v>
      </c>
      <c r="M46" s="56"/>
      <c r="N46" s="51"/>
      <c r="O46" s="51"/>
      <c r="P46" s="57"/>
      <c r="Q46" s="51"/>
      <c r="R46" s="51"/>
      <c r="S46" s="57"/>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9">
        <f t="shared" si="1"/>
        <v>67274.96</v>
      </c>
      <c r="BB46" s="60">
        <f t="shared" si="2"/>
        <v>67274.96</v>
      </c>
      <c r="BC46" s="61" t="str">
        <f t="shared" si="3"/>
        <v>INR  Sixty Seven Thousand Two Hundred &amp; Seventy Four  and Paise Ninety Six Only</v>
      </c>
      <c r="BE46" s="69">
        <v>129</v>
      </c>
      <c r="BF46" s="69">
        <f t="shared" si="4"/>
        <v>145.92</v>
      </c>
      <c r="BG46" s="69">
        <f t="shared" si="5"/>
        <v>59474.16</v>
      </c>
      <c r="BH46" s="69"/>
      <c r="ID46" s="46"/>
      <c r="IE46" s="46"/>
      <c r="IF46" s="46"/>
      <c r="IG46" s="46"/>
      <c r="IH46" s="46"/>
    </row>
    <row r="47" spans="1:242" s="45" customFormat="1" ht="150">
      <c r="A47" s="25">
        <v>35</v>
      </c>
      <c r="B47" s="73" t="s">
        <v>304</v>
      </c>
      <c r="C47" s="31" t="s">
        <v>86</v>
      </c>
      <c r="D47" s="48">
        <v>140.653</v>
      </c>
      <c r="E47" s="49" t="s">
        <v>277</v>
      </c>
      <c r="F47" s="50">
        <v>150.45</v>
      </c>
      <c r="G47" s="51"/>
      <c r="H47" s="52"/>
      <c r="I47" s="53" t="s">
        <v>39</v>
      </c>
      <c r="J47" s="54">
        <f t="shared" si="0"/>
        <v>1</v>
      </c>
      <c r="K47" s="55" t="s">
        <v>64</v>
      </c>
      <c r="L47" s="55" t="s">
        <v>7</v>
      </c>
      <c r="M47" s="56"/>
      <c r="N47" s="51"/>
      <c r="O47" s="51"/>
      <c r="P47" s="57"/>
      <c r="Q47" s="51"/>
      <c r="R47" s="51"/>
      <c r="S47" s="57"/>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9">
        <f t="shared" si="1"/>
        <v>21161.24</v>
      </c>
      <c r="BB47" s="60">
        <f t="shared" si="2"/>
        <v>21161.24</v>
      </c>
      <c r="BC47" s="61" t="str">
        <f t="shared" si="3"/>
        <v>INR  Twenty One Thousand One Hundred &amp; Sixty One  and Paise Twenty Four Only</v>
      </c>
      <c r="BE47" s="69">
        <v>133</v>
      </c>
      <c r="BF47" s="69">
        <f t="shared" si="4"/>
        <v>150.45</v>
      </c>
      <c r="BG47" s="69">
        <f t="shared" si="5"/>
        <v>18706.85</v>
      </c>
      <c r="BH47" s="69"/>
      <c r="ID47" s="46"/>
      <c r="IE47" s="46"/>
      <c r="IF47" s="46"/>
      <c r="IG47" s="46"/>
      <c r="IH47" s="46"/>
    </row>
    <row r="48" spans="1:242" s="45" customFormat="1" ht="150">
      <c r="A48" s="47">
        <v>36</v>
      </c>
      <c r="B48" s="73" t="s">
        <v>305</v>
      </c>
      <c r="C48" s="31" t="s">
        <v>87</v>
      </c>
      <c r="D48" s="48">
        <v>2280.09</v>
      </c>
      <c r="E48" s="49" t="s">
        <v>277</v>
      </c>
      <c r="F48" s="50">
        <v>179.86</v>
      </c>
      <c r="G48" s="51"/>
      <c r="H48" s="52"/>
      <c r="I48" s="53" t="s">
        <v>39</v>
      </c>
      <c r="J48" s="54">
        <f t="shared" si="0"/>
        <v>1</v>
      </c>
      <c r="K48" s="55" t="s">
        <v>64</v>
      </c>
      <c r="L48" s="55" t="s">
        <v>7</v>
      </c>
      <c r="M48" s="56"/>
      <c r="N48" s="51"/>
      <c r="O48" s="51"/>
      <c r="P48" s="57"/>
      <c r="Q48" s="51"/>
      <c r="R48" s="51"/>
      <c r="S48" s="57"/>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9">
        <f t="shared" si="1"/>
        <v>410096.99</v>
      </c>
      <c r="BB48" s="60">
        <f t="shared" si="2"/>
        <v>410096.99</v>
      </c>
      <c r="BC48" s="61" t="str">
        <f t="shared" si="3"/>
        <v>INR  Four Lakh Ten Thousand  &amp;Ninety Six  and Paise Ninety Nine Only</v>
      </c>
      <c r="BE48" s="69">
        <v>159</v>
      </c>
      <c r="BF48" s="69">
        <f t="shared" si="4"/>
        <v>179.86</v>
      </c>
      <c r="BG48" s="69">
        <f t="shared" si="5"/>
        <v>362534.31</v>
      </c>
      <c r="BH48" s="69"/>
      <c r="ID48" s="46"/>
      <c r="IE48" s="46"/>
      <c r="IF48" s="46"/>
      <c r="IG48" s="46"/>
      <c r="IH48" s="46"/>
    </row>
    <row r="49" spans="1:242" s="45" customFormat="1" ht="150">
      <c r="A49" s="25">
        <v>37</v>
      </c>
      <c r="B49" s="73" t="s">
        <v>306</v>
      </c>
      <c r="C49" s="31" t="s">
        <v>88</v>
      </c>
      <c r="D49" s="48">
        <v>500.37</v>
      </c>
      <c r="E49" s="49" t="s">
        <v>277</v>
      </c>
      <c r="F49" s="50">
        <v>184.39</v>
      </c>
      <c r="G49" s="51"/>
      <c r="H49" s="52"/>
      <c r="I49" s="53" t="s">
        <v>39</v>
      </c>
      <c r="J49" s="54">
        <f t="shared" si="0"/>
        <v>1</v>
      </c>
      <c r="K49" s="55" t="s">
        <v>64</v>
      </c>
      <c r="L49" s="55" t="s">
        <v>7</v>
      </c>
      <c r="M49" s="56"/>
      <c r="N49" s="51"/>
      <c r="O49" s="51"/>
      <c r="P49" s="57"/>
      <c r="Q49" s="51"/>
      <c r="R49" s="51"/>
      <c r="S49" s="57"/>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9">
        <f t="shared" si="1"/>
        <v>92263.22</v>
      </c>
      <c r="BB49" s="60">
        <f t="shared" si="2"/>
        <v>92263.22</v>
      </c>
      <c r="BC49" s="61" t="str">
        <f t="shared" si="3"/>
        <v>INR  Ninety Two Thousand Two Hundred &amp; Sixty Three  and Paise Twenty Two Only</v>
      </c>
      <c r="BE49" s="69">
        <v>163</v>
      </c>
      <c r="BF49" s="69">
        <f t="shared" si="4"/>
        <v>184.39</v>
      </c>
      <c r="BG49" s="69">
        <f t="shared" si="5"/>
        <v>81560.31</v>
      </c>
      <c r="BH49" s="69"/>
      <c r="ID49" s="46"/>
      <c r="IE49" s="46"/>
      <c r="IF49" s="46"/>
      <c r="IG49" s="46"/>
      <c r="IH49" s="46"/>
    </row>
    <row r="50" spans="1:242" s="45" customFormat="1" ht="150">
      <c r="A50" s="47">
        <v>38</v>
      </c>
      <c r="B50" s="73" t="s">
        <v>307</v>
      </c>
      <c r="C50" s="31" t="s">
        <v>89</v>
      </c>
      <c r="D50" s="48">
        <v>565.57</v>
      </c>
      <c r="E50" s="49" t="s">
        <v>277</v>
      </c>
      <c r="F50" s="50">
        <v>188.91</v>
      </c>
      <c r="G50" s="51"/>
      <c r="H50" s="52"/>
      <c r="I50" s="53" t="s">
        <v>39</v>
      </c>
      <c r="J50" s="54">
        <f t="shared" si="0"/>
        <v>1</v>
      </c>
      <c r="K50" s="55" t="s">
        <v>64</v>
      </c>
      <c r="L50" s="55" t="s">
        <v>7</v>
      </c>
      <c r="M50" s="56"/>
      <c r="N50" s="51"/>
      <c r="O50" s="51"/>
      <c r="P50" s="57"/>
      <c r="Q50" s="51"/>
      <c r="R50" s="51"/>
      <c r="S50" s="57"/>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9">
        <f t="shared" si="1"/>
        <v>106841.83</v>
      </c>
      <c r="BB50" s="60">
        <f t="shared" si="2"/>
        <v>106841.83</v>
      </c>
      <c r="BC50" s="61" t="str">
        <f t="shared" si="3"/>
        <v>INR  One Lakh Six Thousand Eight Hundred &amp; Forty One  and Paise Eighty Three Only</v>
      </c>
      <c r="BE50" s="69">
        <v>167</v>
      </c>
      <c r="BF50" s="69">
        <f t="shared" si="4"/>
        <v>188.91</v>
      </c>
      <c r="BG50" s="69">
        <f t="shared" si="5"/>
        <v>94450.19</v>
      </c>
      <c r="BH50" s="69"/>
      <c r="ID50" s="46"/>
      <c r="IE50" s="46"/>
      <c r="IF50" s="46"/>
      <c r="IG50" s="46"/>
      <c r="IH50" s="46"/>
    </row>
    <row r="51" spans="1:242" s="45" customFormat="1" ht="150">
      <c r="A51" s="25">
        <v>39</v>
      </c>
      <c r="B51" s="73" t="s">
        <v>308</v>
      </c>
      <c r="C51" s="31" t="s">
        <v>90</v>
      </c>
      <c r="D51" s="48">
        <v>1418.2</v>
      </c>
      <c r="E51" s="49" t="s">
        <v>277</v>
      </c>
      <c r="F51" s="50">
        <v>157.24</v>
      </c>
      <c r="G51" s="51"/>
      <c r="H51" s="52"/>
      <c r="I51" s="53" t="s">
        <v>39</v>
      </c>
      <c r="J51" s="54">
        <f t="shared" si="0"/>
        <v>1</v>
      </c>
      <c r="K51" s="55" t="s">
        <v>64</v>
      </c>
      <c r="L51" s="55" t="s">
        <v>7</v>
      </c>
      <c r="M51" s="56"/>
      <c r="N51" s="51"/>
      <c r="O51" s="51"/>
      <c r="P51" s="57"/>
      <c r="Q51" s="51"/>
      <c r="R51" s="51"/>
      <c r="S51" s="57"/>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9">
        <f t="shared" si="1"/>
        <v>222997.77</v>
      </c>
      <c r="BB51" s="60">
        <f t="shared" si="2"/>
        <v>222997.77</v>
      </c>
      <c r="BC51" s="61" t="str">
        <f t="shared" si="3"/>
        <v>INR  Two Lakh Twenty Two Thousand Nine Hundred &amp; Ninety Seven  and Paise Seventy Seven Only</v>
      </c>
      <c r="BE51" s="69">
        <v>139</v>
      </c>
      <c r="BF51" s="69">
        <f t="shared" si="4"/>
        <v>157.24</v>
      </c>
      <c r="BG51" s="69">
        <f t="shared" si="5"/>
        <v>197129.8</v>
      </c>
      <c r="BH51" s="69"/>
      <c r="ID51" s="46"/>
      <c r="IE51" s="46"/>
      <c r="IF51" s="46"/>
      <c r="IG51" s="46"/>
      <c r="IH51" s="46"/>
    </row>
    <row r="52" spans="1:242" s="45" customFormat="1" ht="150">
      <c r="A52" s="47">
        <v>40</v>
      </c>
      <c r="B52" s="73" t="s">
        <v>309</v>
      </c>
      <c r="C52" s="31" t="s">
        <v>91</v>
      </c>
      <c r="D52" s="48">
        <v>1418.82</v>
      </c>
      <c r="E52" s="49" t="s">
        <v>277</v>
      </c>
      <c r="F52" s="50">
        <v>161.76</v>
      </c>
      <c r="G52" s="51"/>
      <c r="H52" s="52"/>
      <c r="I52" s="53" t="s">
        <v>39</v>
      </c>
      <c r="J52" s="54">
        <f t="shared" si="0"/>
        <v>1</v>
      </c>
      <c r="K52" s="55" t="s">
        <v>64</v>
      </c>
      <c r="L52" s="55" t="s">
        <v>7</v>
      </c>
      <c r="M52" s="56"/>
      <c r="N52" s="51"/>
      <c r="O52" s="51"/>
      <c r="P52" s="57"/>
      <c r="Q52" s="51"/>
      <c r="R52" s="51"/>
      <c r="S52" s="57"/>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9">
        <f t="shared" si="1"/>
        <v>229508.32</v>
      </c>
      <c r="BB52" s="60">
        <f t="shared" si="2"/>
        <v>229508.32</v>
      </c>
      <c r="BC52" s="61" t="str">
        <f t="shared" si="3"/>
        <v>INR  Two Lakh Twenty Nine Thousand Five Hundred &amp; Eight  and Paise Thirty Two Only</v>
      </c>
      <c r="BE52" s="69">
        <v>143</v>
      </c>
      <c r="BF52" s="69">
        <f t="shared" si="4"/>
        <v>161.76</v>
      </c>
      <c r="BG52" s="69">
        <f t="shared" si="5"/>
        <v>202891.26</v>
      </c>
      <c r="BH52" s="69"/>
      <c r="ID52" s="46"/>
      <c r="IE52" s="46"/>
      <c r="IF52" s="46"/>
      <c r="IG52" s="46"/>
      <c r="IH52" s="46"/>
    </row>
    <row r="53" spans="1:242" s="45" customFormat="1" ht="150">
      <c r="A53" s="25">
        <v>41</v>
      </c>
      <c r="B53" s="73" t="s">
        <v>310</v>
      </c>
      <c r="C53" s="31" t="s">
        <v>92</v>
      </c>
      <c r="D53" s="48">
        <v>362.88</v>
      </c>
      <c r="E53" s="49" t="s">
        <v>277</v>
      </c>
      <c r="F53" s="50">
        <v>166.29</v>
      </c>
      <c r="G53" s="51"/>
      <c r="H53" s="52"/>
      <c r="I53" s="53" t="s">
        <v>39</v>
      </c>
      <c r="J53" s="54">
        <f t="shared" si="0"/>
        <v>1</v>
      </c>
      <c r="K53" s="55" t="s">
        <v>64</v>
      </c>
      <c r="L53" s="55" t="s">
        <v>7</v>
      </c>
      <c r="M53" s="56"/>
      <c r="N53" s="51"/>
      <c r="O53" s="51"/>
      <c r="P53" s="57"/>
      <c r="Q53" s="51"/>
      <c r="R53" s="51"/>
      <c r="S53" s="57"/>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9">
        <f t="shared" si="1"/>
        <v>60343.32</v>
      </c>
      <c r="BB53" s="60">
        <f t="shared" si="2"/>
        <v>60343.32</v>
      </c>
      <c r="BC53" s="61" t="str">
        <f t="shared" si="3"/>
        <v>INR  Sixty Thousand Three Hundred &amp; Forty Three  and Paise Thirty Two Only</v>
      </c>
      <c r="BE53" s="69">
        <v>147</v>
      </c>
      <c r="BF53" s="69">
        <f t="shared" si="4"/>
        <v>166.29</v>
      </c>
      <c r="BG53" s="69">
        <f t="shared" si="5"/>
        <v>53343.36</v>
      </c>
      <c r="BH53" s="69"/>
      <c r="ID53" s="46"/>
      <c r="IE53" s="46"/>
      <c r="IF53" s="46"/>
      <c r="IG53" s="46"/>
      <c r="IH53" s="46"/>
    </row>
    <row r="54" spans="1:242" s="45" customFormat="1" ht="48.75" customHeight="1">
      <c r="A54" s="47">
        <v>42</v>
      </c>
      <c r="B54" s="73" t="s">
        <v>514</v>
      </c>
      <c r="C54" s="31" t="s">
        <v>93</v>
      </c>
      <c r="D54" s="48">
        <v>586.96</v>
      </c>
      <c r="E54" s="49" t="s">
        <v>277</v>
      </c>
      <c r="F54" s="50">
        <v>38.46</v>
      </c>
      <c r="G54" s="51"/>
      <c r="H54" s="52"/>
      <c r="I54" s="53" t="s">
        <v>39</v>
      </c>
      <c r="J54" s="54">
        <f t="shared" si="0"/>
        <v>1</v>
      </c>
      <c r="K54" s="55" t="s">
        <v>64</v>
      </c>
      <c r="L54" s="55" t="s">
        <v>7</v>
      </c>
      <c r="M54" s="56"/>
      <c r="N54" s="51"/>
      <c r="O54" s="51"/>
      <c r="P54" s="57"/>
      <c r="Q54" s="51"/>
      <c r="R54" s="51"/>
      <c r="S54" s="57"/>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9">
        <f t="shared" si="1"/>
        <v>22574.48</v>
      </c>
      <c r="BB54" s="60">
        <f t="shared" si="2"/>
        <v>22574.48</v>
      </c>
      <c r="BC54" s="61" t="str">
        <f t="shared" si="3"/>
        <v>INR  Twenty Two Thousand Five Hundred &amp; Seventy Four  and Paise Forty Eight Only</v>
      </c>
      <c r="BE54" s="69">
        <v>34</v>
      </c>
      <c r="BF54" s="69">
        <f t="shared" si="4"/>
        <v>38.46</v>
      </c>
      <c r="BG54" s="69">
        <f t="shared" si="5"/>
        <v>19956.64</v>
      </c>
      <c r="BH54" s="69"/>
      <c r="ID54" s="46"/>
      <c r="IE54" s="46"/>
      <c r="IF54" s="46"/>
      <c r="IG54" s="46"/>
      <c r="IH54" s="46"/>
    </row>
    <row r="55" spans="1:242" s="45" customFormat="1" ht="63" customHeight="1">
      <c r="A55" s="25">
        <v>43</v>
      </c>
      <c r="B55" s="73" t="s">
        <v>311</v>
      </c>
      <c r="C55" s="31" t="s">
        <v>94</v>
      </c>
      <c r="D55" s="48">
        <v>744.38</v>
      </c>
      <c r="E55" s="49" t="s">
        <v>277</v>
      </c>
      <c r="F55" s="50">
        <v>138.01</v>
      </c>
      <c r="G55" s="51"/>
      <c r="H55" s="52"/>
      <c r="I55" s="53" t="s">
        <v>39</v>
      </c>
      <c r="J55" s="54">
        <f t="shared" si="0"/>
        <v>1</v>
      </c>
      <c r="K55" s="55" t="s">
        <v>64</v>
      </c>
      <c r="L55" s="55" t="s">
        <v>7</v>
      </c>
      <c r="M55" s="56"/>
      <c r="N55" s="51"/>
      <c r="O55" s="51"/>
      <c r="P55" s="57"/>
      <c r="Q55" s="51"/>
      <c r="R55" s="51"/>
      <c r="S55" s="57"/>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9">
        <f t="shared" si="1"/>
        <v>102731.88</v>
      </c>
      <c r="BB55" s="60">
        <f t="shared" si="2"/>
        <v>102731.88</v>
      </c>
      <c r="BC55" s="61" t="str">
        <f t="shared" si="3"/>
        <v>INR  One Lakh Two Thousand Seven Hundred &amp; Thirty One  and Paise Eighty Eight Only</v>
      </c>
      <c r="BE55" s="69">
        <v>122</v>
      </c>
      <c r="BF55" s="69">
        <f t="shared" si="4"/>
        <v>138.01</v>
      </c>
      <c r="BG55" s="69">
        <f t="shared" si="5"/>
        <v>90814.36</v>
      </c>
      <c r="BH55" s="69"/>
      <c r="ID55" s="46"/>
      <c r="IE55" s="46"/>
      <c r="IF55" s="46"/>
      <c r="IG55" s="46"/>
      <c r="IH55" s="46"/>
    </row>
    <row r="56" spans="1:242" s="45" customFormat="1" ht="63" customHeight="1">
      <c r="A56" s="47">
        <v>44</v>
      </c>
      <c r="B56" s="73" t="s">
        <v>312</v>
      </c>
      <c r="C56" s="31" t="s">
        <v>95</v>
      </c>
      <c r="D56" s="48">
        <v>791.12</v>
      </c>
      <c r="E56" s="49" t="s">
        <v>277</v>
      </c>
      <c r="F56" s="50">
        <v>138.01</v>
      </c>
      <c r="G56" s="51"/>
      <c r="H56" s="52"/>
      <c r="I56" s="53" t="s">
        <v>39</v>
      </c>
      <c r="J56" s="54">
        <f t="shared" si="0"/>
        <v>1</v>
      </c>
      <c r="K56" s="55" t="s">
        <v>64</v>
      </c>
      <c r="L56" s="55" t="s">
        <v>7</v>
      </c>
      <c r="M56" s="56"/>
      <c r="N56" s="51"/>
      <c r="O56" s="51"/>
      <c r="P56" s="57"/>
      <c r="Q56" s="51"/>
      <c r="R56" s="51"/>
      <c r="S56" s="57"/>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9">
        <f t="shared" si="1"/>
        <v>109182.47</v>
      </c>
      <c r="BB56" s="60">
        <f t="shared" si="2"/>
        <v>109182.47</v>
      </c>
      <c r="BC56" s="61" t="str">
        <f t="shared" si="3"/>
        <v>INR  One Lakh Nine Thousand One Hundred &amp; Eighty Two  and Paise Forty Seven Only</v>
      </c>
      <c r="BE56" s="69">
        <v>122</v>
      </c>
      <c r="BF56" s="69">
        <f t="shared" si="4"/>
        <v>138.01</v>
      </c>
      <c r="BG56" s="69">
        <f t="shared" si="5"/>
        <v>96516.64</v>
      </c>
      <c r="BH56" s="69"/>
      <c r="ID56" s="46"/>
      <c r="IE56" s="46"/>
      <c r="IF56" s="46"/>
      <c r="IG56" s="46"/>
      <c r="IH56" s="46"/>
    </row>
    <row r="57" spans="1:242" s="45" customFormat="1" ht="63" customHeight="1">
      <c r="A57" s="25">
        <v>45</v>
      </c>
      <c r="B57" s="73" t="s">
        <v>313</v>
      </c>
      <c r="C57" s="31" t="s">
        <v>96</v>
      </c>
      <c r="D57" s="48">
        <v>445.4</v>
      </c>
      <c r="E57" s="49" t="s">
        <v>277</v>
      </c>
      <c r="F57" s="50">
        <v>138.01</v>
      </c>
      <c r="G57" s="51"/>
      <c r="H57" s="52"/>
      <c r="I57" s="53" t="s">
        <v>39</v>
      </c>
      <c r="J57" s="54">
        <f t="shared" si="0"/>
        <v>1</v>
      </c>
      <c r="K57" s="55" t="s">
        <v>64</v>
      </c>
      <c r="L57" s="55" t="s">
        <v>7</v>
      </c>
      <c r="M57" s="56"/>
      <c r="N57" s="51"/>
      <c r="O57" s="51"/>
      <c r="P57" s="57"/>
      <c r="Q57" s="51"/>
      <c r="R57" s="51"/>
      <c r="S57" s="57"/>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9">
        <f t="shared" si="1"/>
        <v>61469.65</v>
      </c>
      <c r="BB57" s="60">
        <f t="shared" si="2"/>
        <v>61469.65</v>
      </c>
      <c r="BC57" s="61" t="str">
        <f t="shared" si="3"/>
        <v>INR  Sixty One Thousand Four Hundred &amp; Sixty Nine  and Paise Sixty Five Only</v>
      </c>
      <c r="BE57" s="69">
        <v>122</v>
      </c>
      <c r="BF57" s="69">
        <f t="shared" si="4"/>
        <v>138.01</v>
      </c>
      <c r="BG57" s="69">
        <f t="shared" si="5"/>
        <v>54338.8</v>
      </c>
      <c r="BH57" s="69"/>
      <c r="ID57" s="46"/>
      <c r="IE57" s="46"/>
      <c r="IF57" s="46"/>
      <c r="IG57" s="46"/>
      <c r="IH57" s="46"/>
    </row>
    <row r="58" spans="1:242" s="45" customFormat="1" ht="150">
      <c r="A58" s="47">
        <v>46</v>
      </c>
      <c r="B58" s="73" t="s">
        <v>515</v>
      </c>
      <c r="C58" s="31" t="s">
        <v>97</v>
      </c>
      <c r="D58" s="48">
        <v>4385.373</v>
      </c>
      <c r="E58" s="49" t="s">
        <v>277</v>
      </c>
      <c r="F58" s="50">
        <v>50</v>
      </c>
      <c r="G58" s="51"/>
      <c r="H58" s="52"/>
      <c r="I58" s="53" t="s">
        <v>39</v>
      </c>
      <c r="J58" s="54">
        <f t="shared" si="0"/>
        <v>1</v>
      </c>
      <c r="K58" s="55" t="s">
        <v>64</v>
      </c>
      <c r="L58" s="55" t="s">
        <v>7</v>
      </c>
      <c r="M58" s="56"/>
      <c r="N58" s="51"/>
      <c r="O58" s="51"/>
      <c r="P58" s="57"/>
      <c r="Q58" s="51"/>
      <c r="R58" s="51"/>
      <c r="S58" s="57"/>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9">
        <f t="shared" si="1"/>
        <v>219268.65</v>
      </c>
      <c r="BB58" s="60">
        <f t="shared" si="2"/>
        <v>219268.65</v>
      </c>
      <c r="BC58" s="61" t="str">
        <f t="shared" si="3"/>
        <v>INR  Two Lakh Nineteen Thousand Two Hundred &amp; Sixty Eight  and Paise Sixty Five Only</v>
      </c>
      <c r="BE58" s="69">
        <v>44.2</v>
      </c>
      <c r="BF58" s="69">
        <f t="shared" si="4"/>
        <v>50</v>
      </c>
      <c r="BG58" s="69">
        <f t="shared" si="5"/>
        <v>193833.49</v>
      </c>
      <c r="BH58" s="69"/>
      <c r="ID58" s="46"/>
      <c r="IE58" s="46"/>
      <c r="IF58" s="46"/>
      <c r="IG58" s="46"/>
      <c r="IH58" s="46"/>
    </row>
    <row r="59" spans="1:242" s="45" customFormat="1" ht="93" customHeight="1">
      <c r="A59" s="25">
        <v>47</v>
      </c>
      <c r="B59" s="73" t="s">
        <v>513</v>
      </c>
      <c r="C59" s="31" t="s">
        <v>98</v>
      </c>
      <c r="D59" s="48">
        <v>4385.373</v>
      </c>
      <c r="E59" s="49" t="s">
        <v>277</v>
      </c>
      <c r="F59" s="50">
        <v>79.18</v>
      </c>
      <c r="G59" s="51"/>
      <c r="H59" s="52"/>
      <c r="I59" s="53" t="s">
        <v>39</v>
      </c>
      <c r="J59" s="54">
        <f t="shared" si="0"/>
        <v>1</v>
      </c>
      <c r="K59" s="55" t="s">
        <v>64</v>
      </c>
      <c r="L59" s="55" t="s">
        <v>7</v>
      </c>
      <c r="M59" s="56"/>
      <c r="N59" s="51"/>
      <c r="O59" s="51"/>
      <c r="P59" s="57"/>
      <c r="Q59" s="51"/>
      <c r="R59" s="51"/>
      <c r="S59" s="57"/>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9">
        <f t="shared" si="1"/>
        <v>347233.83</v>
      </c>
      <c r="BB59" s="60">
        <f t="shared" si="2"/>
        <v>347233.83</v>
      </c>
      <c r="BC59" s="61" t="str">
        <f t="shared" si="3"/>
        <v>INR  Three Lakh Forty Seven Thousand Two Hundred &amp; Thirty Three  and Paise Eighty Three Only</v>
      </c>
      <c r="BE59" s="69">
        <v>70</v>
      </c>
      <c r="BF59" s="69">
        <f t="shared" si="4"/>
        <v>79.18</v>
      </c>
      <c r="BG59" s="69">
        <f t="shared" si="5"/>
        <v>306976.11</v>
      </c>
      <c r="BH59" s="69"/>
      <c r="ID59" s="46"/>
      <c r="IE59" s="46"/>
      <c r="IF59" s="46"/>
      <c r="IG59" s="46"/>
      <c r="IH59" s="46"/>
    </row>
    <row r="60" spans="1:242" s="45" customFormat="1" ht="150">
      <c r="A60" s="47">
        <v>48</v>
      </c>
      <c r="B60" s="73" t="s">
        <v>512</v>
      </c>
      <c r="C60" s="31" t="s">
        <v>99</v>
      </c>
      <c r="D60" s="48">
        <v>807.64</v>
      </c>
      <c r="E60" s="49" t="s">
        <v>277</v>
      </c>
      <c r="F60" s="50">
        <v>51.02</v>
      </c>
      <c r="G60" s="51"/>
      <c r="H60" s="52"/>
      <c r="I60" s="53" t="s">
        <v>39</v>
      </c>
      <c r="J60" s="54">
        <f t="shared" si="0"/>
        <v>1</v>
      </c>
      <c r="K60" s="55" t="s">
        <v>64</v>
      </c>
      <c r="L60" s="55" t="s">
        <v>7</v>
      </c>
      <c r="M60" s="56"/>
      <c r="N60" s="51"/>
      <c r="O60" s="51"/>
      <c r="P60" s="57"/>
      <c r="Q60" s="51"/>
      <c r="R60" s="51"/>
      <c r="S60" s="57"/>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9">
        <f t="shared" si="1"/>
        <v>41205.79</v>
      </c>
      <c r="BB60" s="60">
        <f t="shared" si="2"/>
        <v>41205.79</v>
      </c>
      <c r="BC60" s="61" t="str">
        <f t="shared" si="3"/>
        <v>INR  Forty One Thousand Two Hundred &amp; Five  and Paise Seventy Nine Only</v>
      </c>
      <c r="BE60" s="69">
        <v>45.1</v>
      </c>
      <c r="BF60" s="69">
        <f t="shared" si="4"/>
        <v>51.02</v>
      </c>
      <c r="BG60" s="69">
        <f t="shared" si="5"/>
        <v>36424.56</v>
      </c>
      <c r="BH60" s="69"/>
      <c r="ID60" s="46"/>
      <c r="IE60" s="46"/>
      <c r="IF60" s="46"/>
      <c r="IG60" s="46"/>
      <c r="IH60" s="46"/>
    </row>
    <row r="61" spans="1:242" s="45" customFormat="1" ht="150">
      <c r="A61" s="25">
        <v>49</v>
      </c>
      <c r="B61" s="73" t="s">
        <v>511</v>
      </c>
      <c r="C61" s="31" t="s">
        <v>100</v>
      </c>
      <c r="D61" s="48">
        <v>475.35</v>
      </c>
      <c r="E61" s="49" t="s">
        <v>277</v>
      </c>
      <c r="F61" s="50">
        <v>51.82</v>
      </c>
      <c r="G61" s="51"/>
      <c r="H61" s="52"/>
      <c r="I61" s="53" t="s">
        <v>39</v>
      </c>
      <c r="J61" s="54">
        <f t="shared" si="0"/>
        <v>1</v>
      </c>
      <c r="K61" s="55" t="s">
        <v>64</v>
      </c>
      <c r="L61" s="55" t="s">
        <v>7</v>
      </c>
      <c r="M61" s="56"/>
      <c r="N61" s="51"/>
      <c r="O61" s="51"/>
      <c r="P61" s="57"/>
      <c r="Q61" s="51"/>
      <c r="R61" s="51"/>
      <c r="S61" s="57"/>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9">
        <f t="shared" si="1"/>
        <v>24632.64</v>
      </c>
      <c r="BB61" s="60">
        <f t="shared" si="2"/>
        <v>24632.64</v>
      </c>
      <c r="BC61" s="61" t="str">
        <f t="shared" si="3"/>
        <v>INR  Twenty Four Thousand Six Hundred &amp; Thirty Two  and Paise Sixty Four Only</v>
      </c>
      <c r="BE61" s="69">
        <v>45.81</v>
      </c>
      <c r="BF61" s="69">
        <f t="shared" si="4"/>
        <v>51.82</v>
      </c>
      <c r="BG61" s="69">
        <f t="shared" si="5"/>
        <v>21775.78</v>
      </c>
      <c r="BH61" s="69"/>
      <c r="ID61" s="46"/>
      <c r="IE61" s="46"/>
      <c r="IF61" s="46"/>
      <c r="IG61" s="46"/>
      <c r="IH61" s="46"/>
    </row>
    <row r="62" spans="1:242" s="45" customFormat="1" ht="155.25" customHeight="1">
      <c r="A62" s="47">
        <v>50</v>
      </c>
      <c r="B62" s="73" t="s">
        <v>510</v>
      </c>
      <c r="C62" s="31" t="s">
        <v>101</v>
      </c>
      <c r="D62" s="48">
        <v>565.57</v>
      </c>
      <c r="E62" s="49" t="s">
        <v>277</v>
      </c>
      <c r="F62" s="50">
        <v>52.62</v>
      </c>
      <c r="G62" s="51"/>
      <c r="H62" s="52"/>
      <c r="I62" s="53" t="s">
        <v>39</v>
      </c>
      <c r="J62" s="54">
        <f t="shared" si="0"/>
        <v>1</v>
      </c>
      <c r="K62" s="55" t="s">
        <v>64</v>
      </c>
      <c r="L62" s="55" t="s">
        <v>7</v>
      </c>
      <c r="M62" s="56"/>
      <c r="N62" s="51"/>
      <c r="O62" s="51"/>
      <c r="P62" s="57"/>
      <c r="Q62" s="51"/>
      <c r="R62" s="51"/>
      <c r="S62" s="57"/>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9">
        <f t="shared" si="1"/>
        <v>29760.29</v>
      </c>
      <c r="BB62" s="60">
        <f t="shared" si="2"/>
        <v>29760.29</v>
      </c>
      <c r="BC62" s="61" t="str">
        <f t="shared" si="3"/>
        <v>INR  Twenty Nine Thousand Seven Hundred &amp; Sixty  and Paise Twenty Nine Only</v>
      </c>
      <c r="BE62" s="69">
        <v>46.52</v>
      </c>
      <c r="BF62" s="69">
        <f t="shared" si="4"/>
        <v>52.62</v>
      </c>
      <c r="BG62" s="69">
        <f t="shared" si="5"/>
        <v>26310.32</v>
      </c>
      <c r="BH62" s="69"/>
      <c r="ID62" s="46"/>
      <c r="IE62" s="46"/>
      <c r="IF62" s="46"/>
      <c r="IG62" s="46"/>
      <c r="IH62" s="46"/>
    </row>
    <row r="63" spans="1:242" s="45" customFormat="1" ht="150">
      <c r="A63" s="25">
        <v>51</v>
      </c>
      <c r="B63" s="73" t="s">
        <v>314</v>
      </c>
      <c r="C63" s="31" t="s">
        <v>102</v>
      </c>
      <c r="D63" s="48">
        <v>807.64</v>
      </c>
      <c r="E63" s="49" t="s">
        <v>277</v>
      </c>
      <c r="F63" s="50">
        <v>95.02</v>
      </c>
      <c r="G63" s="51"/>
      <c r="H63" s="52"/>
      <c r="I63" s="53" t="s">
        <v>39</v>
      </c>
      <c r="J63" s="54">
        <f t="shared" si="0"/>
        <v>1</v>
      </c>
      <c r="K63" s="55" t="s">
        <v>64</v>
      </c>
      <c r="L63" s="55" t="s">
        <v>7</v>
      </c>
      <c r="M63" s="56"/>
      <c r="N63" s="51"/>
      <c r="O63" s="51"/>
      <c r="P63" s="57"/>
      <c r="Q63" s="51"/>
      <c r="R63" s="51"/>
      <c r="S63" s="57"/>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9">
        <f t="shared" si="1"/>
        <v>76741.95</v>
      </c>
      <c r="BB63" s="60">
        <f t="shared" si="2"/>
        <v>76741.95</v>
      </c>
      <c r="BC63" s="61" t="str">
        <f t="shared" si="3"/>
        <v>INR  Seventy Six Thousand Seven Hundred &amp; Forty One  and Paise Ninety Five Only</v>
      </c>
      <c r="BE63" s="69">
        <v>84</v>
      </c>
      <c r="BF63" s="69">
        <f t="shared" si="4"/>
        <v>95.02</v>
      </c>
      <c r="BG63" s="69">
        <f t="shared" si="5"/>
        <v>67841.76</v>
      </c>
      <c r="BH63" s="69"/>
      <c r="ID63" s="46"/>
      <c r="IE63" s="46"/>
      <c r="IF63" s="46"/>
      <c r="IG63" s="46"/>
      <c r="IH63" s="46"/>
    </row>
    <row r="64" spans="1:242" s="45" customFormat="1" ht="150">
      <c r="A64" s="47">
        <v>52</v>
      </c>
      <c r="B64" s="73" t="s">
        <v>315</v>
      </c>
      <c r="C64" s="31" t="s">
        <v>103</v>
      </c>
      <c r="D64" s="48">
        <v>475.35</v>
      </c>
      <c r="E64" s="49" t="s">
        <v>277</v>
      </c>
      <c r="F64" s="50">
        <v>95.82</v>
      </c>
      <c r="G64" s="51"/>
      <c r="H64" s="52"/>
      <c r="I64" s="53" t="s">
        <v>39</v>
      </c>
      <c r="J64" s="54">
        <f t="shared" si="0"/>
        <v>1</v>
      </c>
      <c r="K64" s="55" t="s">
        <v>64</v>
      </c>
      <c r="L64" s="55" t="s">
        <v>7</v>
      </c>
      <c r="M64" s="56"/>
      <c r="N64" s="51"/>
      <c r="O64" s="51"/>
      <c r="P64" s="57"/>
      <c r="Q64" s="51"/>
      <c r="R64" s="51"/>
      <c r="S64" s="57"/>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9">
        <f t="shared" si="1"/>
        <v>45548.04</v>
      </c>
      <c r="BB64" s="60">
        <f t="shared" si="2"/>
        <v>45548.04</v>
      </c>
      <c r="BC64" s="61" t="str">
        <f t="shared" si="3"/>
        <v>INR  Forty Five Thousand Five Hundred &amp; Forty Eight  and Paise Four Only</v>
      </c>
      <c r="BE64" s="69">
        <v>84.71</v>
      </c>
      <c r="BF64" s="69">
        <f t="shared" si="4"/>
        <v>95.82</v>
      </c>
      <c r="BG64" s="69">
        <f t="shared" si="5"/>
        <v>40266.9</v>
      </c>
      <c r="BH64" s="69"/>
      <c r="ID64" s="46"/>
      <c r="IE64" s="46"/>
      <c r="IF64" s="46"/>
      <c r="IG64" s="46"/>
      <c r="IH64" s="46"/>
    </row>
    <row r="65" spans="1:242" s="45" customFormat="1" ht="150">
      <c r="A65" s="25">
        <v>53</v>
      </c>
      <c r="B65" s="73" t="s">
        <v>316</v>
      </c>
      <c r="C65" s="31" t="s">
        <v>104</v>
      </c>
      <c r="D65" s="48">
        <v>565.57</v>
      </c>
      <c r="E65" s="49" t="s">
        <v>277</v>
      </c>
      <c r="F65" s="50">
        <v>96.63</v>
      </c>
      <c r="G65" s="51"/>
      <c r="H65" s="52"/>
      <c r="I65" s="53" t="s">
        <v>39</v>
      </c>
      <c r="J65" s="54">
        <f t="shared" si="0"/>
        <v>1</v>
      </c>
      <c r="K65" s="55" t="s">
        <v>64</v>
      </c>
      <c r="L65" s="55" t="s">
        <v>7</v>
      </c>
      <c r="M65" s="56"/>
      <c r="N65" s="51"/>
      <c r="O65" s="51"/>
      <c r="P65" s="57"/>
      <c r="Q65" s="51"/>
      <c r="R65" s="51"/>
      <c r="S65" s="57"/>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9">
        <f t="shared" si="1"/>
        <v>54651.03</v>
      </c>
      <c r="BB65" s="60">
        <f t="shared" si="2"/>
        <v>54651.03</v>
      </c>
      <c r="BC65" s="61" t="str">
        <f t="shared" si="3"/>
        <v>INR  Fifty Four Thousand Six Hundred &amp; Fifty One  and Paise Three Only</v>
      </c>
      <c r="BE65" s="69">
        <v>85.42</v>
      </c>
      <c r="BF65" s="69">
        <f t="shared" si="4"/>
        <v>96.63</v>
      </c>
      <c r="BG65" s="69">
        <f t="shared" si="5"/>
        <v>48310.99</v>
      </c>
      <c r="BH65" s="69"/>
      <c r="ID65" s="46"/>
      <c r="IE65" s="46"/>
      <c r="IF65" s="46"/>
      <c r="IG65" s="46"/>
      <c r="IH65" s="46"/>
    </row>
    <row r="66" spans="1:242" s="45" customFormat="1" ht="78.75" customHeight="1">
      <c r="A66" s="47">
        <v>54</v>
      </c>
      <c r="B66" s="73" t="s">
        <v>509</v>
      </c>
      <c r="C66" s="31" t="s">
        <v>105</v>
      </c>
      <c r="D66" s="48">
        <v>1059.2</v>
      </c>
      <c r="E66" s="49" t="s">
        <v>277</v>
      </c>
      <c r="F66" s="50">
        <v>16.11</v>
      </c>
      <c r="G66" s="51"/>
      <c r="H66" s="52"/>
      <c r="I66" s="53" t="s">
        <v>39</v>
      </c>
      <c r="J66" s="54">
        <f t="shared" si="0"/>
        <v>1</v>
      </c>
      <c r="K66" s="55" t="s">
        <v>64</v>
      </c>
      <c r="L66" s="55" t="s">
        <v>7</v>
      </c>
      <c r="M66" s="56"/>
      <c r="N66" s="51"/>
      <c r="O66" s="51"/>
      <c r="P66" s="57"/>
      <c r="Q66" s="51"/>
      <c r="R66" s="51"/>
      <c r="S66" s="57"/>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9">
        <f t="shared" si="1"/>
        <v>17063.71</v>
      </c>
      <c r="BB66" s="60">
        <f t="shared" si="2"/>
        <v>17063.71</v>
      </c>
      <c r="BC66" s="61" t="str">
        <f t="shared" si="3"/>
        <v>INR  Seventeen Thousand  &amp;Sixty Three  and Paise Seventy One Only</v>
      </c>
      <c r="BE66" s="69">
        <v>14.24</v>
      </c>
      <c r="BF66" s="69">
        <f t="shared" si="4"/>
        <v>16.11</v>
      </c>
      <c r="BG66" s="69">
        <f t="shared" si="5"/>
        <v>15083.01</v>
      </c>
      <c r="BH66" s="69"/>
      <c r="ID66" s="46"/>
      <c r="IE66" s="46"/>
      <c r="IF66" s="46"/>
      <c r="IG66" s="46"/>
      <c r="IH66" s="46"/>
    </row>
    <row r="67" spans="1:242" s="45" customFormat="1" ht="94.5" customHeight="1">
      <c r="A67" s="25">
        <v>55</v>
      </c>
      <c r="B67" s="73" t="s">
        <v>317</v>
      </c>
      <c r="C67" s="31" t="s">
        <v>106</v>
      </c>
      <c r="D67" s="48">
        <v>1059.2</v>
      </c>
      <c r="E67" s="49" t="s">
        <v>277</v>
      </c>
      <c r="F67" s="50">
        <v>55.43</v>
      </c>
      <c r="G67" s="51"/>
      <c r="H67" s="52"/>
      <c r="I67" s="53" t="s">
        <v>39</v>
      </c>
      <c r="J67" s="54">
        <f t="shared" si="0"/>
        <v>1</v>
      </c>
      <c r="K67" s="55" t="s">
        <v>64</v>
      </c>
      <c r="L67" s="55" t="s">
        <v>7</v>
      </c>
      <c r="M67" s="56"/>
      <c r="N67" s="51"/>
      <c r="O67" s="51"/>
      <c r="P67" s="57"/>
      <c r="Q67" s="51"/>
      <c r="R67" s="51"/>
      <c r="S67" s="57"/>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9">
        <f t="shared" si="1"/>
        <v>58711.46</v>
      </c>
      <c r="BB67" s="60">
        <f t="shared" si="2"/>
        <v>58711.46</v>
      </c>
      <c r="BC67" s="61" t="str">
        <f t="shared" si="3"/>
        <v>INR  Fifty Eight Thousand Seven Hundred &amp; Eleven  and Paise Forty Six Only</v>
      </c>
      <c r="BE67" s="69">
        <v>49</v>
      </c>
      <c r="BF67" s="69">
        <f t="shared" si="4"/>
        <v>55.43</v>
      </c>
      <c r="BG67" s="69">
        <f t="shared" si="5"/>
        <v>51900.8</v>
      </c>
      <c r="BH67" s="69"/>
      <c r="ID67" s="46"/>
      <c r="IE67" s="46"/>
      <c r="IF67" s="46"/>
      <c r="IG67" s="46"/>
      <c r="IH67" s="46"/>
    </row>
    <row r="68" spans="1:242" s="45" customFormat="1" ht="63.75" customHeight="1">
      <c r="A68" s="47">
        <v>56</v>
      </c>
      <c r="B68" s="73" t="s">
        <v>318</v>
      </c>
      <c r="C68" s="31" t="s">
        <v>107</v>
      </c>
      <c r="D68" s="48">
        <v>85</v>
      </c>
      <c r="E68" s="49" t="s">
        <v>277</v>
      </c>
      <c r="F68" s="50">
        <v>42.99</v>
      </c>
      <c r="G68" s="51"/>
      <c r="H68" s="52"/>
      <c r="I68" s="53" t="s">
        <v>39</v>
      </c>
      <c r="J68" s="54">
        <f t="shared" si="0"/>
        <v>1</v>
      </c>
      <c r="K68" s="55" t="s">
        <v>64</v>
      </c>
      <c r="L68" s="55" t="s">
        <v>7</v>
      </c>
      <c r="M68" s="56"/>
      <c r="N68" s="51"/>
      <c r="O68" s="51"/>
      <c r="P68" s="57"/>
      <c r="Q68" s="51"/>
      <c r="R68" s="51"/>
      <c r="S68" s="57"/>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9">
        <f t="shared" si="1"/>
        <v>3654.15</v>
      </c>
      <c r="BB68" s="60">
        <f t="shared" si="2"/>
        <v>3654.15</v>
      </c>
      <c r="BC68" s="61" t="str">
        <f t="shared" si="3"/>
        <v>INR  Three Thousand Six Hundred &amp; Fifty Four  and Paise Fifteen Only</v>
      </c>
      <c r="BE68" s="69">
        <v>38</v>
      </c>
      <c r="BF68" s="69">
        <f t="shared" si="4"/>
        <v>42.99</v>
      </c>
      <c r="BG68" s="69">
        <f t="shared" si="5"/>
        <v>3230</v>
      </c>
      <c r="BH68" s="69"/>
      <c r="ID68" s="46"/>
      <c r="IE68" s="46"/>
      <c r="IF68" s="46"/>
      <c r="IG68" s="46"/>
      <c r="IH68" s="46"/>
    </row>
    <row r="69" spans="1:242" s="45" customFormat="1" ht="108">
      <c r="A69" s="25">
        <v>57</v>
      </c>
      <c r="B69" s="73" t="s">
        <v>319</v>
      </c>
      <c r="C69" s="31" t="s">
        <v>108</v>
      </c>
      <c r="D69" s="48">
        <v>85</v>
      </c>
      <c r="E69" s="49" t="s">
        <v>277</v>
      </c>
      <c r="F69" s="50">
        <v>91.63</v>
      </c>
      <c r="G69" s="51"/>
      <c r="H69" s="52"/>
      <c r="I69" s="53" t="s">
        <v>39</v>
      </c>
      <c r="J69" s="54">
        <f t="shared" si="0"/>
        <v>1</v>
      </c>
      <c r="K69" s="55" t="s">
        <v>64</v>
      </c>
      <c r="L69" s="55" t="s">
        <v>7</v>
      </c>
      <c r="M69" s="56"/>
      <c r="N69" s="51"/>
      <c r="O69" s="51"/>
      <c r="P69" s="57"/>
      <c r="Q69" s="51"/>
      <c r="R69" s="51"/>
      <c r="S69" s="57"/>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9">
        <f t="shared" si="1"/>
        <v>7788.55</v>
      </c>
      <c r="BB69" s="60">
        <f t="shared" si="2"/>
        <v>7788.55</v>
      </c>
      <c r="BC69" s="61" t="str">
        <f t="shared" si="3"/>
        <v>INR  Seven Thousand Seven Hundred &amp; Eighty Eight  and Paise Fifty Five Only</v>
      </c>
      <c r="BE69" s="69">
        <v>81</v>
      </c>
      <c r="BF69" s="69">
        <f t="shared" si="4"/>
        <v>91.63</v>
      </c>
      <c r="BG69" s="69">
        <f t="shared" si="5"/>
        <v>6885</v>
      </c>
      <c r="BH69" s="69"/>
      <c r="ID69" s="46"/>
      <c r="IE69" s="46"/>
      <c r="IF69" s="46"/>
      <c r="IG69" s="46"/>
      <c r="IH69" s="46"/>
    </row>
    <row r="70" spans="1:242" s="45" customFormat="1" ht="63.75" customHeight="1">
      <c r="A70" s="47">
        <v>58</v>
      </c>
      <c r="B70" s="73" t="s">
        <v>320</v>
      </c>
      <c r="C70" s="31" t="s">
        <v>109</v>
      </c>
      <c r="D70" s="48">
        <v>145</v>
      </c>
      <c r="E70" s="49" t="s">
        <v>277</v>
      </c>
      <c r="F70" s="50">
        <v>32.8</v>
      </c>
      <c r="G70" s="51"/>
      <c r="H70" s="52"/>
      <c r="I70" s="53" t="s">
        <v>39</v>
      </c>
      <c r="J70" s="54">
        <f t="shared" si="0"/>
        <v>1</v>
      </c>
      <c r="K70" s="55" t="s">
        <v>64</v>
      </c>
      <c r="L70" s="55" t="s">
        <v>7</v>
      </c>
      <c r="M70" s="56"/>
      <c r="N70" s="51"/>
      <c r="O70" s="51"/>
      <c r="P70" s="57"/>
      <c r="Q70" s="51"/>
      <c r="R70" s="51"/>
      <c r="S70" s="57"/>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9">
        <f t="shared" si="1"/>
        <v>4756</v>
      </c>
      <c r="BB70" s="60">
        <f t="shared" si="2"/>
        <v>4756</v>
      </c>
      <c r="BC70" s="61" t="str">
        <f t="shared" si="3"/>
        <v>INR  Four Thousand Seven Hundred &amp; Fifty Six  Only</v>
      </c>
      <c r="BE70" s="69">
        <v>29</v>
      </c>
      <c r="BF70" s="69">
        <f t="shared" si="4"/>
        <v>32.8</v>
      </c>
      <c r="BG70" s="69">
        <f t="shared" si="5"/>
        <v>4205</v>
      </c>
      <c r="BH70" s="69"/>
      <c r="ID70" s="46"/>
      <c r="IE70" s="46"/>
      <c r="IF70" s="46"/>
      <c r="IG70" s="46"/>
      <c r="IH70" s="46"/>
    </row>
    <row r="71" spans="1:242" s="45" customFormat="1" ht="108">
      <c r="A71" s="25">
        <v>59</v>
      </c>
      <c r="B71" s="73" t="s">
        <v>508</v>
      </c>
      <c r="C71" s="31" t="s">
        <v>110</v>
      </c>
      <c r="D71" s="48">
        <v>145</v>
      </c>
      <c r="E71" s="49" t="s">
        <v>277</v>
      </c>
      <c r="F71" s="50">
        <v>89.36</v>
      </c>
      <c r="G71" s="51"/>
      <c r="H71" s="52"/>
      <c r="I71" s="53" t="s">
        <v>39</v>
      </c>
      <c r="J71" s="54">
        <f t="shared" si="0"/>
        <v>1</v>
      </c>
      <c r="K71" s="55" t="s">
        <v>64</v>
      </c>
      <c r="L71" s="55" t="s">
        <v>7</v>
      </c>
      <c r="M71" s="56"/>
      <c r="N71" s="51"/>
      <c r="O71" s="51"/>
      <c r="P71" s="57"/>
      <c r="Q71" s="51"/>
      <c r="R71" s="51"/>
      <c r="S71" s="57"/>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9">
        <f t="shared" si="1"/>
        <v>12957.2</v>
      </c>
      <c r="BB71" s="60">
        <f t="shared" si="2"/>
        <v>12957.2</v>
      </c>
      <c r="BC71" s="61" t="str">
        <f t="shared" si="3"/>
        <v>INR  Twelve Thousand Nine Hundred &amp; Fifty Seven  and Paise Twenty Only</v>
      </c>
      <c r="BE71" s="69">
        <v>79</v>
      </c>
      <c r="BF71" s="69">
        <f t="shared" si="4"/>
        <v>89.36</v>
      </c>
      <c r="BG71" s="69">
        <f t="shared" si="5"/>
        <v>11455</v>
      </c>
      <c r="BH71" s="69"/>
      <c r="ID71" s="46"/>
      <c r="IE71" s="46"/>
      <c r="IF71" s="46"/>
      <c r="IG71" s="46"/>
      <c r="IH71" s="46"/>
    </row>
    <row r="72" spans="1:242" s="45" customFormat="1" ht="409.5">
      <c r="A72" s="47">
        <v>60</v>
      </c>
      <c r="B72" s="73" t="s">
        <v>321</v>
      </c>
      <c r="C72" s="31" t="s">
        <v>111</v>
      </c>
      <c r="D72" s="48">
        <v>19.45</v>
      </c>
      <c r="E72" s="49" t="s">
        <v>277</v>
      </c>
      <c r="F72" s="50">
        <v>1433.23</v>
      </c>
      <c r="G72" s="51"/>
      <c r="H72" s="52"/>
      <c r="I72" s="53" t="s">
        <v>39</v>
      </c>
      <c r="J72" s="54">
        <f t="shared" si="0"/>
        <v>1</v>
      </c>
      <c r="K72" s="55" t="s">
        <v>64</v>
      </c>
      <c r="L72" s="55" t="s">
        <v>7</v>
      </c>
      <c r="M72" s="56"/>
      <c r="N72" s="51"/>
      <c r="O72" s="51"/>
      <c r="P72" s="57"/>
      <c r="Q72" s="51"/>
      <c r="R72" s="51"/>
      <c r="S72" s="57"/>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9">
        <f t="shared" si="1"/>
        <v>27876.32</v>
      </c>
      <c r="BB72" s="60">
        <f t="shared" si="2"/>
        <v>27876.32</v>
      </c>
      <c r="BC72" s="61" t="str">
        <f t="shared" si="3"/>
        <v>INR  Twenty Seven Thousand Eight Hundred &amp; Seventy Six  and Paise Thirty Two Only</v>
      </c>
      <c r="BE72" s="69">
        <v>1267</v>
      </c>
      <c r="BF72" s="69">
        <f t="shared" si="4"/>
        <v>1433.23</v>
      </c>
      <c r="BG72" s="69">
        <f t="shared" si="5"/>
        <v>24643.15</v>
      </c>
      <c r="BH72" s="69"/>
      <c r="ID72" s="46"/>
      <c r="IE72" s="46"/>
      <c r="IF72" s="46"/>
      <c r="IG72" s="46"/>
      <c r="IH72" s="46"/>
    </row>
    <row r="73" spans="1:242" s="45" customFormat="1" ht="165">
      <c r="A73" s="25">
        <v>61</v>
      </c>
      <c r="B73" s="73" t="s">
        <v>322</v>
      </c>
      <c r="C73" s="31" t="s">
        <v>112</v>
      </c>
      <c r="D73" s="48">
        <v>443.51</v>
      </c>
      <c r="E73" s="49" t="s">
        <v>277</v>
      </c>
      <c r="F73" s="50">
        <v>1140.25</v>
      </c>
      <c r="G73" s="51"/>
      <c r="H73" s="52"/>
      <c r="I73" s="53" t="s">
        <v>39</v>
      </c>
      <c r="J73" s="54">
        <f t="shared" si="0"/>
        <v>1</v>
      </c>
      <c r="K73" s="55" t="s">
        <v>64</v>
      </c>
      <c r="L73" s="55" t="s">
        <v>7</v>
      </c>
      <c r="M73" s="56"/>
      <c r="N73" s="51"/>
      <c r="O73" s="51"/>
      <c r="P73" s="57"/>
      <c r="Q73" s="51"/>
      <c r="R73" s="51"/>
      <c r="S73" s="57"/>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9">
        <f t="shared" si="1"/>
        <v>505712.28</v>
      </c>
      <c r="BB73" s="60">
        <f t="shared" si="2"/>
        <v>505712.28</v>
      </c>
      <c r="BC73" s="61" t="str">
        <f t="shared" si="3"/>
        <v>INR  Five Lakh Five Thousand Seven Hundred &amp; Twelve  and Paise Twenty Eight Only</v>
      </c>
      <c r="BE73" s="69">
        <v>1008</v>
      </c>
      <c r="BF73" s="69">
        <f t="shared" si="4"/>
        <v>1140.25</v>
      </c>
      <c r="BG73" s="69">
        <f t="shared" si="5"/>
        <v>447058.08</v>
      </c>
      <c r="BH73" s="69"/>
      <c r="ID73" s="46"/>
      <c r="IE73" s="46"/>
      <c r="IF73" s="46"/>
      <c r="IG73" s="46"/>
      <c r="IH73" s="46"/>
    </row>
    <row r="74" spans="1:242" s="45" customFormat="1" ht="165">
      <c r="A74" s="47">
        <v>62</v>
      </c>
      <c r="B74" s="73" t="s">
        <v>323</v>
      </c>
      <c r="C74" s="31" t="s">
        <v>113</v>
      </c>
      <c r="D74" s="48">
        <v>242.11</v>
      </c>
      <c r="E74" s="49" t="s">
        <v>277</v>
      </c>
      <c r="F74" s="50">
        <v>1153.82</v>
      </c>
      <c r="G74" s="51"/>
      <c r="H74" s="52"/>
      <c r="I74" s="53" t="s">
        <v>39</v>
      </c>
      <c r="J74" s="54">
        <f t="shared" si="0"/>
        <v>1</v>
      </c>
      <c r="K74" s="55" t="s">
        <v>64</v>
      </c>
      <c r="L74" s="55" t="s">
        <v>7</v>
      </c>
      <c r="M74" s="56"/>
      <c r="N74" s="51"/>
      <c r="O74" s="51"/>
      <c r="P74" s="57"/>
      <c r="Q74" s="51"/>
      <c r="R74" s="51"/>
      <c r="S74" s="57"/>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9">
        <f t="shared" si="1"/>
        <v>279351.36</v>
      </c>
      <c r="BB74" s="60">
        <f t="shared" si="2"/>
        <v>279351.36</v>
      </c>
      <c r="BC74" s="61" t="str">
        <f t="shared" si="3"/>
        <v>INR  Two Lakh Seventy Nine Thousand Three Hundred &amp; Fifty One  and Paise Thirty Six Only</v>
      </c>
      <c r="BE74" s="69">
        <v>1020</v>
      </c>
      <c r="BF74" s="69">
        <f t="shared" si="4"/>
        <v>1153.82</v>
      </c>
      <c r="BG74" s="69">
        <f t="shared" si="5"/>
        <v>246952.2</v>
      </c>
      <c r="BH74" s="69"/>
      <c r="ID74" s="46"/>
      <c r="IE74" s="46"/>
      <c r="IF74" s="46"/>
      <c r="IG74" s="46"/>
      <c r="IH74" s="46"/>
    </row>
    <row r="75" spans="1:242" s="45" customFormat="1" ht="165">
      <c r="A75" s="25">
        <v>63</v>
      </c>
      <c r="B75" s="73" t="s">
        <v>324</v>
      </c>
      <c r="C75" s="31" t="s">
        <v>114</v>
      </c>
      <c r="D75" s="48">
        <v>110.64</v>
      </c>
      <c r="E75" s="49" t="s">
        <v>277</v>
      </c>
      <c r="F75" s="50">
        <v>1167.4</v>
      </c>
      <c r="G75" s="51"/>
      <c r="H75" s="52"/>
      <c r="I75" s="53" t="s">
        <v>39</v>
      </c>
      <c r="J75" s="54">
        <f t="shared" si="0"/>
        <v>1</v>
      </c>
      <c r="K75" s="55" t="s">
        <v>64</v>
      </c>
      <c r="L75" s="55" t="s">
        <v>7</v>
      </c>
      <c r="M75" s="56"/>
      <c r="N75" s="51"/>
      <c r="O75" s="51"/>
      <c r="P75" s="57"/>
      <c r="Q75" s="51"/>
      <c r="R75" s="51"/>
      <c r="S75" s="57"/>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9">
        <f t="shared" si="1"/>
        <v>129161.14</v>
      </c>
      <c r="BB75" s="60">
        <f t="shared" si="2"/>
        <v>129161.14</v>
      </c>
      <c r="BC75" s="61" t="str">
        <f t="shared" si="3"/>
        <v>INR  One Lakh Twenty Nine Thousand One Hundred &amp; Sixty One  and Paise Fourteen Only</v>
      </c>
      <c r="BE75" s="69">
        <v>1032</v>
      </c>
      <c r="BF75" s="69">
        <f t="shared" si="4"/>
        <v>1167.4</v>
      </c>
      <c r="BG75" s="69">
        <f t="shared" si="5"/>
        <v>114180.48</v>
      </c>
      <c r="BH75" s="69"/>
      <c r="ID75" s="46"/>
      <c r="IE75" s="46"/>
      <c r="IF75" s="46"/>
      <c r="IG75" s="46"/>
      <c r="IH75" s="46"/>
    </row>
    <row r="76" spans="1:242" s="45" customFormat="1" ht="210">
      <c r="A76" s="47">
        <v>64</v>
      </c>
      <c r="B76" s="73" t="s">
        <v>325</v>
      </c>
      <c r="C76" s="31" t="s">
        <v>115</v>
      </c>
      <c r="D76" s="48">
        <v>93.23</v>
      </c>
      <c r="E76" s="49" t="s">
        <v>277</v>
      </c>
      <c r="F76" s="50">
        <v>1297.49</v>
      </c>
      <c r="G76" s="51"/>
      <c r="H76" s="52"/>
      <c r="I76" s="53" t="s">
        <v>39</v>
      </c>
      <c r="J76" s="54">
        <f t="shared" si="0"/>
        <v>1</v>
      </c>
      <c r="K76" s="55" t="s">
        <v>64</v>
      </c>
      <c r="L76" s="55" t="s">
        <v>7</v>
      </c>
      <c r="M76" s="56"/>
      <c r="N76" s="51"/>
      <c r="O76" s="51"/>
      <c r="P76" s="57"/>
      <c r="Q76" s="51"/>
      <c r="R76" s="51"/>
      <c r="S76" s="57"/>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9">
        <f t="shared" si="1"/>
        <v>120964.99</v>
      </c>
      <c r="BB76" s="60">
        <f t="shared" si="2"/>
        <v>120964.99</v>
      </c>
      <c r="BC76" s="61" t="str">
        <f t="shared" si="3"/>
        <v>INR  One Lakh Twenty Thousand Nine Hundred &amp; Sixty Four  and Paise Ninety Nine Only</v>
      </c>
      <c r="BE76" s="69">
        <v>1147</v>
      </c>
      <c r="BF76" s="69">
        <f t="shared" si="4"/>
        <v>1297.49</v>
      </c>
      <c r="BG76" s="69">
        <f t="shared" si="5"/>
        <v>106934.81</v>
      </c>
      <c r="BH76" s="69"/>
      <c r="ID76" s="46"/>
      <c r="IE76" s="46"/>
      <c r="IF76" s="46"/>
      <c r="IG76" s="46"/>
      <c r="IH76" s="46"/>
    </row>
    <row r="77" spans="1:242" s="45" customFormat="1" ht="210">
      <c r="A77" s="25">
        <v>65</v>
      </c>
      <c r="B77" s="73" t="s">
        <v>326</v>
      </c>
      <c r="C77" s="31" t="s">
        <v>116</v>
      </c>
      <c r="D77" s="48">
        <v>84.39</v>
      </c>
      <c r="E77" s="49" t="s">
        <v>277</v>
      </c>
      <c r="F77" s="50">
        <v>1311.06</v>
      </c>
      <c r="G77" s="51"/>
      <c r="H77" s="52"/>
      <c r="I77" s="53" t="s">
        <v>39</v>
      </c>
      <c r="J77" s="54">
        <f t="shared" si="0"/>
        <v>1</v>
      </c>
      <c r="K77" s="55" t="s">
        <v>64</v>
      </c>
      <c r="L77" s="55" t="s">
        <v>7</v>
      </c>
      <c r="M77" s="56"/>
      <c r="N77" s="51"/>
      <c r="O77" s="51"/>
      <c r="P77" s="57"/>
      <c r="Q77" s="51"/>
      <c r="R77" s="51"/>
      <c r="S77" s="57"/>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9">
        <f t="shared" si="1"/>
        <v>110640.35</v>
      </c>
      <c r="BB77" s="60">
        <f t="shared" si="2"/>
        <v>110640.35</v>
      </c>
      <c r="BC77" s="61" t="str">
        <f t="shared" si="3"/>
        <v>INR  One Lakh Ten Thousand Six Hundred &amp; Forty  and Paise Thirty Five Only</v>
      </c>
      <c r="BE77" s="69">
        <v>1159</v>
      </c>
      <c r="BF77" s="69">
        <f t="shared" si="4"/>
        <v>1311.06</v>
      </c>
      <c r="BG77" s="69">
        <f t="shared" si="5"/>
        <v>97808.01</v>
      </c>
      <c r="BH77" s="69"/>
      <c r="ID77" s="46"/>
      <c r="IE77" s="46"/>
      <c r="IF77" s="46"/>
      <c r="IG77" s="46"/>
      <c r="IH77" s="46"/>
    </row>
    <row r="78" spans="1:242" s="45" customFormat="1" ht="225">
      <c r="A78" s="47">
        <v>66</v>
      </c>
      <c r="B78" s="73" t="s">
        <v>327</v>
      </c>
      <c r="C78" s="31" t="s">
        <v>117</v>
      </c>
      <c r="D78" s="48">
        <v>25.79</v>
      </c>
      <c r="E78" s="49" t="s">
        <v>277</v>
      </c>
      <c r="F78" s="50">
        <v>1324.64</v>
      </c>
      <c r="G78" s="51"/>
      <c r="H78" s="52"/>
      <c r="I78" s="53" t="s">
        <v>39</v>
      </c>
      <c r="J78" s="54">
        <f t="shared" si="0"/>
        <v>1</v>
      </c>
      <c r="K78" s="55" t="s">
        <v>64</v>
      </c>
      <c r="L78" s="55" t="s">
        <v>7</v>
      </c>
      <c r="M78" s="56"/>
      <c r="N78" s="51"/>
      <c r="O78" s="51"/>
      <c r="P78" s="57"/>
      <c r="Q78" s="51"/>
      <c r="R78" s="51"/>
      <c r="S78" s="57"/>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9">
        <f t="shared" si="1"/>
        <v>34162.47</v>
      </c>
      <c r="BB78" s="60">
        <f t="shared" si="2"/>
        <v>34162.47</v>
      </c>
      <c r="BC78" s="61" t="str">
        <f t="shared" si="3"/>
        <v>INR  Thirty Four Thousand One Hundred &amp; Sixty Two  and Paise Forty Seven Only</v>
      </c>
      <c r="BE78" s="69">
        <v>1171</v>
      </c>
      <c r="BF78" s="69">
        <f t="shared" si="4"/>
        <v>1324.64</v>
      </c>
      <c r="BG78" s="69">
        <f t="shared" si="5"/>
        <v>30200.09</v>
      </c>
      <c r="BH78" s="69"/>
      <c r="ID78" s="46"/>
      <c r="IE78" s="46"/>
      <c r="IF78" s="46"/>
      <c r="IG78" s="46"/>
      <c r="IH78" s="46"/>
    </row>
    <row r="79" spans="1:242" s="45" customFormat="1" ht="46.5" customHeight="1">
      <c r="A79" s="25">
        <v>67</v>
      </c>
      <c r="B79" s="73" t="s">
        <v>328</v>
      </c>
      <c r="C79" s="31" t="s">
        <v>118</v>
      </c>
      <c r="D79" s="48">
        <v>200</v>
      </c>
      <c r="E79" s="49" t="s">
        <v>261</v>
      </c>
      <c r="F79" s="50">
        <v>253.39</v>
      </c>
      <c r="G79" s="51"/>
      <c r="H79" s="52"/>
      <c r="I79" s="53" t="s">
        <v>39</v>
      </c>
      <c r="J79" s="54">
        <f aca="true" t="shared" si="6" ref="J79:J144">IF(I79="Less(-)",-1,1)</f>
        <v>1</v>
      </c>
      <c r="K79" s="55" t="s">
        <v>64</v>
      </c>
      <c r="L79" s="55" t="s">
        <v>7</v>
      </c>
      <c r="M79" s="56"/>
      <c r="N79" s="51"/>
      <c r="O79" s="51"/>
      <c r="P79" s="57"/>
      <c r="Q79" s="51"/>
      <c r="R79" s="51"/>
      <c r="S79" s="57"/>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9">
        <f aca="true" t="shared" si="7" ref="BA79:BA144">total_amount_ba($B$2,$D$2,D79,F79,J79,K79,M79)</f>
        <v>50678</v>
      </c>
      <c r="BB79" s="60">
        <f aca="true" t="shared" si="8" ref="BB79:BB144">BA79+SUM(N79:AZ79)</f>
        <v>50678</v>
      </c>
      <c r="BC79" s="61" t="str">
        <f aca="true" t="shared" si="9" ref="BC79:BC144">SpellNumber(L79,BB79)</f>
        <v>INR  Fifty Thousand Six Hundred &amp; Seventy Eight  Only</v>
      </c>
      <c r="BE79" s="69">
        <v>224</v>
      </c>
      <c r="BF79" s="69">
        <f aca="true" t="shared" si="10" ref="BF79:BF142">BE79*1.12*1.01</f>
        <v>253.39</v>
      </c>
      <c r="BG79" s="69">
        <f aca="true" t="shared" si="11" ref="BG79:BG142">ROUND(D79*BE79,2)</f>
        <v>44800</v>
      </c>
      <c r="BH79" s="69"/>
      <c r="ID79" s="46"/>
      <c r="IE79" s="46"/>
      <c r="IF79" s="46"/>
      <c r="IG79" s="46"/>
      <c r="IH79" s="46"/>
    </row>
    <row r="80" spans="1:242" s="45" customFormat="1" ht="405">
      <c r="A80" s="47">
        <v>68</v>
      </c>
      <c r="B80" s="73" t="s">
        <v>482</v>
      </c>
      <c r="C80" s="31" t="s">
        <v>119</v>
      </c>
      <c r="D80" s="48">
        <v>64.23</v>
      </c>
      <c r="E80" s="49" t="s">
        <v>277</v>
      </c>
      <c r="F80" s="50">
        <v>1024.87</v>
      </c>
      <c r="G80" s="51"/>
      <c r="H80" s="52"/>
      <c r="I80" s="53" t="s">
        <v>39</v>
      </c>
      <c r="J80" s="54">
        <f t="shared" si="6"/>
        <v>1</v>
      </c>
      <c r="K80" s="55" t="s">
        <v>64</v>
      </c>
      <c r="L80" s="55" t="s">
        <v>7</v>
      </c>
      <c r="M80" s="56"/>
      <c r="N80" s="51"/>
      <c r="O80" s="51"/>
      <c r="P80" s="57"/>
      <c r="Q80" s="51"/>
      <c r="R80" s="51"/>
      <c r="S80" s="57"/>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9">
        <f t="shared" si="7"/>
        <v>65827.4</v>
      </c>
      <c r="BB80" s="60">
        <f t="shared" si="8"/>
        <v>65827.4</v>
      </c>
      <c r="BC80" s="61" t="str">
        <f t="shared" si="9"/>
        <v>INR  Sixty Five Thousand Eight Hundred &amp; Twenty Seven  and Paise Forty Only</v>
      </c>
      <c r="BE80" s="69">
        <v>906</v>
      </c>
      <c r="BF80" s="69">
        <f t="shared" si="10"/>
        <v>1024.87</v>
      </c>
      <c r="BG80" s="69">
        <f t="shared" si="11"/>
        <v>58192.38</v>
      </c>
      <c r="BH80" s="69"/>
      <c r="ID80" s="46"/>
      <c r="IE80" s="46"/>
      <c r="IF80" s="46"/>
      <c r="IG80" s="46"/>
      <c r="IH80" s="46"/>
    </row>
    <row r="81" spans="1:242" s="45" customFormat="1" ht="405">
      <c r="A81" s="25">
        <v>69</v>
      </c>
      <c r="B81" s="73" t="s">
        <v>494</v>
      </c>
      <c r="C81" s="31" t="s">
        <v>120</v>
      </c>
      <c r="D81" s="48">
        <v>59.84</v>
      </c>
      <c r="E81" s="49" t="s">
        <v>277</v>
      </c>
      <c r="F81" s="50">
        <v>1038.44</v>
      </c>
      <c r="G81" s="51"/>
      <c r="H81" s="52"/>
      <c r="I81" s="53" t="s">
        <v>39</v>
      </c>
      <c r="J81" s="54">
        <f t="shared" si="6"/>
        <v>1</v>
      </c>
      <c r="K81" s="55" t="s">
        <v>64</v>
      </c>
      <c r="L81" s="55" t="s">
        <v>7</v>
      </c>
      <c r="M81" s="56"/>
      <c r="N81" s="51"/>
      <c r="O81" s="51"/>
      <c r="P81" s="57"/>
      <c r="Q81" s="51"/>
      <c r="R81" s="51"/>
      <c r="S81" s="57"/>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9">
        <f t="shared" si="7"/>
        <v>62140.25</v>
      </c>
      <c r="BB81" s="60">
        <f t="shared" si="8"/>
        <v>62140.25</v>
      </c>
      <c r="BC81" s="61" t="str">
        <f t="shared" si="9"/>
        <v>INR  Sixty Two Thousand One Hundred &amp; Forty  and Paise Twenty Five Only</v>
      </c>
      <c r="BE81" s="69">
        <v>918</v>
      </c>
      <c r="BF81" s="69">
        <f t="shared" si="10"/>
        <v>1038.44</v>
      </c>
      <c r="BG81" s="69">
        <f t="shared" si="11"/>
        <v>54933.12</v>
      </c>
      <c r="BH81" s="69"/>
      <c r="ID81" s="46"/>
      <c r="IE81" s="46"/>
      <c r="IF81" s="46"/>
      <c r="IG81" s="46"/>
      <c r="IH81" s="46"/>
    </row>
    <row r="82" spans="1:242" s="45" customFormat="1" ht="405">
      <c r="A82" s="47">
        <v>70</v>
      </c>
      <c r="B82" s="73" t="s">
        <v>495</v>
      </c>
      <c r="C82" s="31" t="s">
        <v>121</v>
      </c>
      <c r="D82" s="48">
        <v>12.693</v>
      </c>
      <c r="E82" s="49" t="s">
        <v>277</v>
      </c>
      <c r="F82" s="50">
        <v>1052.02</v>
      </c>
      <c r="G82" s="51"/>
      <c r="H82" s="52"/>
      <c r="I82" s="53" t="s">
        <v>39</v>
      </c>
      <c r="J82" s="54">
        <f t="shared" si="6"/>
        <v>1</v>
      </c>
      <c r="K82" s="55" t="s">
        <v>64</v>
      </c>
      <c r="L82" s="55" t="s">
        <v>7</v>
      </c>
      <c r="M82" s="56"/>
      <c r="N82" s="51"/>
      <c r="O82" s="51"/>
      <c r="P82" s="57"/>
      <c r="Q82" s="51"/>
      <c r="R82" s="51"/>
      <c r="S82" s="57"/>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9">
        <f t="shared" si="7"/>
        <v>13353.29</v>
      </c>
      <c r="BB82" s="60">
        <f t="shared" si="8"/>
        <v>13353.29</v>
      </c>
      <c r="BC82" s="61" t="str">
        <f t="shared" si="9"/>
        <v>INR  Thirteen Thousand Three Hundred &amp; Fifty Three  and Paise Twenty Nine Only</v>
      </c>
      <c r="BE82" s="69">
        <v>930</v>
      </c>
      <c r="BF82" s="69">
        <f t="shared" si="10"/>
        <v>1052.02</v>
      </c>
      <c r="BG82" s="69">
        <f t="shared" si="11"/>
        <v>11804.49</v>
      </c>
      <c r="BH82" s="69"/>
      <c r="ID82" s="46"/>
      <c r="IE82" s="46"/>
      <c r="IF82" s="46"/>
      <c r="IG82" s="46"/>
      <c r="IH82" s="46"/>
    </row>
    <row r="83" spans="1:242" s="45" customFormat="1" ht="270">
      <c r="A83" s="25">
        <v>71</v>
      </c>
      <c r="B83" s="73" t="s">
        <v>493</v>
      </c>
      <c r="C83" s="31" t="s">
        <v>122</v>
      </c>
      <c r="D83" s="48">
        <v>221.79</v>
      </c>
      <c r="E83" s="49" t="s">
        <v>277</v>
      </c>
      <c r="F83" s="50">
        <v>792.97</v>
      </c>
      <c r="G83" s="51"/>
      <c r="H83" s="52"/>
      <c r="I83" s="53" t="s">
        <v>39</v>
      </c>
      <c r="J83" s="54">
        <f t="shared" si="6"/>
        <v>1</v>
      </c>
      <c r="K83" s="55" t="s">
        <v>64</v>
      </c>
      <c r="L83" s="55" t="s">
        <v>7</v>
      </c>
      <c r="M83" s="56"/>
      <c r="N83" s="51"/>
      <c r="O83" s="51"/>
      <c r="P83" s="57"/>
      <c r="Q83" s="51"/>
      <c r="R83" s="51"/>
      <c r="S83" s="57"/>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9">
        <f t="shared" si="7"/>
        <v>175872.82</v>
      </c>
      <c r="BB83" s="60">
        <f t="shared" si="8"/>
        <v>175872.82</v>
      </c>
      <c r="BC83" s="61" t="str">
        <f t="shared" si="9"/>
        <v>INR  One Lakh Seventy Five Thousand Eight Hundred &amp; Seventy Two  and Paise Eighty Two Only</v>
      </c>
      <c r="BE83" s="69">
        <v>701</v>
      </c>
      <c r="BF83" s="69">
        <f t="shared" si="10"/>
        <v>792.97</v>
      </c>
      <c r="BG83" s="69">
        <f t="shared" si="11"/>
        <v>155474.79</v>
      </c>
      <c r="BH83" s="69"/>
      <c r="ID83" s="46"/>
      <c r="IE83" s="46"/>
      <c r="IF83" s="46"/>
      <c r="IG83" s="46"/>
      <c r="IH83" s="46"/>
    </row>
    <row r="84" spans="1:242" s="45" customFormat="1" ht="270">
      <c r="A84" s="47">
        <v>72</v>
      </c>
      <c r="B84" s="73" t="s">
        <v>496</v>
      </c>
      <c r="C84" s="31" t="s">
        <v>123</v>
      </c>
      <c r="D84" s="48">
        <v>183.72</v>
      </c>
      <c r="E84" s="49" t="s">
        <v>277</v>
      </c>
      <c r="F84" s="50">
        <v>798.63</v>
      </c>
      <c r="G84" s="51"/>
      <c r="H84" s="52"/>
      <c r="I84" s="53" t="s">
        <v>39</v>
      </c>
      <c r="J84" s="54">
        <f t="shared" si="6"/>
        <v>1</v>
      </c>
      <c r="K84" s="55" t="s">
        <v>64</v>
      </c>
      <c r="L84" s="55" t="s">
        <v>7</v>
      </c>
      <c r="M84" s="56"/>
      <c r="N84" s="51"/>
      <c r="O84" s="51"/>
      <c r="P84" s="57"/>
      <c r="Q84" s="51"/>
      <c r="R84" s="51"/>
      <c r="S84" s="57"/>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9">
        <f t="shared" si="7"/>
        <v>146724.3</v>
      </c>
      <c r="BB84" s="60">
        <f t="shared" si="8"/>
        <v>146724.3</v>
      </c>
      <c r="BC84" s="61" t="str">
        <f t="shared" si="9"/>
        <v>INR  One Lakh Forty Six Thousand Seven Hundred &amp; Twenty Four  and Paise Thirty Only</v>
      </c>
      <c r="BE84" s="69">
        <v>706</v>
      </c>
      <c r="BF84" s="69">
        <f t="shared" si="10"/>
        <v>798.63</v>
      </c>
      <c r="BG84" s="69">
        <f t="shared" si="11"/>
        <v>129706.32</v>
      </c>
      <c r="BH84" s="69"/>
      <c r="ID84" s="46"/>
      <c r="IE84" s="46"/>
      <c r="IF84" s="46"/>
      <c r="IG84" s="46"/>
      <c r="IH84" s="46"/>
    </row>
    <row r="85" spans="1:242" s="45" customFormat="1" ht="270">
      <c r="A85" s="25">
        <v>73</v>
      </c>
      <c r="B85" s="73" t="s">
        <v>497</v>
      </c>
      <c r="C85" s="31" t="s">
        <v>124</v>
      </c>
      <c r="D85" s="48">
        <v>56.69</v>
      </c>
      <c r="E85" s="49" t="s">
        <v>277</v>
      </c>
      <c r="F85" s="50">
        <v>804.28</v>
      </c>
      <c r="G85" s="51"/>
      <c r="H85" s="52"/>
      <c r="I85" s="53" t="s">
        <v>39</v>
      </c>
      <c r="J85" s="54">
        <f t="shared" si="6"/>
        <v>1</v>
      </c>
      <c r="K85" s="55" t="s">
        <v>64</v>
      </c>
      <c r="L85" s="55" t="s">
        <v>7</v>
      </c>
      <c r="M85" s="56"/>
      <c r="N85" s="51"/>
      <c r="O85" s="51"/>
      <c r="P85" s="57"/>
      <c r="Q85" s="51"/>
      <c r="R85" s="51"/>
      <c r="S85" s="57"/>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9">
        <f t="shared" si="7"/>
        <v>45594.63</v>
      </c>
      <c r="BB85" s="60">
        <f t="shared" si="8"/>
        <v>45594.63</v>
      </c>
      <c r="BC85" s="61" t="str">
        <f t="shared" si="9"/>
        <v>INR  Forty Five Thousand Five Hundred &amp; Ninety Four  and Paise Sixty Three Only</v>
      </c>
      <c r="BE85" s="69">
        <v>711</v>
      </c>
      <c r="BF85" s="69">
        <f t="shared" si="10"/>
        <v>804.28</v>
      </c>
      <c r="BG85" s="69">
        <f t="shared" si="11"/>
        <v>40306.59</v>
      </c>
      <c r="BH85" s="69"/>
      <c r="ID85" s="46"/>
      <c r="IE85" s="46"/>
      <c r="IF85" s="46"/>
      <c r="IG85" s="46"/>
      <c r="IH85" s="46"/>
    </row>
    <row r="86" spans="1:242" s="45" customFormat="1" ht="135">
      <c r="A86" s="47">
        <v>74</v>
      </c>
      <c r="B86" s="73" t="s">
        <v>329</v>
      </c>
      <c r="C86" s="31" t="s">
        <v>125</v>
      </c>
      <c r="D86" s="48">
        <v>201.89</v>
      </c>
      <c r="E86" s="49" t="s">
        <v>251</v>
      </c>
      <c r="F86" s="50">
        <v>504.52</v>
      </c>
      <c r="G86" s="51"/>
      <c r="H86" s="52"/>
      <c r="I86" s="53" t="s">
        <v>39</v>
      </c>
      <c r="J86" s="54">
        <f t="shared" si="6"/>
        <v>1</v>
      </c>
      <c r="K86" s="55" t="s">
        <v>64</v>
      </c>
      <c r="L86" s="55" t="s">
        <v>7</v>
      </c>
      <c r="M86" s="56"/>
      <c r="N86" s="51"/>
      <c r="O86" s="51"/>
      <c r="P86" s="57"/>
      <c r="Q86" s="51"/>
      <c r="R86" s="51"/>
      <c r="S86" s="57"/>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9">
        <f t="shared" si="7"/>
        <v>101857.54</v>
      </c>
      <c r="BB86" s="60">
        <f t="shared" si="8"/>
        <v>101857.54</v>
      </c>
      <c r="BC86" s="61" t="str">
        <f t="shared" si="9"/>
        <v>INR  One Lakh One Thousand Eight Hundred &amp; Fifty Seven  and Paise Fifty Four Only</v>
      </c>
      <c r="BE86" s="69">
        <v>446</v>
      </c>
      <c r="BF86" s="69">
        <f t="shared" si="10"/>
        <v>504.52</v>
      </c>
      <c r="BG86" s="69">
        <f t="shared" si="11"/>
        <v>90042.94</v>
      </c>
      <c r="BH86" s="69"/>
      <c r="ID86" s="46"/>
      <c r="IE86" s="46"/>
      <c r="IF86" s="46"/>
      <c r="IG86" s="46"/>
      <c r="IH86" s="46"/>
    </row>
    <row r="87" spans="1:242" s="45" customFormat="1" ht="137.25" customHeight="1">
      <c r="A87" s="25">
        <v>75</v>
      </c>
      <c r="B87" s="73" t="s">
        <v>488</v>
      </c>
      <c r="C87" s="31" t="s">
        <v>126</v>
      </c>
      <c r="D87" s="48">
        <v>28.035</v>
      </c>
      <c r="E87" s="49" t="s">
        <v>277</v>
      </c>
      <c r="F87" s="50">
        <v>3125.51</v>
      </c>
      <c r="G87" s="51"/>
      <c r="H87" s="52"/>
      <c r="I87" s="53" t="s">
        <v>39</v>
      </c>
      <c r="J87" s="54">
        <f t="shared" si="6"/>
        <v>1</v>
      </c>
      <c r="K87" s="55" t="s">
        <v>64</v>
      </c>
      <c r="L87" s="55" t="s">
        <v>7</v>
      </c>
      <c r="M87" s="56"/>
      <c r="N87" s="51"/>
      <c r="O87" s="51"/>
      <c r="P87" s="57"/>
      <c r="Q87" s="51"/>
      <c r="R87" s="51"/>
      <c r="S87" s="57"/>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9">
        <f t="shared" si="7"/>
        <v>87623.67</v>
      </c>
      <c r="BB87" s="60">
        <f t="shared" si="8"/>
        <v>87623.67</v>
      </c>
      <c r="BC87" s="61" t="str">
        <f t="shared" si="9"/>
        <v>INR  Eighty Seven Thousand Six Hundred &amp; Twenty Three  and Paise Sixty Seven Only</v>
      </c>
      <c r="BE87" s="69">
        <v>2763</v>
      </c>
      <c r="BF87" s="69">
        <f t="shared" si="10"/>
        <v>3125.51</v>
      </c>
      <c r="BG87" s="69">
        <f t="shared" si="11"/>
        <v>77460.71</v>
      </c>
      <c r="BH87" s="69"/>
      <c r="ID87" s="46"/>
      <c r="IE87" s="46"/>
      <c r="IF87" s="46"/>
      <c r="IG87" s="46"/>
      <c r="IH87" s="46"/>
    </row>
    <row r="88" spans="1:242" s="45" customFormat="1" ht="137.25" customHeight="1">
      <c r="A88" s="47">
        <v>76</v>
      </c>
      <c r="B88" s="73" t="s">
        <v>489</v>
      </c>
      <c r="C88" s="31" t="s">
        <v>127</v>
      </c>
      <c r="D88" s="48">
        <v>27.878</v>
      </c>
      <c r="E88" s="49" t="s">
        <v>277</v>
      </c>
      <c r="F88" s="50">
        <v>3141.34</v>
      </c>
      <c r="G88" s="51"/>
      <c r="H88" s="52"/>
      <c r="I88" s="53" t="s">
        <v>39</v>
      </c>
      <c r="J88" s="54">
        <f>IF(I88="Less(-)",-1,1)</f>
        <v>1</v>
      </c>
      <c r="K88" s="55" t="s">
        <v>64</v>
      </c>
      <c r="L88" s="55" t="s">
        <v>7</v>
      </c>
      <c r="M88" s="56"/>
      <c r="N88" s="51"/>
      <c r="O88" s="51"/>
      <c r="P88" s="57"/>
      <c r="Q88" s="51"/>
      <c r="R88" s="51"/>
      <c r="S88" s="57"/>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9">
        <f>total_amount_ba($B$2,$D$2,D88,F88,J88,K88,M88)</f>
        <v>87574.28</v>
      </c>
      <c r="BB88" s="60">
        <f>BA88+SUM(N88:AZ88)</f>
        <v>87574.28</v>
      </c>
      <c r="BC88" s="61" t="str">
        <f>SpellNumber(L88,BB88)</f>
        <v>INR  Eighty Seven Thousand Five Hundred &amp; Seventy Four  and Paise Twenty Eight Only</v>
      </c>
      <c r="BE88" s="69">
        <v>2777</v>
      </c>
      <c r="BF88" s="69">
        <f t="shared" si="10"/>
        <v>3141.34</v>
      </c>
      <c r="BG88" s="69">
        <f t="shared" si="11"/>
        <v>77417.21</v>
      </c>
      <c r="BH88" s="69"/>
      <c r="ID88" s="46"/>
      <c r="IE88" s="46"/>
      <c r="IF88" s="46"/>
      <c r="IG88" s="46"/>
      <c r="IH88" s="46"/>
    </row>
    <row r="89" spans="1:242" s="45" customFormat="1" ht="137.25" customHeight="1">
      <c r="A89" s="25">
        <v>77</v>
      </c>
      <c r="B89" s="73" t="s">
        <v>490</v>
      </c>
      <c r="C89" s="31" t="s">
        <v>128</v>
      </c>
      <c r="D89" s="48">
        <v>8.633</v>
      </c>
      <c r="E89" s="49" t="s">
        <v>277</v>
      </c>
      <c r="F89" s="50">
        <v>3157.18</v>
      </c>
      <c r="G89" s="51"/>
      <c r="H89" s="52"/>
      <c r="I89" s="53" t="s">
        <v>39</v>
      </c>
      <c r="J89" s="54">
        <f>IF(I89="Less(-)",-1,1)</f>
        <v>1</v>
      </c>
      <c r="K89" s="55" t="s">
        <v>64</v>
      </c>
      <c r="L89" s="55" t="s">
        <v>7</v>
      </c>
      <c r="M89" s="56"/>
      <c r="N89" s="51"/>
      <c r="O89" s="51"/>
      <c r="P89" s="57"/>
      <c r="Q89" s="51"/>
      <c r="R89" s="51"/>
      <c r="S89" s="57"/>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9">
        <f>total_amount_ba($B$2,$D$2,D89,F89,J89,K89,M89)</f>
        <v>27255.93</v>
      </c>
      <c r="BB89" s="60">
        <f>BA89+SUM(N89:AZ89)</f>
        <v>27255.93</v>
      </c>
      <c r="BC89" s="61" t="str">
        <f>SpellNumber(L89,BB89)</f>
        <v>INR  Twenty Seven Thousand Two Hundred &amp; Fifty Five  and Paise Ninety Three Only</v>
      </c>
      <c r="BE89" s="69">
        <v>2791</v>
      </c>
      <c r="BF89" s="69">
        <f t="shared" si="10"/>
        <v>3157.18</v>
      </c>
      <c r="BG89" s="69">
        <f t="shared" si="11"/>
        <v>24094.7</v>
      </c>
      <c r="BH89" s="69"/>
      <c r="ID89" s="46"/>
      <c r="IE89" s="46"/>
      <c r="IF89" s="46"/>
      <c r="IG89" s="46"/>
      <c r="IH89" s="46"/>
    </row>
    <row r="90" spans="1:242" s="45" customFormat="1" ht="330">
      <c r="A90" s="47">
        <v>78</v>
      </c>
      <c r="B90" s="73" t="s">
        <v>330</v>
      </c>
      <c r="C90" s="31" t="s">
        <v>129</v>
      </c>
      <c r="D90" s="48">
        <v>28.41</v>
      </c>
      <c r="E90" s="49" t="s">
        <v>277</v>
      </c>
      <c r="F90" s="50">
        <v>2487.51</v>
      </c>
      <c r="G90" s="51"/>
      <c r="H90" s="52"/>
      <c r="I90" s="53" t="s">
        <v>39</v>
      </c>
      <c r="J90" s="54">
        <f t="shared" si="6"/>
        <v>1</v>
      </c>
      <c r="K90" s="55" t="s">
        <v>64</v>
      </c>
      <c r="L90" s="55" t="s">
        <v>7</v>
      </c>
      <c r="M90" s="56"/>
      <c r="N90" s="51"/>
      <c r="O90" s="51"/>
      <c r="P90" s="57"/>
      <c r="Q90" s="51"/>
      <c r="R90" s="51"/>
      <c r="S90" s="57"/>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9">
        <f t="shared" si="7"/>
        <v>70670.16</v>
      </c>
      <c r="BB90" s="60">
        <f t="shared" si="8"/>
        <v>70670.16</v>
      </c>
      <c r="BC90" s="61" t="str">
        <f t="shared" si="9"/>
        <v>INR  Seventy Thousand Six Hundred &amp; Seventy  and Paise Sixteen Only</v>
      </c>
      <c r="BE90" s="69">
        <v>2199</v>
      </c>
      <c r="BF90" s="69">
        <f t="shared" si="10"/>
        <v>2487.51</v>
      </c>
      <c r="BG90" s="69">
        <f t="shared" si="11"/>
        <v>62473.59</v>
      </c>
      <c r="BH90" s="69"/>
      <c r="ID90" s="46"/>
      <c r="IE90" s="46"/>
      <c r="IF90" s="46"/>
      <c r="IG90" s="46"/>
      <c r="IH90" s="46"/>
    </row>
    <row r="91" spans="1:242" s="45" customFormat="1" ht="330">
      <c r="A91" s="25">
        <v>79</v>
      </c>
      <c r="B91" s="73" t="s">
        <v>331</v>
      </c>
      <c r="C91" s="31" t="s">
        <v>130</v>
      </c>
      <c r="D91" s="48">
        <v>13.91</v>
      </c>
      <c r="E91" s="49" t="s">
        <v>277</v>
      </c>
      <c r="F91" s="50">
        <v>2517.36</v>
      </c>
      <c r="G91" s="51"/>
      <c r="H91" s="52"/>
      <c r="I91" s="53" t="s">
        <v>39</v>
      </c>
      <c r="J91" s="54">
        <f t="shared" si="6"/>
        <v>1</v>
      </c>
      <c r="K91" s="55" t="s">
        <v>64</v>
      </c>
      <c r="L91" s="55" t="s">
        <v>7</v>
      </c>
      <c r="M91" s="56"/>
      <c r="N91" s="51"/>
      <c r="O91" s="51"/>
      <c r="P91" s="57"/>
      <c r="Q91" s="51"/>
      <c r="R91" s="51"/>
      <c r="S91" s="57"/>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9">
        <f t="shared" si="7"/>
        <v>35016.48</v>
      </c>
      <c r="BB91" s="60">
        <f t="shared" si="8"/>
        <v>35016.48</v>
      </c>
      <c r="BC91" s="61" t="str">
        <f t="shared" si="9"/>
        <v>INR  Thirty Five Thousand  &amp;Sixteen  and Paise Forty Eight Only</v>
      </c>
      <c r="BE91" s="69">
        <v>2225.39</v>
      </c>
      <c r="BF91" s="69">
        <f t="shared" si="10"/>
        <v>2517.36</v>
      </c>
      <c r="BG91" s="69">
        <f t="shared" si="11"/>
        <v>30955.17</v>
      </c>
      <c r="BH91" s="69"/>
      <c r="ID91" s="46"/>
      <c r="IE91" s="46"/>
      <c r="IF91" s="46"/>
      <c r="IG91" s="46"/>
      <c r="IH91" s="46"/>
    </row>
    <row r="92" spans="1:242" s="45" customFormat="1" ht="300">
      <c r="A92" s="47">
        <v>80</v>
      </c>
      <c r="B92" s="73" t="s">
        <v>332</v>
      </c>
      <c r="C92" s="31" t="s">
        <v>131</v>
      </c>
      <c r="D92" s="48">
        <v>3.564</v>
      </c>
      <c r="E92" s="49" t="s">
        <v>277</v>
      </c>
      <c r="F92" s="50">
        <v>1705.85</v>
      </c>
      <c r="G92" s="51"/>
      <c r="H92" s="52"/>
      <c r="I92" s="53" t="s">
        <v>39</v>
      </c>
      <c r="J92" s="54">
        <f t="shared" si="6"/>
        <v>1</v>
      </c>
      <c r="K92" s="55" t="s">
        <v>64</v>
      </c>
      <c r="L92" s="55" t="s">
        <v>7</v>
      </c>
      <c r="M92" s="56"/>
      <c r="N92" s="51"/>
      <c r="O92" s="51"/>
      <c r="P92" s="57"/>
      <c r="Q92" s="51"/>
      <c r="R92" s="51"/>
      <c r="S92" s="57"/>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9">
        <f t="shared" si="7"/>
        <v>6079.65</v>
      </c>
      <c r="BB92" s="60">
        <f t="shared" si="8"/>
        <v>6079.65</v>
      </c>
      <c r="BC92" s="61" t="str">
        <f t="shared" si="9"/>
        <v>INR  Six Thousand  &amp;Seventy Nine  and Paise Sixty Five Only</v>
      </c>
      <c r="BE92" s="69">
        <v>1508</v>
      </c>
      <c r="BF92" s="69">
        <f t="shared" si="10"/>
        <v>1705.85</v>
      </c>
      <c r="BG92" s="69">
        <f t="shared" si="11"/>
        <v>5374.51</v>
      </c>
      <c r="BH92" s="69"/>
      <c r="ID92" s="46"/>
      <c r="IE92" s="46"/>
      <c r="IF92" s="46"/>
      <c r="IG92" s="46"/>
      <c r="IH92" s="46"/>
    </row>
    <row r="93" spans="1:242" s="45" customFormat="1" ht="300">
      <c r="A93" s="25">
        <v>81</v>
      </c>
      <c r="B93" s="73" t="s">
        <v>333</v>
      </c>
      <c r="C93" s="31" t="s">
        <v>132</v>
      </c>
      <c r="D93" s="48">
        <v>1.782</v>
      </c>
      <c r="E93" s="49" t="s">
        <v>277</v>
      </c>
      <c r="F93" s="50">
        <v>1726.32</v>
      </c>
      <c r="G93" s="51"/>
      <c r="H93" s="52"/>
      <c r="I93" s="53" t="s">
        <v>39</v>
      </c>
      <c r="J93" s="54">
        <f t="shared" si="6"/>
        <v>1</v>
      </c>
      <c r="K93" s="55" t="s">
        <v>64</v>
      </c>
      <c r="L93" s="55" t="s">
        <v>7</v>
      </c>
      <c r="M93" s="56"/>
      <c r="N93" s="51"/>
      <c r="O93" s="51"/>
      <c r="P93" s="57"/>
      <c r="Q93" s="51"/>
      <c r="R93" s="51"/>
      <c r="S93" s="57"/>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9">
        <f t="shared" si="7"/>
        <v>3076.3</v>
      </c>
      <c r="BB93" s="60">
        <f t="shared" si="8"/>
        <v>3076.3</v>
      </c>
      <c r="BC93" s="61" t="str">
        <f t="shared" si="9"/>
        <v>INR  Three Thousand  &amp;Seventy Six  and Paise Thirty Only</v>
      </c>
      <c r="BE93" s="69">
        <v>1526.1</v>
      </c>
      <c r="BF93" s="69">
        <f t="shared" si="10"/>
        <v>1726.32</v>
      </c>
      <c r="BG93" s="69">
        <f t="shared" si="11"/>
        <v>2719.51</v>
      </c>
      <c r="BH93" s="69"/>
      <c r="ID93" s="46"/>
      <c r="IE93" s="46"/>
      <c r="IF93" s="46"/>
      <c r="IG93" s="46"/>
      <c r="IH93" s="46"/>
    </row>
    <row r="94" spans="1:242" s="45" customFormat="1" ht="64.5" customHeight="1">
      <c r="A94" s="47">
        <v>82</v>
      </c>
      <c r="B94" s="73" t="s">
        <v>507</v>
      </c>
      <c r="C94" s="31" t="s">
        <v>133</v>
      </c>
      <c r="D94" s="48">
        <v>45.97</v>
      </c>
      <c r="E94" s="49" t="s">
        <v>277</v>
      </c>
      <c r="F94" s="50">
        <v>606.32</v>
      </c>
      <c r="G94" s="51"/>
      <c r="H94" s="52"/>
      <c r="I94" s="53" t="s">
        <v>39</v>
      </c>
      <c r="J94" s="54">
        <f t="shared" si="6"/>
        <v>1</v>
      </c>
      <c r="K94" s="55" t="s">
        <v>64</v>
      </c>
      <c r="L94" s="55" t="s">
        <v>7</v>
      </c>
      <c r="M94" s="56"/>
      <c r="N94" s="51"/>
      <c r="O94" s="51"/>
      <c r="P94" s="57"/>
      <c r="Q94" s="51"/>
      <c r="R94" s="51"/>
      <c r="S94" s="57"/>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9">
        <f t="shared" si="7"/>
        <v>27872.53</v>
      </c>
      <c r="BB94" s="60">
        <f t="shared" si="8"/>
        <v>27872.53</v>
      </c>
      <c r="BC94" s="61" t="str">
        <f t="shared" si="9"/>
        <v>INR  Twenty Seven Thousand Eight Hundred &amp; Seventy Two  and Paise Fifty Three Only</v>
      </c>
      <c r="BE94" s="69">
        <v>536</v>
      </c>
      <c r="BF94" s="69">
        <f t="shared" si="10"/>
        <v>606.32</v>
      </c>
      <c r="BG94" s="69">
        <f t="shared" si="11"/>
        <v>24639.92</v>
      </c>
      <c r="BH94" s="69"/>
      <c r="ID94" s="46"/>
      <c r="IE94" s="46"/>
      <c r="IF94" s="46"/>
      <c r="IG94" s="46"/>
      <c r="IH94" s="46"/>
    </row>
    <row r="95" spans="1:242" s="45" customFormat="1" ht="34.5" customHeight="1">
      <c r="A95" s="25">
        <v>83</v>
      </c>
      <c r="B95" s="73" t="s">
        <v>334</v>
      </c>
      <c r="C95" s="31" t="s">
        <v>134</v>
      </c>
      <c r="D95" s="48">
        <v>45.97</v>
      </c>
      <c r="E95" s="49" t="s">
        <v>277</v>
      </c>
      <c r="F95" s="50">
        <v>75.79</v>
      </c>
      <c r="G95" s="51"/>
      <c r="H95" s="52"/>
      <c r="I95" s="53" t="s">
        <v>39</v>
      </c>
      <c r="J95" s="54">
        <f t="shared" si="6"/>
        <v>1</v>
      </c>
      <c r="K95" s="55" t="s">
        <v>64</v>
      </c>
      <c r="L95" s="55" t="s">
        <v>7</v>
      </c>
      <c r="M95" s="56"/>
      <c r="N95" s="51"/>
      <c r="O95" s="51"/>
      <c r="P95" s="57"/>
      <c r="Q95" s="51"/>
      <c r="R95" s="51"/>
      <c r="S95" s="57"/>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9">
        <f t="shared" si="7"/>
        <v>3484.07</v>
      </c>
      <c r="BB95" s="60">
        <f t="shared" si="8"/>
        <v>3484.07</v>
      </c>
      <c r="BC95" s="61" t="str">
        <f t="shared" si="9"/>
        <v>INR  Three Thousand Four Hundred &amp; Eighty Four  and Paise Seven Only</v>
      </c>
      <c r="BE95" s="69">
        <v>67</v>
      </c>
      <c r="BF95" s="69">
        <f t="shared" si="10"/>
        <v>75.79</v>
      </c>
      <c r="BG95" s="69">
        <f t="shared" si="11"/>
        <v>3079.99</v>
      </c>
      <c r="BH95" s="69"/>
      <c r="ID95" s="46"/>
      <c r="IE95" s="46"/>
      <c r="IF95" s="46"/>
      <c r="IG95" s="46"/>
      <c r="IH95" s="46"/>
    </row>
    <row r="96" spans="1:242" s="45" customFormat="1" ht="243.75" customHeight="1">
      <c r="A96" s="47">
        <v>84</v>
      </c>
      <c r="B96" s="73" t="s">
        <v>335</v>
      </c>
      <c r="C96" s="31" t="s">
        <v>135</v>
      </c>
      <c r="D96" s="48">
        <v>438.32</v>
      </c>
      <c r="E96" s="49" t="s">
        <v>336</v>
      </c>
      <c r="F96" s="50">
        <v>506.78</v>
      </c>
      <c r="G96" s="51"/>
      <c r="H96" s="52"/>
      <c r="I96" s="53" t="s">
        <v>39</v>
      </c>
      <c r="J96" s="54">
        <f t="shared" si="6"/>
        <v>1</v>
      </c>
      <c r="K96" s="55" t="s">
        <v>64</v>
      </c>
      <c r="L96" s="55" t="s">
        <v>7</v>
      </c>
      <c r="M96" s="56"/>
      <c r="N96" s="51"/>
      <c r="O96" s="51"/>
      <c r="P96" s="57"/>
      <c r="Q96" s="51"/>
      <c r="R96" s="51"/>
      <c r="S96" s="57"/>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9">
        <f t="shared" si="7"/>
        <v>222131.81</v>
      </c>
      <c r="BB96" s="60">
        <f t="shared" si="8"/>
        <v>222131.81</v>
      </c>
      <c r="BC96" s="61" t="str">
        <f t="shared" si="9"/>
        <v>INR  Two Lakh Twenty Two Thousand One Hundred &amp; Thirty One  and Paise Eighty One Only</v>
      </c>
      <c r="BE96" s="69">
        <v>448</v>
      </c>
      <c r="BF96" s="69">
        <f t="shared" si="10"/>
        <v>506.78</v>
      </c>
      <c r="BG96" s="69">
        <f t="shared" si="11"/>
        <v>196367.36</v>
      </c>
      <c r="BH96" s="69"/>
      <c r="ID96" s="46"/>
      <c r="IE96" s="46"/>
      <c r="IF96" s="46"/>
      <c r="IG96" s="46"/>
      <c r="IH96" s="46"/>
    </row>
    <row r="97" spans="1:242" s="45" customFormat="1" ht="64.5" customHeight="1">
      <c r="A97" s="25">
        <v>85</v>
      </c>
      <c r="B97" s="73" t="s">
        <v>506</v>
      </c>
      <c r="C97" s="31" t="s">
        <v>136</v>
      </c>
      <c r="D97" s="48">
        <v>68.84</v>
      </c>
      <c r="E97" s="49" t="s">
        <v>259</v>
      </c>
      <c r="F97" s="50">
        <v>529.4</v>
      </c>
      <c r="G97" s="51"/>
      <c r="H97" s="52"/>
      <c r="I97" s="53" t="s">
        <v>39</v>
      </c>
      <c r="J97" s="54">
        <f t="shared" si="6"/>
        <v>1</v>
      </c>
      <c r="K97" s="55" t="s">
        <v>64</v>
      </c>
      <c r="L97" s="55" t="s">
        <v>7</v>
      </c>
      <c r="M97" s="56"/>
      <c r="N97" s="51"/>
      <c r="O97" s="51"/>
      <c r="P97" s="57"/>
      <c r="Q97" s="51"/>
      <c r="R97" s="51"/>
      <c r="S97" s="57"/>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9">
        <f t="shared" si="7"/>
        <v>36443.9</v>
      </c>
      <c r="BB97" s="60">
        <f t="shared" si="8"/>
        <v>36443.9</v>
      </c>
      <c r="BC97" s="61" t="str">
        <f t="shared" si="9"/>
        <v>INR  Thirty Six Thousand Four Hundred &amp; Forty Three  and Paise Ninety Only</v>
      </c>
      <c r="BE97" s="69">
        <v>468</v>
      </c>
      <c r="BF97" s="69">
        <f t="shared" si="10"/>
        <v>529.4</v>
      </c>
      <c r="BG97" s="69">
        <f t="shared" si="11"/>
        <v>32217.12</v>
      </c>
      <c r="BH97" s="69"/>
      <c r="ID97" s="46"/>
      <c r="IE97" s="46"/>
      <c r="IF97" s="46"/>
      <c r="IG97" s="46"/>
      <c r="IH97" s="46"/>
    </row>
    <row r="98" spans="1:242" s="45" customFormat="1" ht="36" customHeight="1">
      <c r="A98" s="47">
        <v>86</v>
      </c>
      <c r="B98" s="73" t="s">
        <v>504</v>
      </c>
      <c r="C98" s="31" t="s">
        <v>137</v>
      </c>
      <c r="D98" s="48">
        <v>120</v>
      </c>
      <c r="E98" s="49" t="s">
        <v>252</v>
      </c>
      <c r="F98" s="50">
        <v>56.56</v>
      </c>
      <c r="G98" s="51"/>
      <c r="H98" s="52"/>
      <c r="I98" s="53" t="s">
        <v>39</v>
      </c>
      <c r="J98" s="54">
        <f t="shared" si="6"/>
        <v>1</v>
      </c>
      <c r="K98" s="55" t="s">
        <v>64</v>
      </c>
      <c r="L98" s="55" t="s">
        <v>7</v>
      </c>
      <c r="M98" s="56"/>
      <c r="N98" s="51"/>
      <c r="O98" s="51"/>
      <c r="P98" s="57"/>
      <c r="Q98" s="51"/>
      <c r="R98" s="51"/>
      <c r="S98" s="57"/>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9">
        <f t="shared" si="7"/>
        <v>6787.2</v>
      </c>
      <c r="BB98" s="60">
        <f t="shared" si="8"/>
        <v>6787.2</v>
      </c>
      <c r="BC98" s="61" t="str">
        <f t="shared" si="9"/>
        <v>INR  Six Thousand Seven Hundred &amp; Eighty Seven  and Paise Twenty Only</v>
      </c>
      <c r="BE98" s="69">
        <v>50</v>
      </c>
      <c r="BF98" s="69">
        <f t="shared" si="10"/>
        <v>56.56</v>
      </c>
      <c r="BG98" s="69">
        <f t="shared" si="11"/>
        <v>6000</v>
      </c>
      <c r="BH98" s="69"/>
      <c r="ID98" s="46"/>
      <c r="IE98" s="46"/>
      <c r="IF98" s="46"/>
      <c r="IG98" s="46"/>
      <c r="IH98" s="46"/>
    </row>
    <row r="99" spans="1:242" s="45" customFormat="1" ht="33.75" customHeight="1">
      <c r="A99" s="25">
        <v>87</v>
      </c>
      <c r="B99" s="73" t="s">
        <v>505</v>
      </c>
      <c r="C99" s="31" t="s">
        <v>138</v>
      </c>
      <c r="D99" s="48">
        <v>120</v>
      </c>
      <c r="E99" s="49" t="s">
        <v>252</v>
      </c>
      <c r="F99" s="50">
        <v>39.59</v>
      </c>
      <c r="G99" s="51"/>
      <c r="H99" s="52"/>
      <c r="I99" s="53" t="s">
        <v>39</v>
      </c>
      <c r="J99" s="54">
        <f t="shared" si="6"/>
        <v>1</v>
      </c>
      <c r="K99" s="55" t="s">
        <v>64</v>
      </c>
      <c r="L99" s="55" t="s">
        <v>7</v>
      </c>
      <c r="M99" s="56"/>
      <c r="N99" s="51"/>
      <c r="O99" s="51"/>
      <c r="P99" s="57"/>
      <c r="Q99" s="51"/>
      <c r="R99" s="51"/>
      <c r="S99" s="57"/>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9">
        <f t="shared" si="7"/>
        <v>4750.8</v>
      </c>
      <c r="BB99" s="60">
        <f t="shared" si="8"/>
        <v>4750.8</v>
      </c>
      <c r="BC99" s="61" t="str">
        <f t="shared" si="9"/>
        <v>INR  Four Thousand Seven Hundred &amp; Fifty  and Paise Eighty Only</v>
      </c>
      <c r="BE99" s="69">
        <v>35</v>
      </c>
      <c r="BF99" s="69">
        <f t="shared" si="10"/>
        <v>39.59</v>
      </c>
      <c r="BG99" s="69">
        <f t="shared" si="11"/>
        <v>4200</v>
      </c>
      <c r="BH99" s="69"/>
      <c r="ID99" s="46"/>
      <c r="IE99" s="46"/>
      <c r="IF99" s="46"/>
      <c r="IG99" s="46"/>
      <c r="IH99" s="46"/>
    </row>
    <row r="100" spans="1:242" s="45" customFormat="1" ht="90.75" customHeight="1">
      <c r="A100" s="47">
        <v>88</v>
      </c>
      <c r="B100" s="73" t="s">
        <v>337</v>
      </c>
      <c r="C100" s="31" t="s">
        <v>139</v>
      </c>
      <c r="D100" s="48">
        <v>14.1</v>
      </c>
      <c r="E100" s="49" t="s">
        <v>263</v>
      </c>
      <c r="F100" s="50">
        <v>10968.12</v>
      </c>
      <c r="G100" s="51"/>
      <c r="H100" s="52"/>
      <c r="I100" s="53" t="s">
        <v>39</v>
      </c>
      <c r="J100" s="54">
        <f t="shared" si="6"/>
        <v>1</v>
      </c>
      <c r="K100" s="55" t="s">
        <v>64</v>
      </c>
      <c r="L100" s="55" t="s">
        <v>7</v>
      </c>
      <c r="M100" s="56"/>
      <c r="N100" s="51"/>
      <c r="O100" s="51"/>
      <c r="P100" s="57"/>
      <c r="Q100" s="51"/>
      <c r="R100" s="51"/>
      <c r="S100" s="57"/>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9">
        <f t="shared" si="7"/>
        <v>154650.49</v>
      </c>
      <c r="BB100" s="60">
        <f t="shared" si="8"/>
        <v>154650.49</v>
      </c>
      <c r="BC100" s="61" t="str">
        <f t="shared" si="9"/>
        <v>INR  One Lakh Fifty Four Thousand Six Hundred &amp; Fifty  and Paise Forty Nine Only</v>
      </c>
      <c r="BE100" s="69">
        <v>9696</v>
      </c>
      <c r="BF100" s="69">
        <f t="shared" si="10"/>
        <v>10968.12</v>
      </c>
      <c r="BG100" s="69">
        <f t="shared" si="11"/>
        <v>136713.6</v>
      </c>
      <c r="BH100" s="69"/>
      <c r="ID100" s="46"/>
      <c r="IE100" s="46"/>
      <c r="IF100" s="46"/>
      <c r="IG100" s="46"/>
      <c r="IH100" s="46"/>
    </row>
    <row r="101" spans="1:242" s="45" customFormat="1" ht="91.5" customHeight="1">
      <c r="A101" s="25">
        <v>89</v>
      </c>
      <c r="B101" s="73" t="s">
        <v>338</v>
      </c>
      <c r="C101" s="31" t="s">
        <v>140</v>
      </c>
      <c r="D101" s="48">
        <v>13.552</v>
      </c>
      <c r="E101" s="49" t="s">
        <v>263</v>
      </c>
      <c r="F101" s="50">
        <v>11077.8</v>
      </c>
      <c r="G101" s="51"/>
      <c r="H101" s="52"/>
      <c r="I101" s="53" t="s">
        <v>39</v>
      </c>
      <c r="J101" s="54">
        <f t="shared" si="6"/>
        <v>1</v>
      </c>
      <c r="K101" s="55" t="s">
        <v>64</v>
      </c>
      <c r="L101" s="55" t="s">
        <v>7</v>
      </c>
      <c r="M101" s="56"/>
      <c r="N101" s="51"/>
      <c r="O101" s="51"/>
      <c r="P101" s="57"/>
      <c r="Q101" s="51"/>
      <c r="R101" s="51"/>
      <c r="S101" s="57"/>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9">
        <f t="shared" si="7"/>
        <v>150126.35</v>
      </c>
      <c r="BB101" s="60">
        <f t="shared" si="8"/>
        <v>150126.35</v>
      </c>
      <c r="BC101" s="61" t="str">
        <f t="shared" si="9"/>
        <v>INR  One Lakh Fifty Thousand One Hundred &amp; Twenty Six  and Paise Thirty Five Only</v>
      </c>
      <c r="BE101" s="69">
        <v>9792.96</v>
      </c>
      <c r="BF101" s="69">
        <f t="shared" si="10"/>
        <v>11077.8</v>
      </c>
      <c r="BG101" s="69">
        <f t="shared" si="11"/>
        <v>132714.19</v>
      </c>
      <c r="BH101" s="69"/>
      <c r="ID101" s="46"/>
      <c r="IE101" s="46"/>
      <c r="IF101" s="46"/>
      <c r="IG101" s="46"/>
      <c r="IH101" s="46"/>
    </row>
    <row r="102" spans="1:242" s="45" customFormat="1" ht="91.5" customHeight="1">
      <c r="A102" s="47">
        <v>90</v>
      </c>
      <c r="B102" s="73" t="s">
        <v>339</v>
      </c>
      <c r="C102" s="31" t="s">
        <v>141</v>
      </c>
      <c r="D102" s="48">
        <v>3.634</v>
      </c>
      <c r="E102" s="49" t="s">
        <v>263</v>
      </c>
      <c r="F102" s="50">
        <v>11188.57</v>
      </c>
      <c r="G102" s="51"/>
      <c r="H102" s="52"/>
      <c r="I102" s="53" t="s">
        <v>39</v>
      </c>
      <c r="J102" s="54">
        <f t="shared" si="6"/>
        <v>1</v>
      </c>
      <c r="K102" s="55" t="s">
        <v>64</v>
      </c>
      <c r="L102" s="55" t="s">
        <v>7</v>
      </c>
      <c r="M102" s="56"/>
      <c r="N102" s="51"/>
      <c r="O102" s="51"/>
      <c r="P102" s="57"/>
      <c r="Q102" s="51"/>
      <c r="R102" s="51"/>
      <c r="S102" s="57"/>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9">
        <f t="shared" si="7"/>
        <v>40659.26</v>
      </c>
      <c r="BB102" s="60">
        <f t="shared" si="8"/>
        <v>40659.26</v>
      </c>
      <c r="BC102" s="61" t="str">
        <f t="shared" si="9"/>
        <v>INR  Forty Thousand Six Hundred &amp; Fifty Nine  and Paise Twenty Six Only</v>
      </c>
      <c r="BE102" s="69">
        <v>9890.89</v>
      </c>
      <c r="BF102" s="69">
        <f t="shared" si="10"/>
        <v>11188.57</v>
      </c>
      <c r="BG102" s="69">
        <f t="shared" si="11"/>
        <v>35943.49</v>
      </c>
      <c r="BH102" s="69"/>
      <c r="ID102" s="46"/>
      <c r="IE102" s="46"/>
      <c r="IF102" s="46"/>
      <c r="IG102" s="46"/>
      <c r="IH102" s="46"/>
    </row>
    <row r="103" spans="1:242" s="45" customFormat="1" ht="120">
      <c r="A103" s="25">
        <v>91</v>
      </c>
      <c r="B103" s="73" t="s">
        <v>340</v>
      </c>
      <c r="C103" s="31" t="s">
        <v>142</v>
      </c>
      <c r="D103" s="48">
        <v>5</v>
      </c>
      <c r="E103" s="49" t="s">
        <v>263</v>
      </c>
      <c r="F103" s="50">
        <v>11413.81</v>
      </c>
      <c r="G103" s="51"/>
      <c r="H103" s="52"/>
      <c r="I103" s="53" t="s">
        <v>39</v>
      </c>
      <c r="J103" s="54">
        <f t="shared" si="6"/>
        <v>1</v>
      </c>
      <c r="K103" s="55" t="s">
        <v>64</v>
      </c>
      <c r="L103" s="55" t="s">
        <v>7</v>
      </c>
      <c r="M103" s="56"/>
      <c r="N103" s="51"/>
      <c r="O103" s="51"/>
      <c r="P103" s="57"/>
      <c r="Q103" s="51"/>
      <c r="R103" s="51"/>
      <c r="S103" s="57"/>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9">
        <f t="shared" si="7"/>
        <v>57069.05</v>
      </c>
      <c r="BB103" s="60">
        <f t="shared" si="8"/>
        <v>57069.05</v>
      </c>
      <c r="BC103" s="61" t="str">
        <f t="shared" si="9"/>
        <v>INR  Fifty Seven Thousand  &amp;Sixty Nine  and Paise Five Only</v>
      </c>
      <c r="BE103" s="69">
        <v>10090</v>
      </c>
      <c r="BF103" s="69">
        <f t="shared" si="10"/>
        <v>11413.81</v>
      </c>
      <c r="BG103" s="69">
        <f t="shared" si="11"/>
        <v>50450</v>
      </c>
      <c r="BH103" s="69"/>
      <c r="ID103" s="46"/>
      <c r="IE103" s="46"/>
      <c r="IF103" s="46"/>
      <c r="IG103" s="46"/>
      <c r="IH103" s="46"/>
    </row>
    <row r="104" spans="1:242" s="45" customFormat="1" ht="49.5" customHeight="1">
      <c r="A104" s="47">
        <v>92</v>
      </c>
      <c r="B104" s="73" t="s">
        <v>503</v>
      </c>
      <c r="C104" s="31" t="s">
        <v>143</v>
      </c>
      <c r="D104" s="48">
        <v>45</v>
      </c>
      <c r="E104" s="49" t="s">
        <v>336</v>
      </c>
      <c r="F104" s="50">
        <v>462.66</v>
      </c>
      <c r="G104" s="51"/>
      <c r="H104" s="52"/>
      <c r="I104" s="53" t="s">
        <v>39</v>
      </c>
      <c r="J104" s="54">
        <f t="shared" si="6"/>
        <v>1</v>
      </c>
      <c r="K104" s="55" t="s">
        <v>64</v>
      </c>
      <c r="L104" s="55" t="s">
        <v>7</v>
      </c>
      <c r="M104" s="56"/>
      <c r="N104" s="51"/>
      <c r="O104" s="51"/>
      <c r="P104" s="57"/>
      <c r="Q104" s="51"/>
      <c r="R104" s="51"/>
      <c r="S104" s="57"/>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9">
        <f t="shared" si="7"/>
        <v>20819.7</v>
      </c>
      <c r="BB104" s="60">
        <f t="shared" si="8"/>
        <v>20819.7</v>
      </c>
      <c r="BC104" s="61" t="str">
        <f t="shared" si="9"/>
        <v>INR  Twenty Thousand Eight Hundred &amp; Nineteen  and Paise Seventy Only</v>
      </c>
      <c r="BE104" s="69">
        <v>409</v>
      </c>
      <c r="BF104" s="69">
        <f t="shared" si="10"/>
        <v>462.66</v>
      </c>
      <c r="BG104" s="69">
        <f t="shared" si="11"/>
        <v>18405</v>
      </c>
      <c r="BH104" s="69"/>
      <c r="ID104" s="46"/>
      <c r="IE104" s="46"/>
      <c r="IF104" s="46"/>
      <c r="IG104" s="46"/>
      <c r="IH104" s="46"/>
    </row>
    <row r="105" spans="1:242" s="45" customFormat="1" ht="152.25" customHeight="1">
      <c r="A105" s="25">
        <v>93</v>
      </c>
      <c r="B105" s="73" t="s">
        <v>341</v>
      </c>
      <c r="C105" s="31" t="s">
        <v>144</v>
      </c>
      <c r="D105" s="48">
        <v>55.5</v>
      </c>
      <c r="E105" s="49" t="s">
        <v>251</v>
      </c>
      <c r="F105" s="50">
        <v>10267.9</v>
      </c>
      <c r="G105" s="51"/>
      <c r="H105" s="52"/>
      <c r="I105" s="53" t="s">
        <v>39</v>
      </c>
      <c r="J105" s="54">
        <f t="shared" si="6"/>
        <v>1</v>
      </c>
      <c r="K105" s="55" t="s">
        <v>64</v>
      </c>
      <c r="L105" s="55" t="s">
        <v>7</v>
      </c>
      <c r="M105" s="56"/>
      <c r="N105" s="51"/>
      <c r="O105" s="51"/>
      <c r="P105" s="57"/>
      <c r="Q105" s="51"/>
      <c r="R105" s="51"/>
      <c r="S105" s="57"/>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9">
        <f t="shared" si="7"/>
        <v>569868.45</v>
      </c>
      <c r="BB105" s="60">
        <f t="shared" si="8"/>
        <v>569868.45</v>
      </c>
      <c r="BC105" s="61" t="str">
        <f t="shared" si="9"/>
        <v>INR  Five Lakh Sixty Nine Thousand Eight Hundred &amp; Sixty Eight  and Paise Forty Five Only</v>
      </c>
      <c r="BE105" s="69">
        <v>9077</v>
      </c>
      <c r="BF105" s="69">
        <f t="shared" si="10"/>
        <v>10267.9</v>
      </c>
      <c r="BG105" s="69">
        <f t="shared" si="11"/>
        <v>503773.5</v>
      </c>
      <c r="BH105" s="69"/>
      <c r="ID105" s="46"/>
      <c r="IE105" s="46"/>
      <c r="IF105" s="46"/>
      <c r="IG105" s="46"/>
      <c r="IH105" s="46"/>
    </row>
    <row r="106" spans="1:242" s="45" customFormat="1" ht="165">
      <c r="A106" s="47">
        <v>94</v>
      </c>
      <c r="B106" s="73" t="s">
        <v>342</v>
      </c>
      <c r="C106" s="31" t="s">
        <v>145</v>
      </c>
      <c r="D106" s="48">
        <v>15.8</v>
      </c>
      <c r="E106" s="49" t="s">
        <v>277</v>
      </c>
      <c r="F106" s="50">
        <v>4898.1</v>
      </c>
      <c r="G106" s="51"/>
      <c r="H106" s="52"/>
      <c r="I106" s="53" t="s">
        <v>39</v>
      </c>
      <c r="J106" s="54">
        <f t="shared" si="6"/>
        <v>1</v>
      </c>
      <c r="K106" s="55" t="s">
        <v>64</v>
      </c>
      <c r="L106" s="55" t="s">
        <v>7</v>
      </c>
      <c r="M106" s="56"/>
      <c r="N106" s="51"/>
      <c r="O106" s="51"/>
      <c r="P106" s="57"/>
      <c r="Q106" s="51"/>
      <c r="R106" s="51"/>
      <c r="S106" s="57"/>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9">
        <f t="shared" si="7"/>
        <v>77389.98</v>
      </c>
      <c r="BB106" s="60">
        <f t="shared" si="8"/>
        <v>77389.98</v>
      </c>
      <c r="BC106" s="61" t="str">
        <f t="shared" si="9"/>
        <v>INR  Seventy Seven Thousand Three Hundred &amp; Eighty Nine  and Paise Ninety Eight Only</v>
      </c>
      <c r="BE106" s="69">
        <v>4330</v>
      </c>
      <c r="BF106" s="69">
        <f t="shared" si="10"/>
        <v>4898.1</v>
      </c>
      <c r="BG106" s="69">
        <f t="shared" si="11"/>
        <v>68414</v>
      </c>
      <c r="BH106" s="69"/>
      <c r="ID106" s="46"/>
      <c r="IE106" s="46"/>
      <c r="IF106" s="46"/>
      <c r="IG106" s="46"/>
      <c r="IH106" s="46"/>
    </row>
    <row r="107" spans="1:242" s="45" customFormat="1" ht="92.25" customHeight="1">
      <c r="A107" s="25">
        <v>95</v>
      </c>
      <c r="B107" s="73" t="s">
        <v>343</v>
      </c>
      <c r="C107" s="31" t="s">
        <v>146</v>
      </c>
      <c r="D107" s="48">
        <v>375</v>
      </c>
      <c r="E107" s="49" t="s">
        <v>252</v>
      </c>
      <c r="F107" s="50">
        <v>32.8</v>
      </c>
      <c r="G107" s="51"/>
      <c r="H107" s="52"/>
      <c r="I107" s="53" t="s">
        <v>39</v>
      </c>
      <c r="J107" s="54">
        <f t="shared" si="6"/>
        <v>1</v>
      </c>
      <c r="K107" s="55" t="s">
        <v>64</v>
      </c>
      <c r="L107" s="55" t="s">
        <v>7</v>
      </c>
      <c r="M107" s="56"/>
      <c r="N107" s="51"/>
      <c r="O107" s="51"/>
      <c r="P107" s="57"/>
      <c r="Q107" s="51"/>
      <c r="R107" s="51"/>
      <c r="S107" s="57"/>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9">
        <f t="shared" si="7"/>
        <v>12300</v>
      </c>
      <c r="BB107" s="60">
        <f t="shared" si="8"/>
        <v>12300</v>
      </c>
      <c r="BC107" s="61" t="str">
        <f t="shared" si="9"/>
        <v>INR  Twelve Thousand Three Hundred    Only</v>
      </c>
      <c r="BE107" s="69">
        <v>29</v>
      </c>
      <c r="BF107" s="69">
        <f t="shared" si="10"/>
        <v>32.8</v>
      </c>
      <c r="BG107" s="69">
        <f t="shared" si="11"/>
        <v>10875</v>
      </c>
      <c r="BH107" s="69"/>
      <c r="ID107" s="46"/>
      <c r="IE107" s="46"/>
      <c r="IF107" s="46"/>
      <c r="IG107" s="46"/>
      <c r="IH107" s="46"/>
    </row>
    <row r="108" spans="1:242" s="45" customFormat="1" ht="49.5" customHeight="1">
      <c r="A108" s="47">
        <v>96</v>
      </c>
      <c r="B108" s="73" t="s">
        <v>344</v>
      </c>
      <c r="C108" s="31" t="s">
        <v>147</v>
      </c>
      <c r="D108" s="48">
        <v>120</v>
      </c>
      <c r="E108" s="49" t="s">
        <v>252</v>
      </c>
      <c r="F108" s="50">
        <v>48.64</v>
      </c>
      <c r="G108" s="51"/>
      <c r="H108" s="52"/>
      <c r="I108" s="53" t="s">
        <v>39</v>
      </c>
      <c r="J108" s="54">
        <f t="shared" si="6"/>
        <v>1</v>
      </c>
      <c r="K108" s="55" t="s">
        <v>64</v>
      </c>
      <c r="L108" s="55" t="s">
        <v>7</v>
      </c>
      <c r="M108" s="56"/>
      <c r="N108" s="51"/>
      <c r="O108" s="51"/>
      <c r="P108" s="57"/>
      <c r="Q108" s="51"/>
      <c r="R108" s="51"/>
      <c r="S108" s="57"/>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9">
        <f t="shared" si="7"/>
        <v>5836.8</v>
      </c>
      <c r="BB108" s="60">
        <f t="shared" si="8"/>
        <v>5836.8</v>
      </c>
      <c r="BC108" s="61" t="str">
        <f t="shared" si="9"/>
        <v>INR  Five Thousand Eight Hundred &amp; Thirty Six  and Paise Eighty Only</v>
      </c>
      <c r="BE108" s="69">
        <v>43</v>
      </c>
      <c r="BF108" s="69">
        <f t="shared" si="10"/>
        <v>48.64</v>
      </c>
      <c r="BG108" s="69">
        <f t="shared" si="11"/>
        <v>5160</v>
      </c>
      <c r="BH108" s="69"/>
      <c r="ID108" s="46"/>
      <c r="IE108" s="46"/>
      <c r="IF108" s="46"/>
      <c r="IG108" s="46"/>
      <c r="IH108" s="46"/>
    </row>
    <row r="109" spans="1:242" s="45" customFormat="1" ht="48.75" customHeight="1">
      <c r="A109" s="25">
        <v>97</v>
      </c>
      <c r="B109" s="73" t="s">
        <v>345</v>
      </c>
      <c r="C109" s="31" t="s">
        <v>148</v>
      </c>
      <c r="D109" s="48">
        <v>40</v>
      </c>
      <c r="E109" s="49" t="s">
        <v>252</v>
      </c>
      <c r="F109" s="50">
        <v>179.86</v>
      </c>
      <c r="G109" s="51"/>
      <c r="H109" s="52"/>
      <c r="I109" s="53" t="s">
        <v>39</v>
      </c>
      <c r="J109" s="54">
        <f t="shared" si="6"/>
        <v>1</v>
      </c>
      <c r="K109" s="55" t="s">
        <v>64</v>
      </c>
      <c r="L109" s="55" t="s">
        <v>7</v>
      </c>
      <c r="M109" s="56"/>
      <c r="N109" s="51"/>
      <c r="O109" s="51"/>
      <c r="P109" s="57"/>
      <c r="Q109" s="51"/>
      <c r="R109" s="51"/>
      <c r="S109" s="57"/>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9">
        <f t="shared" si="7"/>
        <v>7194.4</v>
      </c>
      <c r="BB109" s="60">
        <f t="shared" si="8"/>
        <v>7194.4</v>
      </c>
      <c r="BC109" s="61" t="str">
        <f t="shared" si="9"/>
        <v>INR  Seven Thousand One Hundred &amp; Ninety Four  and Paise Forty Only</v>
      </c>
      <c r="BE109" s="69">
        <v>159</v>
      </c>
      <c r="BF109" s="69">
        <f t="shared" si="10"/>
        <v>179.86</v>
      </c>
      <c r="BG109" s="69">
        <f t="shared" si="11"/>
        <v>6360</v>
      </c>
      <c r="BH109" s="69"/>
      <c r="ID109" s="46"/>
      <c r="IE109" s="46"/>
      <c r="IF109" s="46"/>
      <c r="IG109" s="46"/>
      <c r="IH109" s="46"/>
    </row>
    <row r="110" spans="1:242" s="45" customFormat="1" ht="34.5" customHeight="1">
      <c r="A110" s="47">
        <v>98</v>
      </c>
      <c r="B110" s="73" t="s">
        <v>346</v>
      </c>
      <c r="C110" s="31" t="s">
        <v>149</v>
      </c>
      <c r="D110" s="48">
        <v>80</v>
      </c>
      <c r="E110" s="49" t="s">
        <v>252</v>
      </c>
      <c r="F110" s="50">
        <v>79.18</v>
      </c>
      <c r="G110" s="51"/>
      <c r="H110" s="52"/>
      <c r="I110" s="53" t="s">
        <v>39</v>
      </c>
      <c r="J110" s="54">
        <f t="shared" si="6"/>
        <v>1</v>
      </c>
      <c r="K110" s="55" t="s">
        <v>64</v>
      </c>
      <c r="L110" s="55" t="s">
        <v>7</v>
      </c>
      <c r="M110" s="56"/>
      <c r="N110" s="51"/>
      <c r="O110" s="51"/>
      <c r="P110" s="57"/>
      <c r="Q110" s="51"/>
      <c r="R110" s="51"/>
      <c r="S110" s="57"/>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9">
        <f t="shared" si="7"/>
        <v>6334.4</v>
      </c>
      <c r="BB110" s="60">
        <f t="shared" si="8"/>
        <v>6334.4</v>
      </c>
      <c r="BC110" s="61" t="str">
        <f t="shared" si="9"/>
        <v>INR  Six Thousand Three Hundred &amp; Thirty Four  and Paise Forty Only</v>
      </c>
      <c r="BE110" s="69">
        <v>70</v>
      </c>
      <c r="BF110" s="69">
        <f t="shared" si="10"/>
        <v>79.18</v>
      </c>
      <c r="BG110" s="69">
        <f t="shared" si="11"/>
        <v>5600</v>
      </c>
      <c r="BH110" s="69"/>
      <c r="ID110" s="46"/>
      <c r="IE110" s="46"/>
      <c r="IF110" s="46"/>
      <c r="IG110" s="46"/>
      <c r="IH110" s="46"/>
    </row>
    <row r="111" spans="1:242" s="45" customFormat="1" ht="36" customHeight="1">
      <c r="A111" s="25">
        <v>99</v>
      </c>
      <c r="B111" s="73" t="s">
        <v>347</v>
      </c>
      <c r="C111" s="31" t="s">
        <v>150</v>
      </c>
      <c r="D111" s="48">
        <v>40</v>
      </c>
      <c r="E111" s="49" t="s">
        <v>252</v>
      </c>
      <c r="F111" s="50">
        <v>1883.45</v>
      </c>
      <c r="G111" s="51"/>
      <c r="H111" s="52"/>
      <c r="I111" s="53" t="s">
        <v>39</v>
      </c>
      <c r="J111" s="54">
        <f t="shared" si="6"/>
        <v>1</v>
      </c>
      <c r="K111" s="55" t="s">
        <v>64</v>
      </c>
      <c r="L111" s="55" t="s">
        <v>7</v>
      </c>
      <c r="M111" s="56"/>
      <c r="N111" s="51"/>
      <c r="O111" s="51"/>
      <c r="P111" s="57"/>
      <c r="Q111" s="51"/>
      <c r="R111" s="51"/>
      <c r="S111" s="57"/>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9">
        <f t="shared" si="7"/>
        <v>75338</v>
      </c>
      <c r="BB111" s="60">
        <f t="shared" si="8"/>
        <v>75338</v>
      </c>
      <c r="BC111" s="61" t="str">
        <f t="shared" si="9"/>
        <v>INR  Seventy Five Thousand Three Hundred &amp; Thirty Eight  Only</v>
      </c>
      <c r="BE111" s="69">
        <v>1665</v>
      </c>
      <c r="BF111" s="69">
        <f t="shared" si="10"/>
        <v>1883.45</v>
      </c>
      <c r="BG111" s="69">
        <f t="shared" si="11"/>
        <v>66600</v>
      </c>
      <c r="BH111" s="69"/>
      <c r="ID111" s="46"/>
      <c r="IE111" s="46"/>
      <c r="IF111" s="46"/>
      <c r="IG111" s="46"/>
      <c r="IH111" s="46"/>
    </row>
    <row r="112" spans="1:242" s="45" customFormat="1" ht="77.25" customHeight="1">
      <c r="A112" s="47">
        <v>100</v>
      </c>
      <c r="B112" s="73" t="s">
        <v>348</v>
      </c>
      <c r="C112" s="31" t="s">
        <v>151</v>
      </c>
      <c r="D112" s="48">
        <v>80</v>
      </c>
      <c r="E112" s="49" t="s">
        <v>252</v>
      </c>
      <c r="F112" s="50">
        <v>111.99</v>
      </c>
      <c r="G112" s="51"/>
      <c r="H112" s="52"/>
      <c r="I112" s="53" t="s">
        <v>39</v>
      </c>
      <c r="J112" s="54">
        <f t="shared" si="6"/>
        <v>1</v>
      </c>
      <c r="K112" s="55" t="s">
        <v>64</v>
      </c>
      <c r="L112" s="55" t="s">
        <v>7</v>
      </c>
      <c r="M112" s="56"/>
      <c r="N112" s="51"/>
      <c r="O112" s="51"/>
      <c r="P112" s="57"/>
      <c r="Q112" s="51"/>
      <c r="R112" s="51"/>
      <c r="S112" s="57"/>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9">
        <f t="shared" si="7"/>
        <v>8959.2</v>
      </c>
      <c r="BB112" s="60">
        <f t="shared" si="8"/>
        <v>8959.2</v>
      </c>
      <c r="BC112" s="61" t="str">
        <f t="shared" si="9"/>
        <v>INR  Eight Thousand Nine Hundred &amp; Fifty Nine  and Paise Twenty Only</v>
      </c>
      <c r="BE112" s="69">
        <v>99</v>
      </c>
      <c r="BF112" s="69">
        <f t="shared" si="10"/>
        <v>111.99</v>
      </c>
      <c r="BG112" s="69">
        <f t="shared" si="11"/>
        <v>7920</v>
      </c>
      <c r="BH112" s="69"/>
      <c r="ID112" s="46"/>
      <c r="IE112" s="46"/>
      <c r="IF112" s="46"/>
      <c r="IG112" s="46"/>
      <c r="IH112" s="46"/>
    </row>
    <row r="113" spans="1:242" s="45" customFormat="1" ht="91.5" customHeight="1">
      <c r="A113" s="25">
        <v>101</v>
      </c>
      <c r="B113" s="73" t="s">
        <v>349</v>
      </c>
      <c r="C113" s="31" t="s">
        <v>152</v>
      </c>
      <c r="D113" s="48">
        <v>80</v>
      </c>
      <c r="E113" s="49" t="s">
        <v>252</v>
      </c>
      <c r="F113" s="50">
        <v>116.51</v>
      </c>
      <c r="G113" s="51"/>
      <c r="H113" s="52"/>
      <c r="I113" s="53" t="s">
        <v>39</v>
      </c>
      <c r="J113" s="54">
        <f t="shared" si="6"/>
        <v>1</v>
      </c>
      <c r="K113" s="55" t="s">
        <v>64</v>
      </c>
      <c r="L113" s="55" t="s">
        <v>7</v>
      </c>
      <c r="M113" s="56"/>
      <c r="N113" s="51"/>
      <c r="O113" s="51"/>
      <c r="P113" s="57"/>
      <c r="Q113" s="51"/>
      <c r="R113" s="51"/>
      <c r="S113" s="57"/>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9">
        <f t="shared" si="7"/>
        <v>9320.8</v>
      </c>
      <c r="BB113" s="60">
        <f t="shared" si="8"/>
        <v>9320.8</v>
      </c>
      <c r="BC113" s="61" t="str">
        <f t="shared" si="9"/>
        <v>INR  Nine Thousand Three Hundred &amp; Twenty  and Paise Eighty Only</v>
      </c>
      <c r="BE113" s="69">
        <v>103</v>
      </c>
      <c r="BF113" s="69">
        <f t="shared" si="10"/>
        <v>116.51</v>
      </c>
      <c r="BG113" s="69">
        <f t="shared" si="11"/>
        <v>8240</v>
      </c>
      <c r="BH113" s="69"/>
      <c r="ID113" s="46"/>
      <c r="IE113" s="46"/>
      <c r="IF113" s="46"/>
      <c r="IG113" s="46"/>
      <c r="IH113" s="46"/>
    </row>
    <row r="114" spans="1:242" s="45" customFormat="1" ht="108.75" customHeight="1">
      <c r="A114" s="47">
        <v>102</v>
      </c>
      <c r="B114" s="73" t="s">
        <v>502</v>
      </c>
      <c r="C114" s="31" t="s">
        <v>153</v>
      </c>
      <c r="D114" s="48">
        <v>560.6</v>
      </c>
      <c r="E114" s="49" t="s">
        <v>275</v>
      </c>
      <c r="F114" s="50">
        <v>290.72</v>
      </c>
      <c r="G114" s="51"/>
      <c r="H114" s="52"/>
      <c r="I114" s="53" t="s">
        <v>39</v>
      </c>
      <c r="J114" s="54">
        <f t="shared" si="6"/>
        <v>1</v>
      </c>
      <c r="K114" s="55" t="s">
        <v>64</v>
      </c>
      <c r="L114" s="55" t="s">
        <v>7</v>
      </c>
      <c r="M114" s="56"/>
      <c r="N114" s="51"/>
      <c r="O114" s="51"/>
      <c r="P114" s="57"/>
      <c r="Q114" s="51"/>
      <c r="R114" s="51"/>
      <c r="S114" s="57"/>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9">
        <f t="shared" si="7"/>
        <v>162977.63</v>
      </c>
      <c r="BB114" s="60">
        <f t="shared" si="8"/>
        <v>162977.63</v>
      </c>
      <c r="BC114" s="61" t="str">
        <f t="shared" si="9"/>
        <v>INR  One Lakh Sixty Two Thousand Nine Hundred &amp; Seventy Seven  and Paise Sixty Three Only</v>
      </c>
      <c r="BE114" s="69">
        <v>257</v>
      </c>
      <c r="BF114" s="69">
        <f t="shared" si="10"/>
        <v>290.72</v>
      </c>
      <c r="BG114" s="69">
        <f t="shared" si="11"/>
        <v>144074.2</v>
      </c>
      <c r="BH114" s="69"/>
      <c r="ID114" s="46"/>
      <c r="IE114" s="46"/>
      <c r="IF114" s="46"/>
      <c r="IG114" s="46"/>
      <c r="IH114" s="46"/>
    </row>
    <row r="115" spans="1:242" s="45" customFormat="1" ht="78" customHeight="1">
      <c r="A115" s="25">
        <v>103</v>
      </c>
      <c r="B115" s="73" t="s">
        <v>350</v>
      </c>
      <c r="C115" s="31" t="s">
        <v>154</v>
      </c>
      <c r="D115" s="48">
        <v>37</v>
      </c>
      <c r="E115" s="49" t="s">
        <v>276</v>
      </c>
      <c r="F115" s="50">
        <v>5487.45</v>
      </c>
      <c r="G115" s="51"/>
      <c r="H115" s="52"/>
      <c r="I115" s="53" t="s">
        <v>39</v>
      </c>
      <c r="J115" s="54">
        <f t="shared" si="6"/>
        <v>1</v>
      </c>
      <c r="K115" s="55" t="s">
        <v>64</v>
      </c>
      <c r="L115" s="55" t="s">
        <v>7</v>
      </c>
      <c r="M115" s="56"/>
      <c r="N115" s="51"/>
      <c r="O115" s="51"/>
      <c r="P115" s="57"/>
      <c r="Q115" s="51"/>
      <c r="R115" s="51"/>
      <c r="S115" s="57"/>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9">
        <f t="shared" si="7"/>
        <v>203035.65</v>
      </c>
      <c r="BB115" s="60">
        <f t="shared" si="8"/>
        <v>203035.65</v>
      </c>
      <c r="BC115" s="61" t="str">
        <f t="shared" si="9"/>
        <v>INR  Two Lakh Three Thousand  &amp;Thirty Five  and Paise Sixty Five Only</v>
      </c>
      <c r="BE115" s="69">
        <v>4851</v>
      </c>
      <c r="BF115" s="69">
        <f t="shared" si="10"/>
        <v>5487.45</v>
      </c>
      <c r="BG115" s="69">
        <f t="shared" si="11"/>
        <v>179487</v>
      </c>
      <c r="BH115" s="69"/>
      <c r="ID115" s="46"/>
      <c r="IE115" s="46"/>
      <c r="IF115" s="46"/>
      <c r="IG115" s="46"/>
      <c r="IH115" s="46"/>
    </row>
    <row r="116" spans="1:242" s="45" customFormat="1" ht="108">
      <c r="A116" s="47">
        <v>104</v>
      </c>
      <c r="B116" s="73" t="s">
        <v>351</v>
      </c>
      <c r="C116" s="31" t="s">
        <v>155</v>
      </c>
      <c r="D116" s="48">
        <v>7</v>
      </c>
      <c r="E116" s="49" t="s">
        <v>259</v>
      </c>
      <c r="F116" s="50">
        <v>806.55</v>
      </c>
      <c r="G116" s="51"/>
      <c r="H116" s="52"/>
      <c r="I116" s="53" t="s">
        <v>39</v>
      </c>
      <c r="J116" s="54">
        <f t="shared" si="6"/>
        <v>1</v>
      </c>
      <c r="K116" s="55" t="s">
        <v>64</v>
      </c>
      <c r="L116" s="55" t="s">
        <v>7</v>
      </c>
      <c r="M116" s="56"/>
      <c r="N116" s="51"/>
      <c r="O116" s="51"/>
      <c r="P116" s="57"/>
      <c r="Q116" s="51"/>
      <c r="R116" s="51"/>
      <c r="S116" s="57"/>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9">
        <f t="shared" si="7"/>
        <v>5645.85</v>
      </c>
      <c r="BB116" s="60">
        <f t="shared" si="8"/>
        <v>5645.85</v>
      </c>
      <c r="BC116" s="61" t="str">
        <f t="shared" si="9"/>
        <v>INR  Five Thousand Six Hundred &amp; Forty Five  and Paise Eighty Five Only</v>
      </c>
      <c r="BE116" s="69">
        <v>713</v>
      </c>
      <c r="BF116" s="69">
        <f t="shared" si="10"/>
        <v>806.55</v>
      </c>
      <c r="BG116" s="69">
        <f t="shared" si="11"/>
        <v>4991</v>
      </c>
      <c r="BH116" s="69"/>
      <c r="ID116" s="46"/>
      <c r="IE116" s="46"/>
      <c r="IF116" s="46"/>
      <c r="IG116" s="46"/>
      <c r="IH116" s="46"/>
    </row>
    <row r="117" spans="1:242" s="45" customFormat="1" ht="122.25" customHeight="1">
      <c r="A117" s="25">
        <v>105</v>
      </c>
      <c r="B117" s="73" t="s">
        <v>501</v>
      </c>
      <c r="C117" s="31" t="s">
        <v>156</v>
      </c>
      <c r="D117" s="48">
        <v>145</v>
      </c>
      <c r="E117" s="49" t="s">
        <v>261</v>
      </c>
      <c r="F117" s="50">
        <v>461.53</v>
      </c>
      <c r="G117" s="51"/>
      <c r="H117" s="52"/>
      <c r="I117" s="53" t="s">
        <v>39</v>
      </c>
      <c r="J117" s="54">
        <f t="shared" si="6"/>
        <v>1</v>
      </c>
      <c r="K117" s="55" t="s">
        <v>64</v>
      </c>
      <c r="L117" s="55" t="s">
        <v>7</v>
      </c>
      <c r="M117" s="56"/>
      <c r="N117" s="51"/>
      <c r="O117" s="51"/>
      <c r="P117" s="57"/>
      <c r="Q117" s="51"/>
      <c r="R117" s="51"/>
      <c r="S117" s="57"/>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9">
        <f t="shared" si="7"/>
        <v>66921.85</v>
      </c>
      <c r="BB117" s="60">
        <f t="shared" si="8"/>
        <v>66921.85</v>
      </c>
      <c r="BC117" s="61" t="str">
        <f t="shared" si="9"/>
        <v>INR  Sixty Six Thousand Nine Hundred &amp; Twenty One  and Paise Eighty Five Only</v>
      </c>
      <c r="BE117" s="69">
        <v>408</v>
      </c>
      <c r="BF117" s="69">
        <f t="shared" si="10"/>
        <v>461.53</v>
      </c>
      <c r="BG117" s="69">
        <f t="shared" si="11"/>
        <v>59160</v>
      </c>
      <c r="BH117" s="69"/>
      <c r="ID117" s="46"/>
      <c r="IE117" s="46"/>
      <c r="IF117" s="46"/>
      <c r="IG117" s="46"/>
      <c r="IH117" s="46"/>
    </row>
    <row r="118" spans="1:242" s="45" customFormat="1" ht="120">
      <c r="A118" s="47">
        <v>106</v>
      </c>
      <c r="B118" s="73" t="s">
        <v>500</v>
      </c>
      <c r="C118" s="31" t="s">
        <v>157</v>
      </c>
      <c r="D118" s="48">
        <v>430</v>
      </c>
      <c r="E118" s="49" t="s">
        <v>261</v>
      </c>
      <c r="F118" s="50">
        <v>3.48</v>
      </c>
      <c r="G118" s="51"/>
      <c r="H118" s="52"/>
      <c r="I118" s="53" t="s">
        <v>39</v>
      </c>
      <c r="J118" s="54">
        <f t="shared" si="6"/>
        <v>1</v>
      </c>
      <c r="K118" s="55" t="s">
        <v>64</v>
      </c>
      <c r="L118" s="55" t="s">
        <v>7</v>
      </c>
      <c r="M118" s="56"/>
      <c r="N118" s="51"/>
      <c r="O118" s="51"/>
      <c r="P118" s="57"/>
      <c r="Q118" s="51"/>
      <c r="R118" s="51"/>
      <c r="S118" s="57"/>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9">
        <f t="shared" si="7"/>
        <v>1496.4</v>
      </c>
      <c r="BB118" s="60">
        <f t="shared" si="8"/>
        <v>1496.4</v>
      </c>
      <c r="BC118" s="61" t="str">
        <f t="shared" si="9"/>
        <v>INR  One Thousand Four Hundred &amp; Ninety Six  and Paise Forty Only</v>
      </c>
      <c r="BE118" s="69">
        <v>3.08</v>
      </c>
      <c r="BF118" s="69">
        <f t="shared" si="10"/>
        <v>3.48</v>
      </c>
      <c r="BG118" s="69">
        <f t="shared" si="11"/>
        <v>1324.4</v>
      </c>
      <c r="BH118" s="69"/>
      <c r="ID118" s="46"/>
      <c r="IE118" s="46"/>
      <c r="IF118" s="46"/>
      <c r="IG118" s="46"/>
      <c r="IH118" s="46"/>
    </row>
    <row r="119" spans="1:242" s="45" customFormat="1" ht="330">
      <c r="A119" s="25">
        <v>107</v>
      </c>
      <c r="B119" s="73" t="s">
        <v>483</v>
      </c>
      <c r="C119" s="31" t="s">
        <v>158</v>
      </c>
      <c r="D119" s="32"/>
      <c r="E119" s="33"/>
      <c r="F119" s="34"/>
      <c r="G119" s="35"/>
      <c r="H119" s="35"/>
      <c r="I119" s="34"/>
      <c r="J119" s="36"/>
      <c r="K119" s="37"/>
      <c r="L119" s="37"/>
      <c r="M119" s="38"/>
      <c r="N119" s="39"/>
      <c r="O119" s="39"/>
      <c r="P119" s="40"/>
      <c r="Q119" s="39"/>
      <c r="R119" s="39"/>
      <c r="S119" s="40"/>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2"/>
      <c r="BB119" s="43"/>
      <c r="BC119" s="44"/>
      <c r="BE119" s="69"/>
      <c r="BF119" s="69">
        <f t="shared" si="10"/>
        <v>0</v>
      </c>
      <c r="BG119" s="69">
        <f t="shared" si="11"/>
        <v>0</v>
      </c>
      <c r="BH119" s="69"/>
      <c r="ID119" s="46"/>
      <c r="IE119" s="46"/>
      <c r="IF119" s="46"/>
      <c r="IG119" s="46"/>
      <c r="IH119" s="46"/>
    </row>
    <row r="120" spans="1:242" s="45" customFormat="1" ht="120">
      <c r="A120" s="47">
        <v>108</v>
      </c>
      <c r="B120" s="73" t="s">
        <v>484</v>
      </c>
      <c r="C120" s="31" t="s">
        <v>159</v>
      </c>
      <c r="D120" s="48">
        <v>0.48</v>
      </c>
      <c r="E120" s="49" t="s">
        <v>258</v>
      </c>
      <c r="F120" s="50">
        <v>82128.51</v>
      </c>
      <c r="G120" s="51"/>
      <c r="H120" s="52"/>
      <c r="I120" s="53" t="s">
        <v>39</v>
      </c>
      <c r="J120" s="54">
        <f t="shared" si="6"/>
        <v>1</v>
      </c>
      <c r="K120" s="55" t="s">
        <v>64</v>
      </c>
      <c r="L120" s="55" t="s">
        <v>7</v>
      </c>
      <c r="M120" s="56"/>
      <c r="N120" s="51"/>
      <c r="O120" s="51"/>
      <c r="P120" s="57"/>
      <c r="Q120" s="51"/>
      <c r="R120" s="51"/>
      <c r="S120" s="57"/>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9">
        <f t="shared" si="7"/>
        <v>39421.68</v>
      </c>
      <c r="BB120" s="60">
        <f t="shared" si="8"/>
        <v>39421.68</v>
      </c>
      <c r="BC120" s="61" t="str">
        <f t="shared" si="9"/>
        <v>INR  Thirty Nine Thousand Four Hundred &amp; Twenty One  and Paise Sixty Eight Only</v>
      </c>
      <c r="BE120" s="69">
        <v>72603</v>
      </c>
      <c r="BF120" s="69">
        <f t="shared" si="10"/>
        <v>82128.51</v>
      </c>
      <c r="BG120" s="69">
        <f t="shared" si="11"/>
        <v>34849.44</v>
      </c>
      <c r="BH120" s="69"/>
      <c r="ID120" s="46"/>
      <c r="IE120" s="46"/>
      <c r="IF120" s="46"/>
      <c r="IG120" s="46"/>
      <c r="IH120" s="46"/>
    </row>
    <row r="121" spans="1:242" s="45" customFormat="1" ht="139.5" customHeight="1">
      <c r="A121" s="25">
        <v>109</v>
      </c>
      <c r="B121" s="73" t="s">
        <v>352</v>
      </c>
      <c r="C121" s="31" t="s">
        <v>160</v>
      </c>
      <c r="D121" s="48">
        <v>738</v>
      </c>
      <c r="E121" s="49" t="s">
        <v>278</v>
      </c>
      <c r="F121" s="50">
        <v>579.58</v>
      </c>
      <c r="G121" s="51"/>
      <c r="H121" s="52"/>
      <c r="I121" s="53" t="s">
        <v>39</v>
      </c>
      <c r="J121" s="54">
        <f t="shared" si="6"/>
        <v>1</v>
      </c>
      <c r="K121" s="55" t="s">
        <v>64</v>
      </c>
      <c r="L121" s="55" t="s">
        <v>7</v>
      </c>
      <c r="M121" s="56"/>
      <c r="N121" s="51"/>
      <c r="O121" s="51"/>
      <c r="P121" s="57"/>
      <c r="Q121" s="51"/>
      <c r="R121" s="51"/>
      <c r="S121" s="57"/>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9">
        <f t="shared" si="7"/>
        <v>427730.04</v>
      </c>
      <c r="BB121" s="60">
        <f t="shared" si="8"/>
        <v>427730.04</v>
      </c>
      <c r="BC121" s="61" t="str">
        <f t="shared" si="9"/>
        <v>INR  Four Lakh Twenty Seven Thousand Seven Hundred &amp; Thirty  and Paise Four Only</v>
      </c>
      <c r="BE121" s="69">
        <v>512.36</v>
      </c>
      <c r="BF121" s="69">
        <f t="shared" si="10"/>
        <v>579.58</v>
      </c>
      <c r="BG121" s="69">
        <f t="shared" si="11"/>
        <v>378121.68</v>
      </c>
      <c r="BH121" s="69"/>
      <c r="ID121" s="46"/>
      <c r="IE121" s="46"/>
      <c r="IF121" s="46"/>
      <c r="IG121" s="46"/>
      <c r="IH121" s="46"/>
    </row>
    <row r="122" spans="1:242" s="45" customFormat="1" ht="93" customHeight="1">
      <c r="A122" s="47">
        <v>110</v>
      </c>
      <c r="B122" s="73" t="s">
        <v>353</v>
      </c>
      <c r="C122" s="31" t="s">
        <v>161</v>
      </c>
      <c r="D122" s="48">
        <v>738</v>
      </c>
      <c r="E122" s="49" t="s">
        <v>278</v>
      </c>
      <c r="F122" s="50">
        <v>614.82</v>
      </c>
      <c r="G122" s="51"/>
      <c r="H122" s="52"/>
      <c r="I122" s="53" t="s">
        <v>39</v>
      </c>
      <c r="J122" s="54">
        <f t="shared" si="6"/>
        <v>1</v>
      </c>
      <c r="K122" s="55" t="s">
        <v>64</v>
      </c>
      <c r="L122" s="55" t="s">
        <v>7</v>
      </c>
      <c r="M122" s="56"/>
      <c r="N122" s="51"/>
      <c r="O122" s="51"/>
      <c r="P122" s="57"/>
      <c r="Q122" s="51"/>
      <c r="R122" s="51"/>
      <c r="S122" s="57"/>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9">
        <f t="shared" si="7"/>
        <v>453737.16</v>
      </c>
      <c r="BB122" s="60">
        <f t="shared" si="8"/>
        <v>453737.16</v>
      </c>
      <c r="BC122" s="61" t="str">
        <f t="shared" si="9"/>
        <v>INR  Four Lakh Fifty Three Thousand Seven Hundred &amp; Thirty Seven  and Paise Sixteen Only</v>
      </c>
      <c r="BE122" s="69">
        <v>543.51</v>
      </c>
      <c r="BF122" s="69">
        <f t="shared" si="10"/>
        <v>614.82</v>
      </c>
      <c r="BG122" s="69">
        <f t="shared" si="11"/>
        <v>401110.38</v>
      </c>
      <c r="BH122" s="69"/>
      <c r="ID122" s="46"/>
      <c r="IE122" s="46"/>
      <c r="IF122" s="46"/>
      <c r="IG122" s="46"/>
      <c r="IH122" s="46"/>
    </row>
    <row r="123" spans="1:242" s="45" customFormat="1" ht="315">
      <c r="A123" s="25">
        <v>111</v>
      </c>
      <c r="B123" s="73" t="s">
        <v>354</v>
      </c>
      <c r="C123" s="31" t="s">
        <v>162</v>
      </c>
      <c r="D123" s="48">
        <v>250</v>
      </c>
      <c r="E123" s="49" t="s">
        <v>259</v>
      </c>
      <c r="F123" s="50">
        <v>1563.32</v>
      </c>
      <c r="G123" s="51"/>
      <c r="H123" s="52"/>
      <c r="I123" s="53" t="s">
        <v>39</v>
      </c>
      <c r="J123" s="54">
        <f t="shared" si="6"/>
        <v>1</v>
      </c>
      <c r="K123" s="55" t="s">
        <v>64</v>
      </c>
      <c r="L123" s="55" t="s">
        <v>7</v>
      </c>
      <c r="M123" s="56"/>
      <c r="N123" s="51"/>
      <c r="O123" s="51"/>
      <c r="P123" s="57"/>
      <c r="Q123" s="51"/>
      <c r="R123" s="51"/>
      <c r="S123" s="57"/>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9">
        <f t="shared" si="7"/>
        <v>390830</v>
      </c>
      <c r="BB123" s="60">
        <f t="shared" si="8"/>
        <v>390830</v>
      </c>
      <c r="BC123" s="61" t="str">
        <f t="shared" si="9"/>
        <v>INR  Three Lakh Ninety Thousand Eight Hundred &amp; Thirty  Only</v>
      </c>
      <c r="BE123" s="69">
        <v>1382</v>
      </c>
      <c r="BF123" s="69">
        <f t="shared" si="10"/>
        <v>1563.32</v>
      </c>
      <c r="BG123" s="69">
        <f t="shared" si="11"/>
        <v>345500</v>
      </c>
      <c r="BH123" s="69"/>
      <c r="ID123" s="46"/>
      <c r="IE123" s="46"/>
      <c r="IF123" s="46"/>
      <c r="IG123" s="46"/>
      <c r="IH123" s="46"/>
    </row>
    <row r="124" spans="1:242" s="45" customFormat="1" ht="135">
      <c r="A124" s="47">
        <v>112</v>
      </c>
      <c r="B124" s="73" t="s">
        <v>355</v>
      </c>
      <c r="C124" s="31" t="s">
        <v>163</v>
      </c>
      <c r="D124" s="48">
        <v>120</v>
      </c>
      <c r="E124" s="49" t="s">
        <v>252</v>
      </c>
      <c r="F124" s="50">
        <v>122.17</v>
      </c>
      <c r="G124" s="51"/>
      <c r="H124" s="52"/>
      <c r="I124" s="53" t="s">
        <v>39</v>
      </c>
      <c r="J124" s="54">
        <f t="shared" si="6"/>
        <v>1</v>
      </c>
      <c r="K124" s="55" t="s">
        <v>64</v>
      </c>
      <c r="L124" s="55" t="s">
        <v>7</v>
      </c>
      <c r="M124" s="56"/>
      <c r="N124" s="51"/>
      <c r="O124" s="51"/>
      <c r="P124" s="57"/>
      <c r="Q124" s="51"/>
      <c r="R124" s="51"/>
      <c r="S124" s="57"/>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9">
        <f t="shared" si="7"/>
        <v>14660.4</v>
      </c>
      <c r="BB124" s="60">
        <f t="shared" si="8"/>
        <v>14660.4</v>
      </c>
      <c r="BC124" s="61" t="str">
        <f t="shared" si="9"/>
        <v>INR  Fourteen Thousand Six Hundred &amp; Sixty  and Paise Forty Only</v>
      </c>
      <c r="BE124" s="69">
        <v>108</v>
      </c>
      <c r="BF124" s="69">
        <f t="shared" si="10"/>
        <v>122.17</v>
      </c>
      <c r="BG124" s="69">
        <f t="shared" si="11"/>
        <v>12960</v>
      </c>
      <c r="BH124" s="69"/>
      <c r="ID124" s="46"/>
      <c r="IE124" s="46"/>
      <c r="IF124" s="46"/>
      <c r="IG124" s="46"/>
      <c r="IH124" s="46"/>
    </row>
    <row r="125" spans="1:242" s="45" customFormat="1" ht="180">
      <c r="A125" s="25">
        <v>113</v>
      </c>
      <c r="B125" s="73" t="s">
        <v>356</v>
      </c>
      <c r="C125" s="31" t="s">
        <v>164</v>
      </c>
      <c r="D125" s="48">
        <v>5</v>
      </c>
      <c r="E125" s="49" t="s">
        <v>259</v>
      </c>
      <c r="F125" s="50">
        <v>1013.56</v>
      </c>
      <c r="G125" s="51"/>
      <c r="H125" s="52"/>
      <c r="I125" s="53" t="s">
        <v>39</v>
      </c>
      <c r="J125" s="54">
        <f>IF(I125="Less(-)",-1,1)</f>
        <v>1</v>
      </c>
      <c r="K125" s="55" t="s">
        <v>64</v>
      </c>
      <c r="L125" s="55" t="s">
        <v>7</v>
      </c>
      <c r="M125" s="56"/>
      <c r="N125" s="51"/>
      <c r="O125" s="51"/>
      <c r="P125" s="57"/>
      <c r="Q125" s="51"/>
      <c r="R125" s="51"/>
      <c r="S125" s="57"/>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9">
        <f>total_amount_ba($B$2,$D$2,D125,F125,J125,K125,M125)</f>
        <v>5067.8</v>
      </c>
      <c r="BB125" s="60">
        <f>BA125+SUM(N125:AZ125)</f>
        <v>5067.8</v>
      </c>
      <c r="BC125" s="61" t="str">
        <f>SpellNumber(L125,BB125)</f>
        <v>INR  Five Thousand  &amp;Sixty Seven  and Paise Eighty Only</v>
      </c>
      <c r="BE125" s="69">
        <v>896</v>
      </c>
      <c r="BF125" s="69">
        <f t="shared" si="10"/>
        <v>1013.56</v>
      </c>
      <c r="BG125" s="69">
        <f t="shared" si="11"/>
        <v>4480</v>
      </c>
      <c r="BH125" s="69"/>
      <c r="ID125" s="46"/>
      <c r="IE125" s="46"/>
      <c r="IF125" s="46"/>
      <c r="IG125" s="46"/>
      <c r="IH125" s="46"/>
    </row>
    <row r="126" spans="1:242" s="45" customFormat="1" ht="120">
      <c r="A126" s="47">
        <v>114</v>
      </c>
      <c r="B126" s="73" t="s">
        <v>357</v>
      </c>
      <c r="C126" s="31" t="s">
        <v>165</v>
      </c>
      <c r="D126" s="48">
        <v>160</v>
      </c>
      <c r="E126" s="49" t="s">
        <v>358</v>
      </c>
      <c r="F126" s="50">
        <v>81.66</v>
      </c>
      <c r="G126" s="51"/>
      <c r="H126" s="52"/>
      <c r="I126" s="53" t="s">
        <v>39</v>
      </c>
      <c r="J126" s="54">
        <f t="shared" si="6"/>
        <v>1</v>
      </c>
      <c r="K126" s="55" t="s">
        <v>64</v>
      </c>
      <c r="L126" s="55" t="s">
        <v>7</v>
      </c>
      <c r="M126" s="56"/>
      <c r="N126" s="51"/>
      <c r="O126" s="51"/>
      <c r="P126" s="57"/>
      <c r="Q126" s="51"/>
      <c r="R126" s="51"/>
      <c r="S126" s="57"/>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9">
        <f t="shared" si="7"/>
        <v>13065.6</v>
      </c>
      <c r="BB126" s="60">
        <f t="shared" si="8"/>
        <v>13065.6</v>
      </c>
      <c r="BC126" s="61" t="str">
        <f t="shared" si="9"/>
        <v>INR  Thirteen Thousand  &amp;Sixty Five  and Paise Sixty Only</v>
      </c>
      <c r="BE126" s="69">
        <v>72.19</v>
      </c>
      <c r="BF126" s="69">
        <f t="shared" si="10"/>
        <v>81.66</v>
      </c>
      <c r="BG126" s="69">
        <f t="shared" si="11"/>
        <v>11550.4</v>
      </c>
      <c r="BH126" s="69"/>
      <c r="ID126" s="46"/>
      <c r="IE126" s="46"/>
      <c r="IF126" s="46"/>
      <c r="IG126" s="46"/>
      <c r="IH126" s="46"/>
    </row>
    <row r="127" spans="1:242" s="45" customFormat="1" ht="302.25" customHeight="1">
      <c r="A127" s="25">
        <v>115</v>
      </c>
      <c r="B127" s="73" t="s">
        <v>479</v>
      </c>
      <c r="C127" s="31" t="s">
        <v>166</v>
      </c>
      <c r="D127" s="48">
        <v>350</v>
      </c>
      <c r="E127" s="49" t="s">
        <v>251</v>
      </c>
      <c r="F127" s="50">
        <v>330.31</v>
      </c>
      <c r="G127" s="51"/>
      <c r="H127" s="52"/>
      <c r="I127" s="53" t="s">
        <v>39</v>
      </c>
      <c r="J127" s="54">
        <f t="shared" si="6"/>
        <v>1</v>
      </c>
      <c r="K127" s="55" t="s">
        <v>64</v>
      </c>
      <c r="L127" s="55" t="s">
        <v>7</v>
      </c>
      <c r="M127" s="56"/>
      <c r="N127" s="51"/>
      <c r="O127" s="51"/>
      <c r="P127" s="57"/>
      <c r="Q127" s="51"/>
      <c r="R127" s="51"/>
      <c r="S127" s="57"/>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9">
        <f t="shared" si="7"/>
        <v>115608.5</v>
      </c>
      <c r="BB127" s="60">
        <f t="shared" si="8"/>
        <v>115608.5</v>
      </c>
      <c r="BC127" s="61" t="str">
        <f t="shared" si="9"/>
        <v>INR  One Lakh Fifteen Thousand Six Hundred &amp; Eight  and Paise Fifty Only</v>
      </c>
      <c r="BE127" s="69">
        <v>292</v>
      </c>
      <c r="BF127" s="69">
        <f t="shared" si="10"/>
        <v>330.31</v>
      </c>
      <c r="BG127" s="69">
        <f t="shared" si="11"/>
        <v>102200</v>
      </c>
      <c r="BH127" s="69"/>
      <c r="ID127" s="46"/>
      <c r="IE127" s="46"/>
      <c r="IF127" s="46"/>
      <c r="IG127" s="46"/>
      <c r="IH127" s="46"/>
    </row>
    <row r="128" spans="1:242" s="45" customFormat="1" ht="285.75" customHeight="1">
      <c r="A128" s="47">
        <v>116</v>
      </c>
      <c r="B128" s="73" t="s">
        <v>517</v>
      </c>
      <c r="C128" s="31" t="s">
        <v>167</v>
      </c>
      <c r="D128" s="48">
        <v>260</v>
      </c>
      <c r="E128" s="49" t="s">
        <v>359</v>
      </c>
      <c r="F128" s="50">
        <v>266.96</v>
      </c>
      <c r="G128" s="51"/>
      <c r="H128" s="52"/>
      <c r="I128" s="53" t="s">
        <v>39</v>
      </c>
      <c r="J128" s="54">
        <f t="shared" si="6"/>
        <v>1</v>
      </c>
      <c r="K128" s="55" t="s">
        <v>64</v>
      </c>
      <c r="L128" s="55" t="s">
        <v>7</v>
      </c>
      <c r="M128" s="56"/>
      <c r="N128" s="51"/>
      <c r="O128" s="51"/>
      <c r="P128" s="57"/>
      <c r="Q128" s="51"/>
      <c r="R128" s="51"/>
      <c r="S128" s="57"/>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9">
        <f t="shared" si="7"/>
        <v>69409.6</v>
      </c>
      <c r="BB128" s="60">
        <f t="shared" si="8"/>
        <v>69409.6</v>
      </c>
      <c r="BC128" s="61" t="str">
        <f t="shared" si="9"/>
        <v>INR  Sixty Nine Thousand Four Hundred &amp; Nine  and Paise Sixty Only</v>
      </c>
      <c r="BE128" s="69">
        <v>236</v>
      </c>
      <c r="BF128" s="69">
        <f t="shared" si="10"/>
        <v>266.96</v>
      </c>
      <c r="BG128" s="69">
        <f t="shared" si="11"/>
        <v>61360</v>
      </c>
      <c r="BH128" s="69"/>
      <c r="ID128" s="46"/>
      <c r="IE128" s="46"/>
      <c r="IF128" s="46"/>
      <c r="IG128" s="46"/>
      <c r="IH128" s="46"/>
    </row>
    <row r="129" spans="1:242" s="45" customFormat="1" ht="285.75" customHeight="1">
      <c r="A129" s="25">
        <v>117</v>
      </c>
      <c r="B129" s="73" t="s">
        <v>518</v>
      </c>
      <c r="C129" s="31" t="s">
        <v>168</v>
      </c>
      <c r="D129" s="48">
        <v>305</v>
      </c>
      <c r="E129" s="49" t="s">
        <v>251</v>
      </c>
      <c r="F129" s="50">
        <v>200.22</v>
      </c>
      <c r="G129" s="51"/>
      <c r="H129" s="52"/>
      <c r="I129" s="53" t="s">
        <v>39</v>
      </c>
      <c r="J129" s="54">
        <f t="shared" si="6"/>
        <v>1</v>
      </c>
      <c r="K129" s="55" t="s">
        <v>64</v>
      </c>
      <c r="L129" s="55" t="s">
        <v>7</v>
      </c>
      <c r="M129" s="56"/>
      <c r="N129" s="51"/>
      <c r="O129" s="51"/>
      <c r="P129" s="57"/>
      <c r="Q129" s="51"/>
      <c r="R129" s="51"/>
      <c r="S129" s="57"/>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9">
        <f t="shared" si="7"/>
        <v>61067.1</v>
      </c>
      <c r="BB129" s="60">
        <f t="shared" si="8"/>
        <v>61067.1</v>
      </c>
      <c r="BC129" s="61" t="str">
        <f t="shared" si="9"/>
        <v>INR  Sixty One Thousand  &amp;Sixty Seven  and Paise Ten Only</v>
      </c>
      <c r="BE129" s="69">
        <v>177</v>
      </c>
      <c r="BF129" s="69">
        <f t="shared" si="10"/>
        <v>200.22</v>
      </c>
      <c r="BG129" s="69">
        <f t="shared" si="11"/>
        <v>53985</v>
      </c>
      <c r="BH129" s="69"/>
      <c r="ID129" s="46"/>
      <c r="IE129" s="46"/>
      <c r="IF129" s="46"/>
      <c r="IG129" s="46"/>
      <c r="IH129" s="46"/>
    </row>
    <row r="130" spans="1:242" s="45" customFormat="1" ht="285.75" customHeight="1">
      <c r="A130" s="47">
        <v>118</v>
      </c>
      <c r="B130" s="73" t="s">
        <v>519</v>
      </c>
      <c r="C130" s="31" t="s">
        <v>169</v>
      </c>
      <c r="D130" s="48">
        <v>255</v>
      </c>
      <c r="E130" s="49" t="s">
        <v>251</v>
      </c>
      <c r="F130" s="50">
        <v>145.92</v>
      </c>
      <c r="G130" s="51"/>
      <c r="H130" s="52"/>
      <c r="I130" s="53" t="s">
        <v>39</v>
      </c>
      <c r="J130" s="54">
        <f t="shared" si="6"/>
        <v>1</v>
      </c>
      <c r="K130" s="55" t="s">
        <v>64</v>
      </c>
      <c r="L130" s="55" t="s">
        <v>7</v>
      </c>
      <c r="M130" s="56"/>
      <c r="N130" s="51"/>
      <c r="O130" s="51"/>
      <c r="P130" s="57"/>
      <c r="Q130" s="51"/>
      <c r="R130" s="51"/>
      <c r="S130" s="57"/>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9">
        <f t="shared" si="7"/>
        <v>37209.6</v>
      </c>
      <c r="BB130" s="60">
        <f t="shared" si="8"/>
        <v>37209.6</v>
      </c>
      <c r="BC130" s="61" t="str">
        <f t="shared" si="9"/>
        <v>INR  Thirty Seven Thousand Two Hundred &amp; Nine  and Paise Sixty Only</v>
      </c>
      <c r="BE130" s="69">
        <v>129</v>
      </c>
      <c r="BF130" s="69">
        <f t="shared" si="10"/>
        <v>145.92</v>
      </c>
      <c r="BG130" s="69">
        <f t="shared" si="11"/>
        <v>32895</v>
      </c>
      <c r="BH130" s="69"/>
      <c r="ID130" s="46"/>
      <c r="IE130" s="46"/>
      <c r="IF130" s="46"/>
      <c r="IG130" s="46"/>
      <c r="IH130" s="46"/>
    </row>
    <row r="131" spans="1:242" s="45" customFormat="1" ht="285.75" customHeight="1">
      <c r="A131" s="25">
        <v>119</v>
      </c>
      <c r="B131" s="73" t="s">
        <v>520</v>
      </c>
      <c r="C131" s="31" t="s">
        <v>170</v>
      </c>
      <c r="D131" s="48">
        <v>425</v>
      </c>
      <c r="E131" s="49" t="s">
        <v>251</v>
      </c>
      <c r="F131" s="50">
        <v>231.9</v>
      </c>
      <c r="G131" s="51"/>
      <c r="H131" s="52"/>
      <c r="I131" s="53" t="s">
        <v>39</v>
      </c>
      <c r="J131" s="54">
        <f>IF(I131="Less(-)",-1,1)</f>
        <v>1</v>
      </c>
      <c r="K131" s="55" t="s">
        <v>64</v>
      </c>
      <c r="L131" s="55" t="s">
        <v>7</v>
      </c>
      <c r="M131" s="56"/>
      <c r="N131" s="51"/>
      <c r="O131" s="51"/>
      <c r="P131" s="57"/>
      <c r="Q131" s="51"/>
      <c r="R131" s="51"/>
      <c r="S131" s="57"/>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9">
        <f>total_amount_ba($B$2,$D$2,D131,F131,J131,K131,M131)</f>
        <v>98557.5</v>
      </c>
      <c r="BB131" s="60">
        <f>BA131+SUM(N131:AZ131)</f>
        <v>98557.5</v>
      </c>
      <c r="BC131" s="61" t="str">
        <f>SpellNumber(L131,BB131)</f>
        <v>INR  Ninety Eight Thousand Five Hundred &amp; Fifty Seven  and Paise Fifty Only</v>
      </c>
      <c r="BE131" s="69">
        <v>205</v>
      </c>
      <c r="BF131" s="69">
        <f t="shared" si="10"/>
        <v>231.9</v>
      </c>
      <c r="BG131" s="69">
        <f t="shared" si="11"/>
        <v>87125</v>
      </c>
      <c r="BH131" s="69"/>
      <c r="ID131" s="46"/>
      <c r="IE131" s="46"/>
      <c r="IF131" s="46"/>
      <c r="IG131" s="46"/>
      <c r="IH131" s="46"/>
    </row>
    <row r="132" spans="1:242" s="45" customFormat="1" ht="285.75" customHeight="1">
      <c r="A132" s="47">
        <v>120</v>
      </c>
      <c r="B132" s="73" t="s">
        <v>521</v>
      </c>
      <c r="C132" s="31" t="s">
        <v>171</v>
      </c>
      <c r="D132" s="48">
        <v>320</v>
      </c>
      <c r="E132" s="49" t="s">
        <v>251</v>
      </c>
      <c r="F132" s="50">
        <v>178.73</v>
      </c>
      <c r="G132" s="51"/>
      <c r="H132" s="52"/>
      <c r="I132" s="53" t="s">
        <v>39</v>
      </c>
      <c r="J132" s="54">
        <f t="shared" si="6"/>
        <v>1</v>
      </c>
      <c r="K132" s="55" t="s">
        <v>64</v>
      </c>
      <c r="L132" s="55" t="s">
        <v>7</v>
      </c>
      <c r="M132" s="56"/>
      <c r="N132" s="51"/>
      <c r="O132" s="51"/>
      <c r="P132" s="57"/>
      <c r="Q132" s="51"/>
      <c r="R132" s="51"/>
      <c r="S132" s="57"/>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9">
        <f t="shared" si="7"/>
        <v>57193.6</v>
      </c>
      <c r="BB132" s="60">
        <f t="shared" si="8"/>
        <v>57193.6</v>
      </c>
      <c r="BC132" s="61" t="str">
        <f t="shared" si="9"/>
        <v>INR  Fifty Seven Thousand One Hundred &amp; Ninety Three  and Paise Sixty Only</v>
      </c>
      <c r="BE132" s="69">
        <v>158</v>
      </c>
      <c r="BF132" s="69">
        <f t="shared" si="10"/>
        <v>178.73</v>
      </c>
      <c r="BG132" s="69">
        <f t="shared" si="11"/>
        <v>50560</v>
      </c>
      <c r="BH132" s="69"/>
      <c r="ID132" s="46"/>
      <c r="IE132" s="46"/>
      <c r="IF132" s="46"/>
      <c r="IG132" s="46"/>
      <c r="IH132" s="46"/>
    </row>
    <row r="133" spans="1:242" s="45" customFormat="1" ht="285.75" customHeight="1">
      <c r="A133" s="25">
        <v>121</v>
      </c>
      <c r="B133" s="73" t="s">
        <v>522</v>
      </c>
      <c r="C133" s="31" t="s">
        <v>172</v>
      </c>
      <c r="D133" s="48">
        <v>255</v>
      </c>
      <c r="E133" s="49" t="s">
        <v>251</v>
      </c>
      <c r="F133" s="50">
        <v>154.97</v>
      </c>
      <c r="G133" s="51"/>
      <c r="H133" s="52"/>
      <c r="I133" s="53" t="s">
        <v>39</v>
      </c>
      <c r="J133" s="54">
        <f t="shared" si="6"/>
        <v>1</v>
      </c>
      <c r="K133" s="55" t="s">
        <v>64</v>
      </c>
      <c r="L133" s="55" t="s">
        <v>7</v>
      </c>
      <c r="M133" s="56"/>
      <c r="N133" s="51"/>
      <c r="O133" s="51"/>
      <c r="P133" s="57"/>
      <c r="Q133" s="51"/>
      <c r="R133" s="51"/>
      <c r="S133" s="57"/>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9">
        <f t="shared" si="7"/>
        <v>39517.35</v>
      </c>
      <c r="BB133" s="60">
        <f t="shared" si="8"/>
        <v>39517.35</v>
      </c>
      <c r="BC133" s="61" t="str">
        <f t="shared" si="9"/>
        <v>INR  Thirty Nine Thousand Five Hundred &amp; Seventeen  and Paise Thirty Five Only</v>
      </c>
      <c r="BE133" s="69">
        <v>137</v>
      </c>
      <c r="BF133" s="69">
        <f t="shared" si="10"/>
        <v>154.97</v>
      </c>
      <c r="BG133" s="69">
        <f t="shared" si="11"/>
        <v>34935</v>
      </c>
      <c r="BH133" s="69"/>
      <c r="ID133" s="46"/>
      <c r="IE133" s="46"/>
      <c r="IF133" s="46"/>
      <c r="IG133" s="46"/>
      <c r="IH133" s="46"/>
    </row>
    <row r="134" spans="1:242" s="45" customFormat="1" ht="80.25" customHeight="1">
      <c r="A134" s="47">
        <v>122</v>
      </c>
      <c r="B134" s="73" t="s">
        <v>360</v>
      </c>
      <c r="C134" s="31" t="s">
        <v>173</v>
      </c>
      <c r="D134" s="48">
        <v>11</v>
      </c>
      <c r="E134" s="49" t="s">
        <v>252</v>
      </c>
      <c r="F134" s="50">
        <v>1861.96</v>
      </c>
      <c r="G134" s="51"/>
      <c r="H134" s="52"/>
      <c r="I134" s="53" t="s">
        <v>39</v>
      </c>
      <c r="J134" s="54">
        <f t="shared" si="6"/>
        <v>1</v>
      </c>
      <c r="K134" s="55" t="s">
        <v>64</v>
      </c>
      <c r="L134" s="55" t="s">
        <v>7</v>
      </c>
      <c r="M134" s="56"/>
      <c r="N134" s="51"/>
      <c r="O134" s="51"/>
      <c r="P134" s="57"/>
      <c r="Q134" s="51"/>
      <c r="R134" s="51"/>
      <c r="S134" s="57"/>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9">
        <f t="shared" si="7"/>
        <v>20481.56</v>
      </c>
      <c r="BB134" s="60">
        <f t="shared" si="8"/>
        <v>20481.56</v>
      </c>
      <c r="BC134" s="61" t="str">
        <f t="shared" si="9"/>
        <v>INR  Twenty Thousand Four Hundred &amp; Eighty One  and Paise Fifty Six Only</v>
      </c>
      <c r="BE134" s="69">
        <v>1646</v>
      </c>
      <c r="BF134" s="69">
        <f t="shared" si="10"/>
        <v>1861.96</v>
      </c>
      <c r="BG134" s="69">
        <f t="shared" si="11"/>
        <v>18106</v>
      </c>
      <c r="BH134" s="69"/>
      <c r="ID134" s="46"/>
      <c r="IE134" s="46"/>
      <c r="IF134" s="46"/>
      <c r="IG134" s="46"/>
      <c r="IH134" s="46"/>
    </row>
    <row r="135" spans="1:242" s="45" customFormat="1" ht="80.25" customHeight="1">
      <c r="A135" s="25">
        <v>123</v>
      </c>
      <c r="B135" s="73" t="s">
        <v>361</v>
      </c>
      <c r="C135" s="31" t="s">
        <v>174</v>
      </c>
      <c r="D135" s="48">
        <v>8</v>
      </c>
      <c r="E135" s="49" t="s">
        <v>252</v>
      </c>
      <c r="F135" s="50">
        <v>1423.05</v>
      </c>
      <c r="G135" s="51"/>
      <c r="H135" s="52"/>
      <c r="I135" s="53" t="s">
        <v>39</v>
      </c>
      <c r="J135" s="54">
        <f t="shared" si="6"/>
        <v>1</v>
      </c>
      <c r="K135" s="55" t="s">
        <v>64</v>
      </c>
      <c r="L135" s="55" t="s">
        <v>7</v>
      </c>
      <c r="M135" s="56"/>
      <c r="N135" s="51"/>
      <c r="O135" s="51"/>
      <c r="P135" s="57"/>
      <c r="Q135" s="51"/>
      <c r="R135" s="51"/>
      <c r="S135" s="57"/>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9">
        <f t="shared" si="7"/>
        <v>11384.4</v>
      </c>
      <c r="BB135" s="60">
        <f t="shared" si="8"/>
        <v>11384.4</v>
      </c>
      <c r="BC135" s="61" t="str">
        <f t="shared" si="9"/>
        <v>INR  Eleven Thousand Three Hundred &amp; Eighty Four  and Paise Forty Only</v>
      </c>
      <c r="BE135" s="69">
        <v>1258</v>
      </c>
      <c r="BF135" s="69">
        <f t="shared" si="10"/>
        <v>1423.05</v>
      </c>
      <c r="BG135" s="69">
        <f t="shared" si="11"/>
        <v>10064</v>
      </c>
      <c r="BH135" s="69"/>
      <c r="ID135" s="46"/>
      <c r="IE135" s="46"/>
      <c r="IF135" s="46"/>
      <c r="IG135" s="46"/>
      <c r="IH135" s="46"/>
    </row>
    <row r="136" spans="1:242" s="45" customFormat="1" ht="80.25" customHeight="1">
      <c r="A136" s="47">
        <v>124</v>
      </c>
      <c r="B136" s="73" t="s">
        <v>362</v>
      </c>
      <c r="C136" s="31" t="s">
        <v>175</v>
      </c>
      <c r="D136" s="48">
        <v>7</v>
      </c>
      <c r="E136" s="49" t="s">
        <v>252</v>
      </c>
      <c r="F136" s="50">
        <v>1031.65</v>
      </c>
      <c r="G136" s="51"/>
      <c r="H136" s="52"/>
      <c r="I136" s="53" t="s">
        <v>39</v>
      </c>
      <c r="J136" s="54">
        <f>IF(I136="Less(-)",-1,1)</f>
        <v>1</v>
      </c>
      <c r="K136" s="55" t="s">
        <v>64</v>
      </c>
      <c r="L136" s="55" t="s">
        <v>7</v>
      </c>
      <c r="M136" s="56"/>
      <c r="N136" s="51"/>
      <c r="O136" s="51"/>
      <c r="P136" s="57"/>
      <c r="Q136" s="51"/>
      <c r="R136" s="51"/>
      <c r="S136" s="57"/>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9">
        <f>total_amount_ba($B$2,$D$2,D136,F136,J136,K136,M136)</f>
        <v>7221.55</v>
      </c>
      <c r="BB136" s="60">
        <f>BA136+SUM(N136:AZ136)</f>
        <v>7221.55</v>
      </c>
      <c r="BC136" s="61" t="str">
        <f>SpellNumber(L136,BB136)</f>
        <v>INR  Seven Thousand Two Hundred &amp; Twenty One  and Paise Fifty Five Only</v>
      </c>
      <c r="BE136" s="69">
        <v>912</v>
      </c>
      <c r="BF136" s="69">
        <f t="shared" si="10"/>
        <v>1031.65</v>
      </c>
      <c r="BG136" s="69">
        <f t="shared" si="11"/>
        <v>6384</v>
      </c>
      <c r="BH136" s="69"/>
      <c r="ID136" s="46"/>
      <c r="IE136" s="46"/>
      <c r="IF136" s="46"/>
      <c r="IG136" s="46"/>
      <c r="IH136" s="46"/>
    </row>
    <row r="137" spans="1:242" s="45" customFormat="1" ht="80.25" customHeight="1">
      <c r="A137" s="25">
        <v>125</v>
      </c>
      <c r="B137" s="73" t="s">
        <v>363</v>
      </c>
      <c r="C137" s="31" t="s">
        <v>176</v>
      </c>
      <c r="D137" s="48">
        <v>5</v>
      </c>
      <c r="E137" s="49" t="s">
        <v>252</v>
      </c>
      <c r="F137" s="50">
        <v>743.2</v>
      </c>
      <c r="G137" s="51"/>
      <c r="H137" s="52"/>
      <c r="I137" s="53" t="s">
        <v>39</v>
      </c>
      <c r="J137" s="54">
        <f t="shared" si="6"/>
        <v>1</v>
      </c>
      <c r="K137" s="55" t="s">
        <v>64</v>
      </c>
      <c r="L137" s="55" t="s">
        <v>7</v>
      </c>
      <c r="M137" s="56"/>
      <c r="N137" s="51"/>
      <c r="O137" s="51"/>
      <c r="P137" s="57"/>
      <c r="Q137" s="51"/>
      <c r="R137" s="51"/>
      <c r="S137" s="57"/>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9">
        <f t="shared" si="7"/>
        <v>3716</v>
      </c>
      <c r="BB137" s="60">
        <f t="shared" si="8"/>
        <v>3716</v>
      </c>
      <c r="BC137" s="61" t="str">
        <f t="shared" si="9"/>
        <v>INR  Three Thousand Seven Hundred &amp; Sixteen  Only</v>
      </c>
      <c r="BE137" s="69">
        <v>657</v>
      </c>
      <c r="BF137" s="69">
        <f t="shared" si="10"/>
        <v>743.2</v>
      </c>
      <c r="BG137" s="69">
        <f t="shared" si="11"/>
        <v>3285</v>
      </c>
      <c r="BH137" s="69"/>
      <c r="ID137" s="46"/>
      <c r="IE137" s="46"/>
      <c r="IF137" s="46"/>
      <c r="IG137" s="46"/>
      <c r="IH137" s="46"/>
    </row>
    <row r="138" spans="1:242" s="45" customFormat="1" ht="80.25" customHeight="1">
      <c r="A138" s="47">
        <v>126</v>
      </c>
      <c r="B138" s="73" t="s">
        <v>364</v>
      </c>
      <c r="C138" s="31" t="s">
        <v>177</v>
      </c>
      <c r="D138" s="48">
        <v>5</v>
      </c>
      <c r="E138" s="49" t="s">
        <v>252</v>
      </c>
      <c r="F138" s="50">
        <v>589.36</v>
      </c>
      <c r="G138" s="51"/>
      <c r="H138" s="52"/>
      <c r="I138" s="53" t="s">
        <v>39</v>
      </c>
      <c r="J138" s="54">
        <f t="shared" si="6"/>
        <v>1</v>
      </c>
      <c r="K138" s="55" t="s">
        <v>64</v>
      </c>
      <c r="L138" s="55" t="s">
        <v>7</v>
      </c>
      <c r="M138" s="56"/>
      <c r="N138" s="51"/>
      <c r="O138" s="51"/>
      <c r="P138" s="57"/>
      <c r="Q138" s="51"/>
      <c r="R138" s="51"/>
      <c r="S138" s="57"/>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9">
        <f t="shared" si="7"/>
        <v>2946.8</v>
      </c>
      <c r="BB138" s="60">
        <f t="shared" si="8"/>
        <v>2946.8</v>
      </c>
      <c r="BC138" s="61" t="str">
        <f t="shared" si="9"/>
        <v>INR  Two Thousand Nine Hundred &amp; Forty Six  and Paise Eighty Only</v>
      </c>
      <c r="BE138" s="69">
        <v>521</v>
      </c>
      <c r="BF138" s="69">
        <f t="shared" si="10"/>
        <v>589.36</v>
      </c>
      <c r="BG138" s="69">
        <f t="shared" si="11"/>
        <v>2605</v>
      </c>
      <c r="BH138" s="69"/>
      <c r="ID138" s="46"/>
      <c r="IE138" s="46"/>
      <c r="IF138" s="46"/>
      <c r="IG138" s="46"/>
      <c r="IH138" s="46"/>
    </row>
    <row r="139" spans="1:242" s="45" customFormat="1" ht="79.5" customHeight="1">
      <c r="A139" s="25">
        <v>127</v>
      </c>
      <c r="B139" s="73" t="s">
        <v>516</v>
      </c>
      <c r="C139" s="31" t="s">
        <v>178</v>
      </c>
      <c r="D139" s="48">
        <v>2</v>
      </c>
      <c r="E139" s="49" t="s">
        <v>252</v>
      </c>
      <c r="F139" s="50">
        <v>1721.69</v>
      </c>
      <c r="G139" s="51"/>
      <c r="H139" s="52"/>
      <c r="I139" s="53" t="s">
        <v>39</v>
      </c>
      <c r="J139" s="54">
        <f t="shared" si="6"/>
        <v>1</v>
      </c>
      <c r="K139" s="55" t="s">
        <v>64</v>
      </c>
      <c r="L139" s="55" t="s">
        <v>7</v>
      </c>
      <c r="M139" s="56"/>
      <c r="N139" s="51"/>
      <c r="O139" s="51"/>
      <c r="P139" s="57"/>
      <c r="Q139" s="51"/>
      <c r="R139" s="51"/>
      <c r="S139" s="57"/>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9">
        <f t="shared" si="7"/>
        <v>3443.38</v>
      </c>
      <c r="BB139" s="60">
        <f t="shared" si="8"/>
        <v>3443.38</v>
      </c>
      <c r="BC139" s="61" t="str">
        <f t="shared" si="9"/>
        <v>INR  Three Thousand Four Hundred &amp; Forty Three  and Paise Thirty Eight Only</v>
      </c>
      <c r="BE139" s="69">
        <v>1522</v>
      </c>
      <c r="BF139" s="69">
        <f t="shared" si="10"/>
        <v>1721.69</v>
      </c>
      <c r="BG139" s="69">
        <f t="shared" si="11"/>
        <v>3044</v>
      </c>
      <c r="BH139" s="69"/>
      <c r="ID139" s="46"/>
      <c r="IE139" s="46"/>
      <c r="IF139" s="46"/>
      <c r="IG139" s="46"/>
      <c r="IH139" s="46"/>
    </row>
    <row r="140" spans="1:242" s="45" customFormat="1" ht="78" customHeight="1">
      <c r="A140" s="47">
        <v>128</v>
      </c>
      <c r="B140" s="73" t="s">
        <v>365</v>
      </c>
      <c r="C140" s="31" t="s">
        <v>179</v>
      </c>
      <c r="D140" s="48">
        <v>17</v>
      </c>
      <c r="E140" s="49" t="s">
        <v>252</v>
      </c>
      <c r="F140" s="50">
        <v>3511.24</v>
      </c>
      <c r="G140" s="51"/>
      <c r="H140" s="52"/>
      <c r="I140" s="53" t="s">
        <v>39</v>
      </c>
      <c r="J140" s="54">
        <f t="shared" si="6"/>
        <v>1</v>
      </c>
      <c r="K140" s="55" t="s">
        <v>64</v>
      </c>
      <c r="L140" s="55" t="s">
        <v>7</v>
      </c>
      <c r="M140" s="56"/>
      <c r="N140" s="51"/>
      <c r="O140" s="51"/>
      <c r="P140" s="57"/>
      <c r="Q140" s="51"/>
      <c r="R140" s="51"/>
      <c r="S140" s="57"/>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9">
        <f t="shared" si="7"/>
        <v>59691.08</v>
      </c>
      <c r="BB140" s="60">
        <f t="shared" si="8"/>
        <v>59691.08</v>
      </c>
      <c r="BC140" s="61" t="str">
        <f t="shared" si="9"/>
        <v>INR  Fifty Nine Thousand Six Hundred &amp; Ninety One  and Paise Eight Only</v>
      </c>
      <c r="BE140" s="69">
        <v>3104</v>
      </c>
      <c r="BF140" s="69">
        <f t="shared" si="10"/>
        <v>3511.24</v>
      </c>
      <c r="BG140" s="69">
        <f t="shared" si="11"/>
        <v>52768</v>
      </c>
      <c r="BH140" s="69"/>
      <c r="ID140" s="46"/>
      <c r="IE140" s="46"/>
      <c r="IF140" s="46"/>
      <c r="IG140" s="46"/>
      <c r="IH140" s="46"/>
    </row>
    <row r="141" spans="1:242" s="45" customFormat="1" ht="66" customHeight="1">
      <c r="A141" s="25">
        <v>129</v>
      </c>
      <c r="B141" s="73" t="s">
        <v>366</v>
      </c>
      <c r="C141" s="31" t="s">
        <v>180</v>
      </c>
      <c r="D141" s="48">
        <v>17</v>
      </c>
      <c r="E141" s="49" t="s">
        <v>252</v>
      </c>
      <c r="F141" s="50">
        <v>548.63</v>
      </c>
      <c r="G141" s="51"/>
      <c r="H141" s="52"/>
      <c r="I141" s="53" t="s">
        <v>39</v>
      </c>
      <c r="J141" s="54">
        <f t="shared" si="6"/>
        <v>1</v>
      </c>
      <c r="K141" s="55" t="s">
        <v>64</v>
      </c>
      <c r="L141" s="55" t="s">
        <v>7</v>
      </c>
      <c r="M141" s="56"/>
      <c r="N141" s="51"/>
      <c r="O141" s="51"/>
      <c r="P141" s="57"/>
      <c r="Q141" s="51"/>
      <c r="R141" s="51"/>
      <c r="S141" s="57"/>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9">
        <f t="shared" si="7"/>
        <v>9326.71</v>
      </c>
      <c r="BB141" s="60">
        <f t="shared" si="8"/>
        <v>9326.71</v>
      </c>
      <c r="BC141" s="61" t="str">
        <f t="shared" si="9"/>
        <v>INR  Nine Thousand Three Hundred &amp; Twenty Six  and Paise Seventy One Only</v>
      </c>
      <c r="BE141" s="69">
        <v>485</v>
      </c>
      <c r="BF141" s="69">
        <f t="shared" si="10"/>
        <v>548.63</v>
      </c>
      <c r="BG141" s="69">
        <f t="shared" si="11"/>
        <v>8245</v>
      </c>
      <c r="BH141" s="69"/>
      <c r="ID141" s="46"/>
      <c r="IE141" s="46"/>
      <c r="IF141" s="46"/>
      <c r="IG141" s="46"/>
      <c r="IH141" s="46"/>
    </row>
    <row r="142" spans="1:242" s="45" customFormat="1" ht="63" customHeight="1">
      <c r="A142" s="47">
        <v>130</v>
      </c>
      <c r="B142" s="73" t="s">
        <v>367</v>
      </c>
      <c r="C142" s="31" t="s">
        <v>181</v>
      </c>
      <c r="D142" s="48">
        <v>17</v>
      </c>
      <c r="E142" s="49" t="s">
        <v>252</v>
      </c>
      <c r="F142" s="50">
        <v>1148.17</v>
      </c>
      <c r="G142" s="51"/>
      <c r="H142" s="52"/>
      <c r="I142" s="53" t="s">
        <v>39</v>
      </c>
      <c r="J142" s="54">
        <f t="shared" si="6"/>
        <v>1</v>
      </c>
      <c r="K142" s="55" t="s">
        <v>64</v>
      </c>
      <c r="L142" s="55" t="s">
        <v>7</v>
      </c>
      <c r="M142" s="56"/>
      <c r="N142" s="51"/>
      <c r="O142" s="51"/>
      <c r="P142" s="57"/>
      <c r="Q142" s="51"/>
      <c r="R142" s="51"/>
      <c r="S142" s="57"/>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9">
        <f t="shared" si="7"/>
        <v>19518.89</v>
      </c>
      <c r="BB142" s="60">
        <f t="shared" si="8"/>
        <v>19518.89</v>
      </c>
      <c r="BC142" s="61" t="str">
        <f t="shared" si="9"/>
        <v>INR  Nineteen Thousand Five Hundred &amp; Eighteen  and Paise Eighty Nine Only</v>
      </c>
      <c r="BE142" s="69">
        <v>1015</v>
      </c>
      <c r="BF142" s="69">
        <f t="shared" si="10"/>
        <v>1148.17</v>
      </c>
      <c r="BG142" s="69">
        <f t="shared" si="11"/>
        <v>17255</v>
      </c>
      <c r="BH142" s="69"/>
      <c r="ID142" s="46"/>
      <c r="IE142" s="46"/>
      <c r="IF142" s="46"/>
      <c r="IG142" s="46"/>
      <c r="IH142" s="46"/>
    </row>
    <row r="143" spans="1:242" s="45" customFormat="1" ht="65.25" customHeight="1">
      <c r="A143" s="25">
        <v>131</v>
      </c>
      <c r="B143" s="73" t="s">
        <v>368</v>
      </c>
      <c r="C143" s="31" t="s">
        <v>182</v>
      </c>
      <c r="D143" s="48">
        <v>17</v>
      </c>
      <c r="E143" s="49" t="s">
        <v>252</v>
      </c>
      <c r="F143" s="50">
        <v>92.76</v>
      </c>
      <c r="G143" s="51"/>
      <c r="H143" s="52"/>
      <c r="I143" s="53" t="s">
        <v>39</v>
      </c>
      <c r="J143" s="54">
        <f t="shared" si="6"/>
        <v>1</v>
      </c>
      <c r="K143" s="55" t="s">
        <v>64</v>
      </c>
      <c r="L143" s="55" t="s">
        <v>7</v>
      </c>
      <c r="M143" s="56"/>
      <c r="N143" s="51"/>
      <c r="O143" s="51"/>
      <c r="P143" s="57"/>
      <c r="Q143" s="51"/>
      <c r="R143" s="51"/>
      <c r="S143" s="57"/>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9">
        <f t="shared" si="7"/>
        <v>1576.92</v>
      </c>
      <c r="BB143" s="60">
        <f t="shared" si="8"/>
        <v>1576.92</v>
      </c>
      <c r="BC143" s="61" t="str">
        <f t="shared" si="9"/>
        <v>INR  One Thousand Five Hundred &amp; Seventy Six  and Paise Ninety Two Only</v>
      </c>
      <c r="BE143" s="69">
        <v>82</v>
      </c>
      <c r="BF143" s="69">
        <f aca="true" t="shared" si="12" ref="BF143:BF179">BE143*1.12*1.01</f>
        <v>92.76</v>
      </c>
      <c r="BG143" s="69">
        <f aca="true" t="shared" si="13" ref="BG143:BG179">ROUND(D143*BE143,2)</f>
        <v>1394</v>
      </c>
      <c r="BH143" s="69"/>
      <c r="ID143" s="46"/>
      <c r="IE143" s="46"/>
      <c r="IF143" s="46"/>
      <c r="IG143" s="46"/>
      <c r="IH143" s="46"/>
    </row>
    <row r="144" spans="1:242" s="45" customFormat="1" ht="76.5" customHeight="1">
      <c r="A144" s="47">
        <v>132</v>
      </c>
      <c r="B144" s="73" t="s">
        <v>369</v>
      </c>
      <c r="C144" s="31" t="s">
        <v>183</v>
      </c>
      <c r="D144" s="48">
        <v>20</v>
      </c>
      <c r="E144" s="49" t="s">
        <v>252</v>
      </c>
      <c r="F144" s="50">
        <v>3245.41</v>
      </c>
      <c r="G144" s="51"/>
      <c r="H144" s="52"/>
      <c r="I144" s="53" t="s">
        <v>39</v>
      </c>
      <c r="J144" s="54">
        <f t="shared" si="6"/>
        <v>1</v>
      </c>
      <c r="K144" s="55" t="s">
        <v>64</v>
      </c>
      <c r="L144" s="55" t="s">
        <v>7</v>
      </c>
      <c r="M144" s="56"/>
      <c r="N144" s="51"/>
      <c r="O144" s="51"/>
      <c r="P144" s="57"/>
      <c r="Q144" s="51"/>
      <c r="R144" s="51"/>
      <c r="S144" s="57"/>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9">
        <f t="shared" si="7"/>
        <v>64908.2</v>
      </c>
      <c r="BB144" s="60">
        <f t="shared" si="8"/>
        <v>64908.2</v>
      </c>
      <c r="BC144" s="61" t="str">
        <f t="shared" si="9"/>
        <v>INR  Sixty Four Thousand Nine Hundred &amp; Eight  and Paise Twenty Only</v>
      </c>
      <c r="BE144" s="69">
        <v>2869</v>
      </c>
      <c r="BF144" s="69">
        <f t="shared" si="12"/>
        <v>3245.41</v>
      </c>
      <c r="BG144" s="69">
        <f t="shared" si="13"/>
        <v>57380</v>
      </c>
      <c r="BH144" s="69"/>
      <c r="ID144" s="46"/>
      <c r="IE144" s="46"/>
      <c r="IF144" s="46"/>
      <c r="IG144" s="46"/>
      <c r="IH144" s="46"/>
    </row>
    <row r="145" spans="1:242" s="45" customFormat="1" ht="42.75" customHeight="1">
      <c r="A145" s="25">
        <v>133</v>
      </c>
      <c r="B145" s="73" t="s">
        <v>370</v>
      </c>
      <c r="C145" s="31" t="s">
        <v>184</v>
      </c>
      <c r="D145" s="48">
        <v>85</v>
      </c>
      <c r="E145" s="49" t="s">
        <v>252</v>
      </c>
      <c r="F145" s="50">
        <v>96.15</v>
      </c>
      <c r="G145" s="51"/>
      <c r="H145" s="52"/>
      <c r="I145" s="53" t="s">
        <v>39</v>
      </c>
      <c r="J145" s="54">
        <f aca="true" t="shared" si="14" ref="J145:J209">IF(I145="Less(-)",-1,1)</f>
        <v>1</v>
      </c>
      <c r="K145" s="55" t="s">
        <v>64</v>
      </c>
      <c r="L145" s="55" t="s">
        <v>7</v>
      </c>
      <c r="M145" s="56"/>
      <c r="N145" s="51"/>
      <c r="O145" s="51"/>
      <c r="P145" s="57"/>
      <c r="Q145" s="51"/>
      <c r="R145" s="51"/>
      <c r="S145" s="57"/>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9">
        <f aca="true" t="shared" si="15" ref="BA145:BA209">total_amount_ba($B$2,$D$2,D145,F145,J145,K145,M145)</f>
        <v>8172.75</v>
      </c>
      <c r="BB145" s="60">
        <f aca="true" t="shared" si="16" ref="BB145:BB209">BA145+SUM(N145:AZ145)</f>
        <v>8172.75</v>
      </c>
      <c r="BC145" s="61" t="str">
        <f aca="true" t="shared" si="17" ref="BC145:BC209">SpellNumber(L145,BB145)</f>
        <v>INR  Eight Thousand One Hundred &amp; Seventy Two  and Paise Seventy Five Only</v>
      </c>
      <c r="BE145" s="69">
        <v>85</v>
      </c>
      <c r="BF145" s="69">
        <f t="shared" si="12"/>
        <v>96.15</v>
      </c>
      <c r="BG145" s="69">
        <f t="shared" si="13"/>
        <v>7225</v>
      </c>
      <c r="BH145" s="69"/>
      <c r="ID145" s="46"/>
      <c r="IE145" s="46"/>
      <c r="IF145" s="46"/>
      <c r="IG145" s="46"/>
      <c r="IH145" s="46"/>
    </row>
    <row r="146" spans="1:242" s="45" customFormat="1" ht="39" customHeight="1">
      <c r="A146" s="47">
        <v>134</v>
      </c>
      <c r="B146" s="73" t="s">
        <v>371</v>
      </c>
      <c r="C146" s="31" t="s">
        <v>185</v>
      </c>
      <c r="D146" s="48">
        <v>85</v>
      </c>
      <c r="E146" s="49" t="s">
        <v>252</v>
      </c>
      <c r="F146" s="50">
        <v>115.38</v>
      </c>
      <c r="G146" s="51"/>
      <c r="H146" s="52"/>
      <c r="I146" s="53" t="s">
        <v>39</v>
      </c>
      <c r="J146" s="54">
        <f t="shared" si="14"/>
        <v>1</v>
      </c>
      <c r="K146" s="55" t="s">
        <v>64</v>
      </c>
      <c r="L146" s="55" t="s">
        <v>7</v>
      </c>
      <c r="M146" s="56"/>
      <c r="N146" s="51"/>
      <c r="O146" s="51"/>
      <c r="P146" s="57"/>
      <c r="Q146" s="51"/>
      <c r="R146" s="51"/>
      <c r="S146" s="57"/>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9">
        <f t="shared" si="15"/>
        <v>9807.3</v>
      </c>
      <c r="BB146" s="60">
        <f t="shared" si="16"/>
        <v>9807.3</v>
      </c>
      <c r="BC146" s="61" t="str">
        <f t="shared" si="17"/>
        <v>INR  Nine Thousand Eight Hundred &amp; Seven  and Paise Thirty Only</v>
      </c>
      <c r="BE146" s="69">
        <v>102</v>
      </c>
      <c r="BF146" s="69">
        <f t="shared" si="12"/>
        <v>115.38</v>
      </c>
      <c r="BG146" s="69">
        <f t="shared" si="13"/>
        <v>8670</v>
      </c>
      <c r="BH146" s="69"/>
      <c r="ID146" s="46"/>
      <c r="IE146" s="46"/>
      <c r="IF146" s="46"/>
      <c r="IG146" s="46"/>
      <c r="IH146" s="46"/>
    </row>
    <row r="147" spans="1:242" s="45" customFormat="1" ht="183.75" customHeight="1">
      <c r="A147" s="25">
        <v>135</v>
      </c>
      <c r="B147" s="73" t="s">
        <v>372</v>
      </c>
      <c r="C147" s="31" t="s">
        <v>186</v>
      </c>
      <c r="D147" s="48">
        <v>25</v>
      </c>
      <c r="E147" s="49" t="s">
        <v>252</v>
      </c>
      <c r="F147" s="50">
        <v>2497.69</v>
      </c>
      <c r="G147" s="51"/>
      <c r="H147" s="52"/>
      <c r="I147" s="53" t="s">
        <v>39</v>
      </c>
      <c r="J147" s="54">
        <f t="shared" si="14"/>
        <v>1</v>
      </c>
      <c r="K147" s="55" t="s">
        <v>64</v>
      </c>
      <c r="L147" s="55" t="s">
        <v>7</v>
      </c>
      <c r="M147" s="56"/>
      <c r="N147" s="51"/>
      <c r="O147" s="51"/>
      <c r="P147" s="57"/>
      <c r="Q147" s="51"/>
      <c r="R147" s="51"/>
      <c r="S147" s="57"/>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9">
        <f t="shared" si="15"/>
        <v>62442.25</v>
      </c>
      <c r="BB147" s="60">
        <f t="shared" si="16"/>
        <v>62442.25</v>
      </c>
      <c r="BC147" s="61" t="str">
        <f t="shared" si="17"/>
        <v>INR  Sixty Two Thousand Four Hundred &amp; Forty Two  and Paise Twenty Five Only</v>
      </c>
      <c r="BE147" s="69">
        <v>2208</v>
      </c>
      <c r="BF147" s="69">
        <f t="shared" si="12"/>
        <v>2497.69</v>
      </c>
      <c r="BG147" s="69">
        <f t="shared" si="13"/>
        <v>55200</v>
      </c>
      <c r="BH147" s="69"/>
      <c r="ID147" s="46"/>
      <c r="IE147" s="46"/>
      <c r="IF147" s="46"/>
      <c r="IG147" s="46"/>
      <c r="IH147" s="46"/>
    </row>
    <row r="148" spans="1:242" s="45" customFormat="1" ht="35.25" customHeight="1">
      <c r="A148" s="47">
        <v>136</v>
      </c>
      <c r="B148" s="73" t="s">
        <v>373</v>
      </c>
      <c r="C148" s="31" t="s">
        <v>187</v>
      </c>
      <c r="D148" s="48">
        <v>25</v>
      </c>
      <c r="E148" s="49" t="s">
        <v>252</v>
      </c>
      <c r="F148" s="50">
        <v>1693.41</v>
      </c>
      <c r="G148" s="51"/>
      <c r="H148" s="52"/>
      <c r="I148" s="53" t="s">
        <v>39</v>
      </c>
      <c r="J148" s="54">
        <f t="shared" si="14"/>
        <v>1</v>
      </c>
      <c r="K148" s="55" t="s">
        <v>64</v>
      </c>
      <c r="L148" s="55" t="s">
        <v>7</v>
      </c>
      <c r="M148" s="56"/>
      <c r="N148" s="51"/>
      <c r="O148" s="51"/>
      <c r="P148" s="57"/>
      <c r="Q148" s="51"/>
      <c r="R148" s="51"/>
      <c r="S148" s="57"/>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9">
        <f t="shared" si="15"/>
        <v>42335.25</v>
      </c>
      <c r="BB148" s="60">
        <f t="shared" si="16"/>
        <v>42335.25</v>
      </c>
      <c r="BC148" s="61" t="str">
        <f t="shared" si="17"/>
        <v>INR  Forty Two Thousand Three Hundred &amp; Thirty Five  and Paise Twenty Five Only</v>
      </c>
      <c r="BE148" s="69">
        <v>1497</v>
      </c>
      <c r="BF148" s="69">
        <f t="shared" si="12"/>
        <v>1693.41</v>
      </c>
      <c r="BG148" s="69">
        <f t="shared" si="13"/>
        <v>37425</v>
      </c>
      <c r="BH148" s="69"/>
      <c r="ID148" s="46"/>
      <c r="IE148" s="46"/>
      <c r="IF148" s="46"/>
      <c r="IG148" s="46"/>
      <c r="IH148" s="46"/>
    </row>
    <row r="149" spans="1:242" s="45" customFormat="1" ht="48.75" customHeight="1">
      <c r="A149" s="25">
        <v>137</v>
      </c>
      <c r="B149" s="73" t="s">
        <v>374</v>
      </c>
      <c r="C149" s="31" t="s">
        <v>188</v>
      </c>
      <c r="D149" s="48">
        <v>26</v>
      </c>
      <c r="E149" s="49" t="s">
        <v>252</v>
      </c>
      <c r="F149" s="50">
        <v>102.94</v>
      </c>
      <c r="G149" s="51"/>
      <c r="H149" s="52"/>
      <c r="I149" s="53" t="s">
        <v>39</v>
      </c>
      <c r="J149" s="54">
        <f t="shared" si="14"/>
        <v>1</v>
      </c>
      <c r="K149" s="55" t="s">
        <v>64</v>
      </c>
      <c r="L149" s="55" t="s">
        <v>7</v>
      </c>
      <c r="M149" s="56"/>
      <c r="N149" s="51"/>
      <c r="O149" s="51"/>
      <c r="P149" s="57"/>
      <c r="Q149" s="51"/>
      <c r="R149" s="51"/>
      <c r="S149" s="57"/>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9">
        <f t="shared" si="15"/>
        <v>2676.44</v>
      </c>
      <c r="BB149" s="60">
        <f t="shared" si="16"/>
        <v>2676.44</v>
      </c>
      <c r="BC149" s="61" t="str">
        <f t="shared" si="17"/>
        <v>INR  Two Thousand Six Hundred &amp; Seventy Six  and Paise Forty Four Only</v>
      </c>
      <c r="BE149" s="69">
        <v>91</v>
      </c>
      <c r="BF149" s="69">
        <f t="shared" si="12"/>
        <v>102.94</v>
      </c>
      <c r="BG149" s="69">
        <f t="shared" si="13"/>
        <v>2366</v>
      </c>
      <c r="BH149" s="69"/>
      <c r="ID149" s="46"/>
      <c r="IE149" s="46"/>
      <c r="IF149" s="46"/>
      <c r="IG149" s="46"/>
      <c r="IH149" s="46"/>
    </row>
    <row r="150" spans="1:242" s="45" customFormat="1" ht="47.25" customHeight="1">
      <c r="A150" s="47">
        <v>138</v>
      </c>
      <c r="B150" s="73" t="s">
        <v>375</v>
      </c>
      <c r="C150" s="31" t="s">
        <v>189</v>
      </c>
      <c r="D150" s="48">
        <v>53</v>
      </c>
      <c r="E150" s="49" t="s">
        <v>252</v>
      </c>
      <c r="F150" s="50">
        <v>486.42</v>
      </c>
      <c r="G150" s="51"/>
      <c r="H150" s="52"/>
      <c r="I150" s="53" t="s">
        <v>39</v>
      </c>
      <c r="J150" s="54">
        <f t="shared" si="14"/>
        <v>1</v>
      </c>
      <c r="K150" s="55" t="s">
        <v>64</v>
      </c>
      <c r="L150" s="55" t="s">
        <v>7</v>
      </c>
      <c r="M150" s="56"/>
      <c r="N150" s="51"/>
      <c r="O150" s="51"/>
      <c r="P150" s="57"/>
      <c r="Q150" s="51"/>
      <c r="R150" s="51"/>
      <c r="S150" s="57"/>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9">
        <f t="shared" si="15"/>
        <v>25780.26</v>
      </c>
      <c r="BB150" s="60">
        <f t="shared" si="16"/>
        <v>25780.26</v>
      </c>
      <c r="BC150" s="61" t="str">
        <f t="shared" si="17"/>
        <v>INR  Twenty Five Thousand Seven Hundred &amp; Eighty  and Paise Twenty Six Only</v>
      </c>
      <c r="BE150" s="69">
        <v>430</v>
      </c>
      <c r="BF150" s="69">
        <f t="shared" si="12"/>
        <v>486.42</v>
      </c>
      <c r="BG150" s="69">
        <f t="shared" si="13"/>
        <v>22790</v>
      </c>
      <c r="BH150" s="69"/>
      <c r="ID150" s="46"/>
      <c r="IE150" s="46"/>
      <c r="IF150" s="46"/>
      <c r="IG150" s="46"/>
      <c r="IH150" s="46"/>
    </row>
    <row r="151" spans="1:242" s="45" customFormat="1" ht="66" customHeight="1">
      <c r="A151" s="25">
        <v>139</v>
      </c>
      <c r="B151" s="73" t="s">
        <v>376</v>
      </c>
      <c r="C151" s="31" t="s">
        <v>190</v>
      </c>
      <c r="D151" s="48">
        <v>29</v>
      </c>
      <c r="E151" s="49" t="s">
        <v>252</v>
      </c>
      <c r="F151" s="50">
        <v>693.43</v>
      </c>
      <c r="G151" s="51"/>
      <c r="H151" s="52"/>
      <c r="I151" s="53" t="s">
        <v>39</v>
      </c>
      <c r="J151" s="54">
        <f t="shared" si="14"/>
        <v>1</v>
      </c>
      <c r="K151" s="55" t="s">
        <v>64</v>
      </c>
      <c r="L151" s="55" t="s">
        <v>7</v>
      </c>
      <c r="M151" s="56"/>
      <c r="N151" s="51"/>
      <c r="O151" s="51"/>
      <c r="P151" s="57"/>
      <c r="Q151" s="51"/>
      <c r="R151" s="51"/>
      <c r="S151" s="57"/>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9">
        <f t="shared" si="15"/>
        <v>20109.47</v>
      </c>
      <c r="BB151" s="60">
        <f t="shared" si="16"/>
        <v>20109.47</v>
      </c>
      <c r="BC151" s="61" t="str">
        <f t="shared" si="17"/>
        <v>INR  Twenty Thousand One Hundred &amp; Nine  and Paise Forty Seven Only</v>
      </c>
      <c r="BE151" s="69">
        <v>613</v>
      </c>
      <c r="BF151" s="69">
        <f t="shared" si="12"/>
        <v>693.43</v>
      </c>
      <c r="BG151" s="69">
        <f t="shared" si="13"/>
        <v>17777</v>
      </c>
      <c r="BH151" s="69"/>
      <c r="ID151" s="46"/>
      <c r="IE151" s="46"/>
      <c r="IF151" s="46"/>
      <c r="IG151" s="46"/>
      <c r="IH151" s="46"/>
    </row>
    <row r="152" spans="1:242" s="45" customFormat="1" ht="78.75" customHeight="1">
      <c r="A152" s="47">
        <v>140</v>
      </c>
      <c r="B152" s="73" t="s">
        <v>377</v>
      </c>
      <c r="C152" s="31" t="s">
        <v>191</v>
      </c>
      <c r="D152" s="48">
        <v>50</v>
      </c>
      <c r="E152" s="49" t="s">
        <v>252</v>
      </c>
      <c r="F152" s="50">
        <v>609.72</v>
      </c>
      <c r="G152" s="51"/>
      <c r="H152" s="52"/>
      <c r="I152" s="53" t="s">
        <v>39</v>
      </c>
      <c r="J152" s="54">
        <f t="shared" si="14"/>
        <v>1</v>
      </c>
      <c r="K152" s="55" t="s">
        <v>64</v>
      </c>
      <c r="L152" s="55" t="s">
        <v>7</v>
      </c>
      <c r="M152" s="56"/>
      <c r="N152" s="51"/>
      <c r="O152" s="51"/>
      <c r="P152" s="57"/>
      <c r="Q152" s="51"/>
      <c r="R152" s="51"/>
      <c r="S152" s="57"/>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9">
        <f t="shared" si="15"/>
        <v>30486</v>
      </c>
      <c r="BB152" s="60">
        <f t="shared" si="16"/>
        <v>30486</v>
      </c>
      <c r="BC152" s="61" t="str">
        <f t="shared" si="17"/>
        <v>INR  Thirty Thousand Four Hundred &amp; Eighty Six  Only</v>
      </c>
      <c r="BE152" s="69">
        <v>539</v>
      </c>
      <c r="BF152" s="69">
        <f t="shared" si="12"/>
        <v>609.72</v>
      </c>
      <c r="BG152" s="69">
        <f t="shared" si="13"/>
        <v>26950</v>
      </c>
      <c r="BH152" s="69"/>
      <c r="ID152" s="46"/>
      <c r="IE152" s="46"/>
      <c r="IF152" s="46"/>
      <c r="IG152" s="46"/>
      <c r="IH152" s="46"/>
    </row>
    <row r="153" spans="1:242" s="45" customFormat="1" ht="63" customHeight="1">
      <c r="A153" s="25">
        <v>141</v>
      </c>
      <c r="B153" s="73" t="s">
        <v>378</v>
      </c>
      <c r="C153" s="31" t="s">
        <v>192</v>
      </c>
      <c r="D153" s="48">
        <v>50</v>
      </c>
      <c r="E153" s="49" t="s">
        <v>252</v>
      </c>
      <c r="F153" s="50">
        <v>921.93</v>
      </c>
      <c r="G153" s="51"/>
      <c r="H153" s="52"/>
      <c r="I153" s="53" t="s">
        <v>39</v>
      </c>
      <c r="J153" s="54">
        <f t="shared" si="14"/>
        <v>1</v>
      </c>
      <c r="K153" s="55" t="s">
        <v>64</v>
      </c>
      <c r="L153" s="55" t="s">
        <v>7</v>
      </c>
      <c r="M153" s="56"/>
      <c r="N153" s="51"/>
      <c r="O153" s="51"/>
      <c r="P153" s="57"/>
      <c r="Q153" s="51"/>
      <c r="R153" s="51"/>
      <c r="S153" s="57"/>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9">
        <f t="shared" si="15"/>
        <v>46096.5</v>
      </c>
      <c r="BB153" s="60">
        <f t="shared" si="16"/>
        <v>46096.5</v>
      </c>
      <c r="BC153" s="61" t="str">
        <f t="shared" si="17"/>
        <v>INR  Forty Six Thousand  &amp;Ninety Six  and Paise Fifty Only</v>
      </c>
      <c r="BE153" s="69">
        <v>815</v>
      </c>
      <c r="BF153" s="69">
        <f t="shared" si="12"/>
        <v>921.93</v>
      </c>
      <c r="BG153" s="69">
        <f t="shared" si="13"/>
        <v>40750</v>
      </c>
      <c r="BH153" s="69"/>
      <c r="ID153" s="46"/>
      <c r="IE153" s="46"/>
      <c r="IF153" s="46"/>
      <c r="IG153" s="46"/>
      <c r="IH153" s="46"/>
    </row>
    <row r="154" spans="1:242" s="45" customFormat="1" ht="62.25" customHeight="1">
      <c r="A154" s="47">
        <v>142</v>
      </c>
      <c r="B154" s="73" t="s">
        <v>532</v>
      </c>
      <c r="C154" s="31" t="s">
        <v>193</v>
      </c>
      <c r="D154" s="48">
        <v>50</v>
      </c>
      <c r="E154" s="49" t="s">
        <v>252</v>
      </c>
      <c r="F154" s="50">
        <v>762.43</v>
      </c>
      <c r="G154" s="51"/>
      <c r="H154" s="52"/>
      <c r="I154" s="53" t="s">
        <v>39</v>
      </c>
      <c r="J154" s="54">
        <f t="shared" si="14"/>
        <v>1</v>
      </c>
      <c r="K154" s="55" t="s">
        <v>64</v>
      </c>
      <c r="L154" s="55" t="s">
        <v>7</v>
      </c>
      <c r="M154" s="56"/>
      <c r="N154" s="51"/>
      <c r="O154" s="51"/>
      <c r="P154" s="57"/>
      <c r="Q154" s="51"/>
      <c r="R154" s="51"/>
      <c r="S154" s="57"/>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9">
        <f t="shared" si="15"/>
        <v>38121.5</v>
      </c>
      <c r="BB154" s="60">
        <f t="shared" si="16"/>
        <v>38121.5</v>
      </c>
      <c r="BC154" s="61" t="str">
        <f t="shared" si="17"/>
        <v>INR  Thirty Eight Thousand One Hundred &amp; Twenty One  and Paise Fifty Only</v>
      </c>
      <c r="BE154" s="69">
        <v>674</v>
      </c>
      <c r="BF154" s="69">
        <f t="shared" si="12"/>
        <v>762.43</v>
      </c>
      <c r="BG154" s="69">
        <f t="shared" si="13"/>
        <v>33700</v>
      </c>
      <c r="BH154" s="69"/>
      <c r="ID154" s="46"/>
      <c r="IE154" s="46"/>
      <c r="IF154" s="46"/>
      <c r="IG154" s="46"/>
      <c r="IH154" s="46"/>
    </row>
    <row r="155" spans="1:242" s="45" customFormat="1" ht="76.5" customHeight="1">
      <c r="A155" s="25">
        <v>143</v>
      </c>
      <c r="B155" s="73" t="s">
        <v>379</v>
      </c>
      <c r="C155" s="31" t="s">
        <v>194</v>
      </c>
      <c r="D155" s="48">
        <v>35</v>
      </c>
      <c r="E155" s="49" t="s">
        <v>252</v>
      </c>
      <c r="F155" s="50">
        <v>627.82</v>
      </c>
      <c r="G155" s="51"/>
      <c r="H155" s="52"/>
      <c r="I155" s="53" t="s">
        <v>39</v>
      </c>
      <c r="J155" s="54">
        <f t="shared" si="14"/>
        <v>1</v>
      </c>
      <c r="K155" s="55" t="s">
        <v>64</v>
      </c>
      <c r="L155" s="55" t="s">
        <v>7</v>
      </c>
      <c r="M155" s="56"/>
      <c r="N155" s="51"/>
      <c r="O155" s="51"/>
      <c r="P155" s="57"/>
      <c r="Q155" s="51"/>
      <c r="R155" s="51"/>
      <c r="S155" s="57"/>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9">
        <f t="shared" si="15"/>
        <v>21973.7</v>
      </c>
      <c r="BB155" s="60">
        <f t="shared" si="16"/>
        <v>21973.7</v>
      </c>
      <c r="BC155" s="61" t="str">
        <f t="shared" si="17"/>
        <v>INR  Twenty One Thousand Nine Hundred &amp; Seventy Three  and Paise Seventy Only</v>
      </c>
      <c r="BE155" s="69">
        <v>555</v>
      </c>
      <c r="BF155" s="69">
        <f t="shared" si="12"/>
        <v>627.82</v>
      </c>
      <c r="BG155" s="69">
        <f t="shared" si="13"/>
        <v>19425</v>
      </c>
      <c r="BH155" s="69"/>
      <c r="ID155" s="46"/>
      <c r="IE155" s="46"/>
      <c r="IF155" s="46"/>
      <c r="IG155" s="46"/>
      <c r="IH155" s="46"/>
    </row>
    <row r="156" spans="1:242" s="45" customFormat="1" ht="48" customHeight="1">
      <c r="A156" s="47">
        <v>144</v>
      </c>
      <c r="B156" s="73" t="s">
        <v>380</v>
      </c>
      <c r="C156" s="31" t="s">
        <v>195</v>
      </c>
      <c r="D156" s="48">
        <v>21</v>
      </c>
      <c r="E156" s="49" t="s">
        <v>252</v>
      </c>
      <c r="F156" s="50">
        <v>202.48</v>
      </c>
      <c r="G156" s="51"/>
      <c r="H156" s="52"/>
      <c r="I156" s="53" t="s">
        <v>39</v>
      </c>
      <c r="J156" s="54">
        <f t="shared" si="14"/>
        <v>1</v>
      </c>
      <c r="K156" s="55" t="s">
        <v>64</v>
      </c>
      <c r="L156" s="55" t="s">
        <v>7</v>
      </c>
      <c r="M156" s="56"/>
      <c r="N156" s="51"/>
      <c r="O156" s="51"/>
      <c r="P156" s="57"/>
      <c r="Q156" s="51"/>
      <c r="R156" s="51"/>
      <c r="S156" s="57"/>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61">
        <f t="shared" si="15"/>
        <v>4252.08</v>
      </c>
      <c r="BB156" s="60">
        <f t="shared" si="16"/>
        <v>4252.08</v>
      </c>
      <c r="BC156" s="61" t="str">
        <f t="shared" si="17"/>
        <v>INR  Four Thousand Two Hundred &amp; Fifty Two  and Paise Eight Only</v>
      </c>
      <c r="BE156" s="69">
        <v>179</v>
      </c>
      <c r="BF156" s="69">
        <f t="shared" si="12"/>
        <v>202.48</v>
      </c>
      <c r="BG156" s="69">
        <f t="shared" si="13"/>
        <v>3759</v>
      </c>
      <c r="BH156" s="69"/>
      <c r="ID156" s="46"/>
      <c r="IE156" s="46"/>
      <c r="IF156" s="46"/>
      <c r="IG156" s="46"/>
      <c r="IH156" s="46"/>
    </row>
    <row r="157" spans="1:242" s="45" customFormat="1" ht="48" customHeight="1">
      <c r="A157" s="25">
        <v>145</v>
      </c>
      <c r="B157" s="73" t="s">
        <v>381</v>
      </c>
      <c r="C157" s="31" t="s">
        <v>196</v>
      </c>
      <c r="D157" s="48">
        <v>34</v>
      </c>
      <c r="E157" s="49" t="s">
        <v>252</v>
      </c>
      <c r="F157" s="50">
        <v>174.2</v>
      </c>
      <c r="G157" s="51"/>
      <c r="H157" s="52"/>
      <c r="I157" s="53" t="s">
        <v>39</v>
      </c>
      <c r="J157" s="54">
        <f t="shared" si="14"/>
        <v>1</v>
      </c>
      <c r="K157" s="55" t="s">
        <v>64</v>
      </c>
      <c r="L157" s="55" t="s">
        <v>7</v>
      </c>
      <c r="M157" s="56"/>
      <c r="N157" s="51"/>
      <c r="O157" s="51"/>
      <c r="P157" s="57"/>
      <c r="Q157" s="51"/>
      <c r="R157" s="51"/>
      <c r="S157" s="57"/>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61">
        <f t="shared" si="15"/>
        <v>5922.8</v>
      </c>
      <c r="BB157" s="60">
        <f t="shared" si="16"/>
        <v>5922.8</v>
      </c>
      <c r="BC157" s="61" t="str">
        <f t="shared" si="17"/>
        <v>INR  Five Thousand Nine Hundred &amp; Twenty Two  and Paise Eighty Only</v>
      </c>
      <c r="BE157" s="69">
        <v>154</v>
      </c>
      <c r="BF157" s="69">
        <f t="shared" si="12"/>
        <v>174.2</v>
      </c>
      <c r="BG157" s="69">
        <f t="shared" si="13"/>
        <v>5236</v>
      </c>
      <c r="BH157" s="69"/>
      <c r="ID157" s="46"/>
      <c r="IE157" s="46"/>
      <c r="IF157" s="46"/>
      <c r="IG157" s="46"/>
      <c r="IH157" s="46"/>
    </row>
    <row r="158" spans="1:242" s="45" customFormat="1" ht="78.75" customHeight="1">
      <c r="A158" s="47">
        <v>146</v>
      </c>
      <c r="B158" s="73" t="s">
        <v>382</v>
      </c>
      <c r="C158" s="31" t="s">
        <v>197</v>
      </c>
      <c r="D158" s="48">
        <v>24</v>
      </c>
      <c r="E158" s="49" t="s">
        <v>252</v>
      </c>
      <c r="F158" s="50">
        <v>251.13</v>
      </c>
      <c r="G158" s="51"/>
      <c r="H158" s="52"/>
      <c r="I158" s="53" t="s">
        <v>39</v>
      </c>
      <c r="J158" s="54">
        <f t="shared" si="14"/>
        <v>1</v>
      </c>
      <c r="K158" s="55" t="s">
        <v>64</v>
      </c>
      <c r="L158" s="55" t="s">
        <v>7</v>
      </c>
      <c r="M158" s="56"/>
      <c r="N158" s="51"/>
      <c r="O158" s="51"/>
      <c r="P158" s="57"/>
      <c r="Q158" s="51"/>
      <c r="R158" s="51"/>
      <c r="S158" s="57"/>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61">
        <f t="shared" si="15"/>
        <v>6027.12</v>
      </c>
      <c r="BB158" s="60">
        <f t="shared" si="16"/>
        <v>6027.12</v>
      </c>
      <c r="BC158" s="61" t="str">
        <f t="shared" si="17"/>
        <v>INR  Six Thousand  &amp;Twenty Seven  and Paise Twelve Only</v>
      </c>
      <c r="BE158" s="69">
        <v>222</v>
      </c>
      <c r="BF158" s="69">
        <f t="shared" si="12"/>
        <v>251.13</v>
      </c>
      <c r="BG158" s="69">
        <f t="shared" si="13"/>
        <v>5328</v>
      </c>
      <c r="BH158" s="69"/>
      <c r="ID158" s="46"/>
      <c r="IE158" s="46"/>
      <c r="IF158" s="46"/>
      <c r="IG158" s="46"/>
      <c r="IH158" s="46"/>
    </row>
    <row r="159" spans="1:242" s="45" customFormat="1" ht="36.75" customHeight="1">
      <c r="A159" s="25">
        <v>147</v>
      </c>
      <c r="B159" s="73" t="s">
        <v>383</v>
      </c>
      <c r="C159" s="31" t="s">
        <v>198</v>
      </c>
      <c r="D159" s="48">
        <v>52</v>
      </c>
      <c r="E159" s="49" t="s">
        <v>252</v>
      </c>
      <c r="F159" s="50">
        <v>252.26</v>
      </c>
      <c r="G159" s="51"/>
      <c r="H159" s="52"/>
      <c r="I159" s="53" t="s">
        <v>39</v>
      </c>
      <c r="J159" s="54">
        <f t="shared" si="14"/>
        <v>1</v>
      </c>
      <c r="K159" s="55" t="s">
        <v>64</v>
      </c>
      <c r="L159" s="55" t="s">
        <v>7</v>
      </c>
      <c r="M159" s="56"/>
      <c r="N159" s="51"/>
      <c r="O159" s="51"/>
      <c r="P159" s="57"/>
      <c r="Q159" s="51"/>
      <c r="R159" s="51"/>
      <c r="S159" s="57"/>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9">
        <f t="shared" si="15"/>
        <v>13117.52</v>
      </c>
      <c r="BB159" s="60">
        <f t="shared" si="16"/>
        <v>13117.52</v>
      </c>
      <c r="BC159" s="61" t="str">
        <f t="shared" si="17"/>
        <v>INR  Thirteen Thousand One Hundred &amp; Seventeen  and Paise Fifty Two Only</v>
      </c>
      <c r="BE159" s="69">
        <v>223</v>
      </c>
      <c r="BF159" s="69">
        <f t="shared" si="12"/>
        <v>252.26</v>
      </c>
      <c r="BG159" s="69">
        <f t="shared" si="13"/>
        <v>11596</v>
      </c>
      <c r="BH159" s="69"/>
      <c r="ID159" s="46"/>
      <c r="IE159" s="46"/>
      <c r="IF159" s="46"/>
      <c r="IG159" s="46"/>
      <c r="IH159" s="46"/>
    </row>
    <row r="160" spans="1:242" s="45" customFormat="1" ht="36" customHeight="1">
      <c r="A160" s="47">
        <v>148</v>
      </c>
      <c r="B160" s="73" t="s">
        <v>384</v>
      </c>
      <c r="C160" s="31" t="s">
        <v>199</v>
      </c>
      <c r="D160" s="48">
        <v>46</v>
      </c>
      <c r="E160" s="49" t="s">
        <v>252</v>
      </c>
      <c r="F160" s="50">
        <v>152.71</v>
      </c>
      <c r="G160" s="51"/>
      <c r="H160" s="52"/>
      <c r="I160" s="53" t="s">
        <v>39</v>
      </c>
      <c r="J160" s="54">
        <f t="shared" si="14"/>
        <v>1</v>
      </c>
      <c r="K160" s="55" t="s">
        <v>64</v>
      </c>
      <c r="L160" s="55" t="s">
        <v>7</v>
      </c>
      <c r="M160" s="56"/>
      <c r="N160" s="51"/>
      <c r="O160" s="51"/>
      <c r="P160" s="57"/>
      <c r="Q160" s="51"/>
      <c r="R160" s="51"/>
      <c r="S160" s="57"/>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9">
        <f t="shared" si="15"/>
        <v>7024.66</v>
      </c>
      <c r="BB160" s="60">
        <f t="shared" si="16"/>
        <v>7024.66</v>
      </c>
      <c r="BC160" s="61" t="str">
        <f t="shared" si="17"/>
        <v>INR  Seven Thousand  &amp;Twenty Four  and Paise Sixty Six Only</v>
      </c>
      <c r="BE160" s="69">
        <v>135</v>
      </c>
      <c r="BF160" s="69">
        <f t="shared" si="12"/>
        <v>152.71</v>
      </c>
      <c r="BG160" s="69">
        <f t="shared" si="13"/>
        <v>6210</v>
      </c>
      <c r="BH160" s="69"/>
      <c r="ID160" s="46"/>
      <c r="IE160" s="46"/>
      <c r="IF160" s="46"/>
      <c r="IG160" s="46"/>
      <c r="IH160" s="46"/>
    </row>
    <row r="161" spans="1:242" s="45" customFormat="1" ht="66" customHeight="1">
      <c r="A161" s="25">
        <v>149</v>
      </c>
      <c r="B161" s="73" t="s">
        <v>385</v>
      </c>
      <c r="C161" s="31" t="s">
        <v>200</v>
      </c>
      <c r="D161" s="48">
        <v>1</v>
      </c>
      <c r="E161" s="49" t="s">
        <v>252</v>
      </c>
      <c r="F161" s="50">
        <v>3715.99</v>
      </c>
      <c r="G161" s="51"/>
      <c r="H161" s="52"/>
      <c r="I161" s="53" t="s">
        <v>39</v>
      </c>
      <c r="J161" s="54">
        <f t="shared" si="14"/>
        <v>1</v>
      </c>
      <c r="K161" s="55" t="s">
        <v>64</v>
      </c>
      <c r="L161" s="55" t="s">
        <v>7</v>
      </c>
      <c r="M161" s="56"/>
      <c r="N161" s="51"/>
      <c r="O161" s="51"/>
      <c r="P161" s="57"/>
      <c r="Q161" s="51"/>
      <c r="R161" s="51"/>
      <c r="S161" s="57"/>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9">
        <f t="shared" si="15"/>
        <v>3715.99</v>
      </c>
      <c r="BB161" s="60">
        <f t="shared" si="16"/>
        <v>3715.99</v>
      </c>
      <c r="BC161" s="61" t="str">
        <f t="shared" si="17"/>
        <v>INR  Three Thousand Seven Hundred &amp; Fifteen  and Paise Ninety Nine Only</v>
      </c>
      <c r="BE161" s="69">
        <v>3285</v>
      </c>
      <c r="BF161" s="69">
        <f t="shared" si="12"/>
        <v>3715.99</v>
      </c>
      <c r="BG161" s="69">
        <f t="shared" si="13"/>
        <v>3285</v>
      </c>
      <c r="BH161" s="69"/>
      <c r="ID161" s="46"/>
      <c r="IE161" s="46"/>
      <c r="IF161" s="46"/>
      <c r="IG161" s="46"/>
      <c r="IH161" s="46"/>
    </row>
    <row r="162" spans="1:242" s="45" customFormat="1" ht="79.5" customHeight="1">
      <c r="A162" s="47">
        <v>150</v>
      </c>
      <c r="B162" s="73" t="s">
        <v>386</v>
      </c>
      <c r="C162" s="31" t="s">
        <v>201</v>
      </c>
      <c r="D162" s="48">
        <v>1</v>
      </c>
      <c r="E162" s="49" t="s">
        <v>252</v>
      </c>
      <c r="F162" s="50">
        <v>917.4</v>
      </c>
      <c r="G162" s="51"/>
      <c r="H162" s="52"/>
      <c r="I162" s="53" t="s">
        <v>39</v>
      </c>
      <c r="J162" s="54">
        <f t="shared" si="14"/>
        <v>1</v>
      </c>
      <c r="K162" s="55" t="s">
        <v>64</v>
      </c>
      <c r="L162" s="55" t="s">
        <v>7</v>
      </c>
      <c r="M162" s="56"/>
      <c r="N162" s="51"/>
      <c r="O162" s="51"/>
      <c r="P162" s="57"/>
      <c r="Q162" s="51"/>
      <c r="R162" s="51"/>
      <c r="S162" s="57"/>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9">
        <f t="shared" si="15"/>
        <v>917.4</v>
      </c>
      <c r="BB162" s="60">
        <f t="shared" si="16"/>
        <v>917.4</v>
      </c>
      <c r="BC162" s="61" t="str">
        <f t="shared" si="17"/>
        <v>INR  Nine Hundred &amp; Seventeen  and Paise Forty Only</v>
      </c>
      <c r="BE162" s="69">
        <v>811</v>
      </c>
      <c r="BF162" s="69">
        <f t="shared" si="12"/>
        <v>917.4</v>
      </c>
      <c r="BG162" s="69">
        <f t="shared" si="13"/>
        <v>811</v>
      </c>
      <c r="BH162" s="69"/>
      <c r="ID162" s="46"/>
      <c r="IE162" s="46"/>
      <c r="IF162" s="46"/>
      <c r="IG162" s="46"/>
      <c r="IH162" s="46"/>
    </row>
    <row r="163" spans="1:242" s="45" customFormat="1" ht="68.25" customHeight="1">
      <c r="A163" s="25">
        <v>151</v>
      </c>
      <c r="B163" s="73" t="s">
        <v>387</v>
      </c>
      <c r="C163" s="31" t="s">
        <v>202</v>
      </c>
      <c r="D163" s="48">
        <v>700</v>
      </c>
      <c r="E163" s="49" t="s">
        <v>251</v>
      </c>
      <c r="F163" s="50">
        <v>330.31</v>
      </c>
      <c r="G163" s="51"/>
      <c r="H163" s="52"/>
      <c r="I163" s="53" t="s">
        <v>39</v>
      </c>
      <c r="J163" s="54">
        <f t="shared" si="14"/>
        <v>1</v>
      </c>
      <c r="K163" s="55" t="s">
        <v>64</v>
      </c>
      <c r="L163" s="55" t="s">
        <v>7</v>
      </c>
      <c r="M163" s="56"/>
      <c r="N163" s="51"/>
      <c r="O163" s="51"/>
      <c r="P163" s="57"/>
      <c r="Q163" s="51"/>
      <c r="R163" s="51"/>
      <c r="S163" s="57"/>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9">
        <f t="shared" si="15"/>
        <v>231217</v>
      </c>
      <c r="BB163" s="60">
        <f t="shared" si="16"/>
        <v>231217</v>
      </c>
      <c r="BC163" s="61" t="str">
        <f t="shared" si="17"/>
        <v>INR  Two Lakh Thirty One Thousand Two Hundred &amp; Seventeen  Only</v>
      </c>
      <c r="BE163" s="69">
        <v>292</v>
      </c>
      <c r="BF163" s="69">
        <f t="shared" si="12"/>
        <v>330.31</v>
      </c>
      <c r="BG163" s="69">
        <f t="shared" si="13"/>
        <v>204400</v>
      </c>
      <c r="BH163" s="69"/>
      <c r="ID163" s="46"/>
      <c r="IE163" s="46"/>
      <c r="IF163" s="46"/>
      <c r="IG163" s="46"/>
      <c r="IH163" s="46"/>
    </row>
    <row r="164" spans="1:242" s="45" customFormat="1" ht="66" customHeight="1">
      <c r="A164" s="47">
        <v>152</v>
      </c>
      <c r="B164" s="73" t="s">
        <v>388</v>
      </c>
      <c r="C164" s="31" t="s">
        <v>203</v>
      </c>
      <c r="D164" s="48">
        <v>140</v>
      </c>
      <c r="E164" s="49" t="s">
        <v>252</v>
      </c>
      <c r="F164" s="50">
        <v>220.58</v>
      </c>
      <c r="G164" s="51"/>
      <c r="H164" s="52"/>
      <c r="I164" s="53" t="s">
        <v>39</v>
      </c>
      <c r="J164" s="54">
        <f t="shared" si="14"/>
        <v>1</v>
      </c>
      <c r="K164" s="55" t="s">
        <v>64</v>
      </c>
      <c r="L164" s="55" t="s">
        <v>7</v>
      </c>
      <c r="M164" s="56"/>
      <c r="N164" s="51"/>
      <c r="O164" s="51"/>
      <c r="P164" s="57"/>
      <c r="Q164" s="51"/>
      <c r="R164" s="51"/>
      <c r="S164" s="57"/>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9">
        <f t="shared" si="15"/>
        <v>30881.2</v>
      </c>
      <c r="BB164" s="60">
        <f t="shared" si="16"/>
        <v>30881.2</v>
      </c>
      <c r="BC164" s="61" t="str">
        <f t="shared" si="17"/>
        <v>INR  Thirty Thousand Eight Hundred &amp; Eighty One  and Paise Twenty Only</v>
      </c>
      <c r="BE164" s="69">
        <v>195</v>
      </c>
      <c r="BF164" s="69">
        <f t="shared" si="12"/>
        <v>220.58</v>
      </c>
      <c r="BG164" s="69">
        <f t="shared" si="13"/>
        <v>27300</v>
      </c>
      <c r="BH164" s="69"/>
      <c r="ID164" s="46"/>
      <c r="IE164" s="46"/>
      <c r="IF164" s="46"/>
      <c r="IG164" s="46"/>
      <c r="IH164" s="46"/>
    </row>
    <row r="165" spans="1:242" s="45" customFormat="1" ht="65.25" customHeight="1">
      <c r="A165" s="25">
        <v>153</v>
      </c>
      <c r="B165" s="73" t="s">
        <v>389</v>
      </c>
      <c r="C165" s="31" t="s">
        <v>204</v>
      </c>
      <c r="D165" s="48">
        <v>130</v>
      </c>
      <c r="E165" s="49" t="s">
        <v>252</v>
      </c>
      <c r="F165" s="50">
        <v>135.74</v>
      </c>
      <c r="G165" s="51"/>
      <c r="H165" s="52"/>
      <c r="I165" s="53" t="s">
        <v>39</v>
      </c>
      <c r="J165" s="54">
        <f t="shared" si="14"/>
        <v>1</v>
      </c>
      <c r="K165" s="55" t="s">
        <v>64</v>
      </c>
      <c r="L165" s="55" t="s">
        <v>7</v>
      </c>
      <c r="M165" s="56"/>
      <c r="N165" s="51"/>
      <c r="O165" s="51"/>
      <c r="P165" s="57"/>
      <c r="Q165" s="51"/>
      <c r="R165" s="51"/>
      <c r="S165" s="57"/>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9">
        <f t="shared" si="15"/>
        <v>17646.2</v>
      </c>
      <c r="BB165" s="60">
        <f t="shared" si="16"/>
        <v>17646.2</v>
      </c>
      <c r="BC165" s="61" t="str">
        <f t="shared" si="17"/>
        <v>INR  Seventeen Thousand Six Hundred &amp; Forty Six  and Paise Twenty Only</v>
      </c>
      <c r="BE165" s="69">
        <v>120</v>
      </c>
      <c r="BF165" s="69">
        <f t="shared" si="12"/>
        <v>135.74</v>
      </c>
      <c r="BG165" s="69">
        <f t="shared" si="13"/>
        <v>15600</v>
      </c>
      <c r="BH165" s="69"/>
      <c r="ID165" s="46"/>
      <c r="IE165" s="46"/>
      <c r="IF165" s="46"/>
      <c r="IG165" s="46"/>
      <c r="IH165" s="46"/>
    </row>
    <row r="166" spans="1:242" s="45" customFormat="1" ht="65.25" customHeight="1">
      <c r="A166" s="47">
        <v>154</v>
      </c>
      <c r="B166" s="73" t="s">
        <v>392</v>
      </c>
      <c r="C166" s="31" t="s">
        <v>205</v>
      </c>
      <c r="D166" s="48">
        <v>125</v>
      </c>
      <c r="E166" s="49" t="s">
        <v>252</v>
      </c>
      <c r="F166" s="50">
        <v>166.29</v>
      </c>
      <c r="G166" s="51"/>
      <c r="H166" s="52"/>
      <c r="I166" s="53" t="s">
        <v>39</v>
      </c>
      <c r="J166" s="54">
        <f t="shared" si="14"/>
        <v>1</v>
      </c>
      <c r="K166" s="55" t="s">
        <v>64</v>
      </c>
      <c r="L166" s="55" t="s">
        <v>7</v>
      </c>
      <c r="M166" s="56"/>
      <c r="N166" s="51"/>
      <c r="O166" s="51"/>
      <c r="P166" s="57"/>
      <c r="Q166" s="51"/>
      <c r="R166" s="51"/>
      <c r="S166" s="57"/>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9">
        <f t="shared" si="15"/>
        <v>20786.25</v>
      </c>
      <c r="BB166" s="60">
        <f t="shared" si="16"/>
        <v>20786.25</v>
      </c>
      <c r="BC166" s="61" t="str">
        <f t="shared" si="17"/>
        <v>INR  Twenty Thousand Seven Hundred &amp; Eighty Six  and Paise Twenty Five Only</v>
      </c>
      <c r="BE166" s="69">
        <v>147</v>
      </c>
      <c r="BF166" s="69">
        <f t="shared" si="12"/>
        <v>166.29</v>
      </c>
      <c r="BG166" s="69">
        <f t="shared" si="13"/>
        <v>18375</v>
      </c>
      <c r="BH166" s="69"/>
      <c r="ID166" s="46"/>
      <c r="IE166" s="46"/>
      <c r="IF166" s="46"/>
      <c r="IG166" s="46"/>
      <c r="IH166" s="46"/>
    </row>
    <row r="167" spans="1:242" s="45" customFormat="1" ht="66.75" customHeight="1">
      <c r="A167" s="25">
        <v>155</v>
      </c>
      <c r="B167" s="73" t="s">
        <v>390</v>
      </c>
      <c r="C167" s="31" t="s">
        <v>206</v>
      </c>
      <c r="D167" s="48">
        <v>90</v>
      </c>
      <c r="E167" s="49" t="s">
        <v>252</v>
      </c>
      <c r="F167" s="50">
        <v>37.33</v>
      </c>
      <c r="G167" s="51"/>
      <c r="H167" s="52"/>
      <c r="I167" s="53" t="s">
        <v>39</v>
      </c>
      <c r="J167" s="54">
        <f t="shared" si="14"/>
        <v>1</v>
      </c>
      <c r="K167" s="55" t="s">
        <v>64</v>
      </c>
      <c r="L167" s="55" t="s">
        <v>7</v>
      </c>
      <c r="M167" s="56"/>
      <c r="N167" s="51"/>
      <c r="O167" s="51"/>
      <c r="P167" s="57"/>
      <c r="Q167" s="51"/>
      <c r="R167" s="51"/>
      <c r="S167" s="57"/>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9">
        <f t="shared" si="15"/>
        <v>3359.7</v>
      </c>
      <c r="BB167" s="60">
        <f t="shared" si="16"/>
        <v>3359.7</v>
      </c>
      <c r="BC167" s="61" t="str">
        <f t="shared" si="17"/>
        <v>INR  Three Thousand Three Hundred &amp; Fifty Nine  and Paise Seventy Only</v>
      </c>
      <c r="BE167" s="69">
        <v>33</v>
      </c>
      <c r="BF167" s="69">
        <f t="shared" si="12"/>
        <v>37.33</v>
      </c>
      <c r="BG167" s="69">
        <f t="shared" si="13"/>
        <v>2970</v>
      </c>
      <c r="BH167" s="69"/>
      <c r="ID167" s="46"/>
      <c r="IE167" s="46"/>
      <c r="IF167" s="46"/>
      <c r="IG167" s="46"/>
      <c r="IH167" s="46"/>
    </row>
    <row r="168" spans="1:242" s="45" customFormat="1" ht="63" customHeight="1">
      <c r="A168" s="47">
        <v>156</v>
      </c>
      <c r="B168" s="73" t="s">
        <v>391</v>
      </c>
      <c r="C168" s="31" t="s">
        <v>207</v>
      </c>
      <c r="D168" s="48">
        <v>290</v>
      </c>
      <c r="E168" s="49" t="s">
        <v>252</v>
      </c>
      <c r="F168" s="50">
        <v>23.76</v>
      </c>
      <c r="G168" s="51"/>
      <c r="H168" s="52"/>
      <c r="I168" s="53" t="s">
        <v>39</v>
      </c>
      <c r="J168" s="54">
        <f t="shared" si="14"/>
        <v>1</v>
      </c>
      <c r="K168" s="55" t="s">
        <v>64</v>
      </c>
      <c r="L168" s="55" t="s">
        <v>7</v>
      </c>
      <c r="M168" s="56"/>
      <c r="N168" s="51"/>
      <c r="O168" s="51"/>
      <c r="P168" s="57"/>
      <c r="Q168" s="51"/>
      <c r="R168" s="51"/>
      <c r="S168" s="57"/>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9">
        <f t="shared" si="15"/>
        <v>6890.4</v>
      </c>
      <c r="BB168" s="60">
        <f t="shared" si="16"/>
        <v>6890.4</v>
      </c>
      <c r="BC168" s="61" t="str">
        <f t="shared" si="17"/>
        <v>INR  Six Thousand Eight Hundred &amp; Ninety  and Paise Forty Only</v>
      </c>
      <c r="BE168" s="69">
        <v>21</v>
      </c>
      <c r="BF168" s="69">
        <f t="shared" si="12"/>
        <v>23.76</v>
      </c>
      <c r="BG168" s="69">
        <f t="shared" si="13"/>
        <v>6090</v>
      </c>
      <c r="BH168" s="69"/>
      <c r="ID168" s="46"/>
      <c r="IE168" s="46"/>
      <c r="IF168" s="46"/>
      <c r="IG168" s="46"/>
      <c r="IH168" s="46"/>
    </row>
    <row r="169" spans="1:242" s="45" customFormat="1" ht="226.5" customHeight="1">
      <c r="A169" s="25">
        <v>157</v>
      </c>
      <c r="B169" s="73" t="s">
        <v>393</v>
      </c>
      <c r="C169" s="31" t="s">
        <v>208</v>
      </c>
      <c r="D169" s="48">
        <v>285</v>
      </c>
      <c r="E169" s="49" t="s">
        <v>251</v>
      </c>
      <c r="F169" s="50">
        <v>64.48</v>
      </c>
      <c r="G169" s="51"/>
      <c r="H169" s="52"/>
      <c r="I169" s="53" t="s">
        <v>39</v>
      </c>
      <c r="J169" s="54">
        <f t="shared" si="14"/>
        <v>1</v>
      </c>
      <c r="K169" s="55" t="s">
        <v>64</v>
      </c>
      <c r="L169" s="55" t="s">
        <v>7</v>
      </c>
      <c r="M169" s="56"/>
      <c r="N169" s="51"/>
      <c r="O169" s="51"/>
      <c r="P169" s="57"/>
      <c r="Q169" s="51"/>
      <c r="R169" s="51"/>
      <c r="S169" s="57"/>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59">
        <f t="shared" si="15"/>
        <v>18376.8</v>
      </c>
      <c r="BB169" s="60">
        <f t="shared" si="16"/>
        <v>18376.8</v>
      </c>
      <c r="BC169" s="61" t="str">
        <f t="shared" si="17"/>
        <v>INR  Eighteen Thousand Three Hundred &amp; Seventy Six  and Paise Eighty Only</v>
      </c>
      <c r="BE169" s="69">
        <v>57</v>
      </c>
      <c r="BF169" s="69">
        <f t="shared" si="12"/>
        <v>64.48</v>
      </c>
      <c r="BG169" s="69">
        <f t="shared" si="13"/>
        <v>16245</v>
      </c>
      <c r="BH169" s="69"/>
      <c r="ID169" s="46"/>
      <c r="IE169" s="46"/>
      <c r="IF169" s="46"/>
      <c r="IG169" s="46"/>
      <c r="IH169" s="46"/>
    </row>
    <row r="170" spans="1:242" s="45" customFormat="1" ht="229.5" customHeight="1">
      <c r="A170" s="47">
        <v>158</v>
      </c>
      <c r="B170" s="73" t="s">
        <v>394</v>
      </c>
      <c r="C170" s="31" t="s">
        <v>209</v>
      </c>
      <c r="D170" s="48">
        <v>415</v>
      </c>
      <c r="E170" s="49" t="s">
        <v>251</v>
      </c>
      <c r="F170" s="50">
        <v>95.02</v>
      </c>
      <c r="G170" s="51"/>
      <c r="H170" s="52"/>
      <c r="I170" s="53" t="s">
        <v>39</v>
      </c>
      <c r="J170" s="54">
        <f t="shared" si="14"/>
        <v>1</v>
      </c>
      <c r="K170" s="55" t="s">
        <v>64</v>
      </c>
      <c r="L170" s="55" t="s">
        <v>7</v>
      </c>
      <c r="M170" s="56"/>
      <c r="N170" s="51"/>
      <c r="O170" s="51"/>
      <c r="P170" s="57"/>
      <c r="Q170" s="51"/>
      <c r="R170" s="51"/>
      <c r="S170" s="57"/>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9">
        <f t="shared" si="15"/>
        <v>39433.3</v>
      </c>
      <c r="BB170" s="60">
        <f t="shared" si="16"/>
        <v>39433.3</v>
      </c>
      <c r="BC170" s="61" t="str">
        <f t="shared" si="17"/>
        <v>INR  Thirty Nine Thousand Four Hundred &amp; Thirty Three  and Paise Thirty Only</v>
      </c>
      <c r="BE170" s="69">
        <v>84</v>
      </c>
      <c r="BF170" s="69">
        <f t="shared" si="12"/>
        <v>95.02</v>
      </c>
      <c r="BG170" s="69">
        <f t="shared" si="13"/>
        <v>34860</v>
      </c>
      <c r="BH170" s="69"/>
      <c r="ID170" s="46"/>
      <c r="IE170" s="46"/>
      <c r="IF170" s="46"/>
      <c r="IG170" s="46"/>
      <c r="IH170" s="46"/>
    </row>
    <row r="171" spans="1:242" s="45" customFormat="1" ht="47.25" customHeight="1">
      <c r="A171" s="25">
        <v>159</v>
      </c>
      <c r="B171" s="73" t="s">
        <v>395</v>
      </c>
      <c r="C171" s="31" t="s">
        <v>210</v>
      </c>
      <c r="D171" s="48">
        <v>1</v>
      </c>
      <c r="E171" s="49" t="s">
        <v>252</v>
      </c>
      <c r="F171" s="50">
        <v>5800.79</v>
      </c>
      <c r="G171" s="51"/>
      <c r="H171" s="52"/>
      <c r="I171" s="53" t="s">
        <v>39</v>
      </c>
      <c r="J171" s="54">
        <f t="shared" si="14"/>
        <v>1</v>
      </c>
      <c r="K171" s="55" t="s">
        <v>64</v>
      </c>
      <c r="L171" s="55" t="s">
        <v>7</v>
      </c>
      <c r="M171" s="56"/>
      <c r="N171" s="51"/>
      <c r="O171" s="51"/>
      <c r="P171" s="57"/>
      <c r="Q171" s="51"/>
      <c r="R171" s="51"/>
      <c r="S171" s="57"/>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9">
        <f t="shared" si="15"/>
        <v>5800.79</v>
      </c>
      <c r="BB171" s="60">
        <f t="shared" si="16"/>
        <v>5800.79</v>
      </c>
      <c r="BC171" s="61" t="str">
        <f t="shared" si="17"/>
        <v>INR  Five Thousand Eight Hundred    and Paise Seventy Nine Only</v>
      </c>
      <c r="BE171" s="69">
        <v>5128</v>
      </c>
      <c r="BF171" s="69">
        <f t="shared" si="12"/>
        <v>5800.79</v>
      </c>
      <c r="BG171" s="69">
        <f t="shared" si="13"/>
        <v>5128</v>
      </c>
      <c r="BH171" s="69"/>
      <c r="ID171" s="46"/>
      <c r="IE171" s="46"/>
      <c r="IF171" s="46"/>
      <c r="IG171" s="46"/>
      <c r="IH171" s="46"/>
    </row>
    <row r="172" spans="1:242" s="45" customFormat="1" ht="51" customHeight="1">
      <c r="A172" s="47">
        <v>160</v>
      </c>
      <c r="B172" s="73" t="s">
        <v>396</v>
      </c>
      <c r="C172" s="31" t="s">
        <v>211</v>
      </c>
      <c r="D172" s="48">
        <v>6</v>
      </c>
      <c r="E172" s="49" t="s">
        <v>252</v>
      </c>
      <c r="F172" s="50">
        <v>11802.94</v>
      </c>
      <c r="G172" s="51"/>
      <c r="H172" s="52"/>
      <c r="I172" s="53" t="s">
        <v>39</v>
      </c>
      <c r="J172" s="54">
        <f t="shared" si="14"/>
        <v>1</v>
      </c>
      <c r="K172" s="55" t="s">
        <v>64</v>
      </c>
      <c r="L172" s="55" t="s">
        <v>7</v>
      </c>
      <c r="M172" s="56"/>
      <c r="N172" s="51"/>
      <c r="O172" s="51"/>
      <c r="P172" s="57"/>
      <c r="Q172" s="51"/>
      <c r="R172" s="51"/>
      <c r="S172" s="57"/>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9">
        <f t="shared" si="15"/>
        <v>70817.64</v>
      </c>
      <c r="BB172" s="60">
        <f t="shared" si="16"/>
        <v>70817.64</v>
      </c>
      <c r="BC172" s="61" t="str">
        <f t="shared" si="17"/>
        <v>INR  Seventy Thousand Eight Hundred &amp; Seventeen  and Paise Sixty Four Only</v>
      </c>
      <c r="BE172" s="69">
        <v>10434</v>
      </c>
      <c r="BF172" s="69">
        <f t="shared" si="12"/>
        <v>11802.94</v>
      </c>
      <c r="BG172" s="69">
        <f t="shared" si="13"/>
        <v>62604</v>
      </c>
      <c r="BH172" s="69"/>
      <c r="ID172" s="46"/>
      <c r="IE172" s="46"/>
      <c r="IF172" s="46"/>
      <c r="IG172" s="46"/>
      <c r="IH172" s="46"/>
    </row>
    <row r="173" spans="1:242" s="45" customFormat="1" ht="36" customHeight="1">
      <c r="A173" s="25">
        <v>161</v>
      </c>
      <c r="B173" s="73" t="s">
        <v>397</v>
      </c>
      <c r="C173" s="31" t="s">
        <v>212</v>
      </c>
      <c r="D173" s="48">
        <v>1</v>
      </c>
      <c r="E173" s="49" t="s">
        <v>252</v>
      </c>
      <c r="F173" s="50">
        <v>108.6</v>
      </c>
      <c r="G173" s="51"/>
      <c r="H173" s="52"/>
      <c r="I173" s="53" t="s">
        <v>39</v>
      </c>
      <c r="J173" s="54">
        <f t="shared" si="14"/>
        <v>1</v>
      </c>
      <c r="K173" s="55" t="s">
        <v>64</v>
      </c>
      <c r="L173" s="55" t="s">
        <v>7</v>
      </c>
      <c r="M173" s="56"/>
      <c r="N173" s="51"/>
      <c r="O173" s="51"/>
      <c r="P173" s="57"/>
      <c r="Q173" s="51"/>
      <c r="R173" s="51"/>
      <c r="S173" s="57"/>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59">
        <f t="shared" si="15"/>
        <v>108.6</v>
      </c>
      <c r="BB173" s="60">
        <f t="shared" si="16"/>
        <v>108.6</v>
      </c>
      <c r="BC173" s="61" t="str">
        <f t="shared" si="17"/>
        <v>INR  One Hundred &amp; Eight  and Paise Sixty Only</v>
      </c>
      <c r="BE173" s="69">
        <v>96</v>
      </c>
      <c r="BF173" s="69">
        <f t="shared" si="12"/>
        <v>108.6</v>
      </c>
      <c r="BG173" s="69">
        <f t="shared" si="13"/>
        <v>96</v>
      </c>
      <c r="BH173" s="69"/>
      <c r="ID173" s="46"/>
      <c r="IE173" s="46"/>
      <c r="IF173" s="46"/>
      <c r="IG173" s="46"/>
      <c r="IH173" s="46"/>
    </row>
    <row r="174" spans="1:242" s="45" customFormat="1" ht="36.75" customHeight="1">
      <c r="A174" s="47">
        <v>162</v>
      </c>
      <c r="B174" s="73" t="s">
        <v>398</v>
      </c>
      <c r="C174" s="31" t="s">
        <v>213</v>
      </c>
      <c r="D174" s="48">
        <v>6</v>
      </c>
      <c r="E174" s="49" t="s">
        <v>252</v>
      </c>
      <c r="F174" s="50">
        <v>255.65</v>
      </c>
      <c r="G174" s="51"/>
      <c r="H174" s="52"/>
      <c r="I174" s="53" t="s">
        <v>39</v>
      </c>
      <c r="J174" s="54">
        <f t="shared" si="14"/>
        <v>1</v>
      </c>
      <c r="K174" s="55" t="s">
        <v>64</v>
      </c>
      <c r="L174" s="55" t="s">
        <v>7</v>
      </c>
      <c r="M174" s="56"/>
      <c r="N174" s="51"/>
      <c r="O174" s="51"/>
      <c r="P174" s="57"/>
      <c r="Q174" s="51"/>
      <c r="R174" s="51"/>
      <c r="S174" s="57"/>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9">
        <f t="shared" si="15"/>
        <v>1533.9</v>
      </c>
      <c r="BB174" s="60">
        <f t="shared" si="16"/>
        <v>1533.9</v>
      </c>
      <c r="BC174" s="61" t="str">
        <f t="shared" si="17"/>
        <v>INR  One Thousand Five Hundred &amp; Thirty Three  and Paise Ninety Only</v>
      </c>
      <c r="BE174" s="69">
        <v>226</v>
      </c>
      <c r="BF174" s="69">
        <f t="shared" si="12"/>
        <v>255.65</v>
      </c>
      <c r="BG174" s="69">
        <f t="shared" si="13"/>
        <v>1356</v>
      </c>
      <c r="BH174" s="69"/>
      <c r="ID174" s="46"/>
      <c r="IE174" s="46"/>
      <c r="IF174" s="46"/>
      <c r="IG174" s="46"/>
      <c r="IH174" s="46"/>
    </row>
    <row r="175" spans="1:242" s="45" customFormat="1" ht="364.5" customHeight="1">
      <c r="A175" s="25">
        <v>163</v>
      </c>
      <c r="B175" s="73" t="s">
        <v>499</v>
      </c>
      <c r="C175" s="31" t="s">
        <v>214</v>
      </c>
      <c r="D175" s="48">
        <v>20</v>
      </c>
      <c r="E175" s="49" t="s">
        <v>252</v>
      </c>
      <c r="F175" s="50">
        <v>8040.57</v>
      </c>
      <c r="G175" s="51"/>
      <c r="H175" s="52"/>
      <c r="I175" s="53" t="s">
        <v>39</v>
      </c>
      <c r="J175" s="54">
        <f t="shared" si="14"/>
        <v>1</v>
      </c>
      <c r="K175" s="55" t="s">
        <v>64</v>
      </c>
      <c r="L175" s="55" t="s">
        <v>7</v>
      </c>
      <c r="M175" s="56"/>
      <c r="N175" s="51"/>
      <c r="O175" s="51"/>
      <c r="P175" s="57"/>
      <c r="Q175" s="51"/>
      <c r="R175" s="51"/>
      <c r="S175" s="57"/>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9">
        <f t="shared" si="15"/>
        <v>160811.4</v>
      </c>
      <c r="BB175" s="60">
        <f t="shared" si="16"/>
        <v>160811.4</v>
      </c>
      <c r="BC175" s="61" t="str">
        <f t="shared" si="17"/>
        <v>INR  One Lakh Sixty Thousand Eight Hundred &amp; Eleven  and Paise Forty Only</v>
      </c>
      <c r="BE175" s="69">
        <v>7108</v>
      </c>
      <c r="BF175" s="69">
        <f t="shared" si="12"/>
        <v>8040.57</v>
      </c>
      <c r="BG175" s="69">
        <f t="shared" si="13"/>
        <v>142160</v>
      </c>
      <c r="BH175" s="69"/>
      <c r="ID175" s="46"/>
      <c r="IE175" s="46"/>
      <c r="IF175" s="46"/>
      <c r="IG175" s="46"/>
      <c r="IH175" s="46"/>
    </row>
    <row r="176" spans="1:242" s="45" customFormat="1" ht="365.25" customHeight="1">
      <c r="A176" s="47">
        <v>164</v>
      </c>
      <c r="B176" s="73" t="s">
        <v>534</v>
      </c>
      <c r="C176" s="31" t="s">
        <v>215</v>
      </c>
      <c r="D176" s="48">
        <v>1</v>
      </c>
      <c r="E176" s="49" t="s">
        <v>252</v>
      </c>
      <c r="F176" s="50">
        <v>40223.21</v>
      </c>
      <c r="G176" s="51"/>
      <c r="H176" s="52"/>
      <c r="I176" s="53" t="s">
        <v>39</v>
      </c>
      <c r="J176" s="54">
        <f t="shared" si="14"/>
        <v>1</v>
      </c>
      <c r="K176" s="55" t="s">
        <v>64</v>
      </c>
      <c r="L176" s="55" t="s">
        <v>7</v>
      </c>
      <c r="M176" s="56"/>
      <c r="N176" s="51"/>
      <c r="O176" s="51"/>
      <c r="P176" s="57"/>
      <c r="Q176" s="51"/>
      <c r="R176" s="51"/>
      <c r="S176" s="57"/>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9">
        <f t="shared" si="15"/>
        <v>40223.21</v>
      </c>
      <c r="BB176" s="60">
        <f t="shared" si="16"/>
        <v>40223.21</v>
      </c>
      <c r="BC176" s="61" t="str">
        <f t="shared" si="17"/>
        <v>INR  Forty Thousand Two Hundred &amp; Twenty Three  and Paise Twenty One Only</v>
      </c>
      <c r="BE176" s="69">
        <v>35558</v>
      </c>
      <c r="BF176" s="69">
        <f t="shared" si="12"/>
        <v>40223.21</v>
      </c>
      <c r="BG176" s="69">
        <f t="shared" si="13"/>
        <v>35558</v>
      </c>
      <c r="BH176" s="69"/>
      <c r="ID176" s="46"/>
      <c r="IE176" s="46"/>
      <c r="IF176" s="46"/>
      <c r="IG176" s="46"/>
      <c r="IH176" s="46"/>
    </row>
    <row r="177" spans="1:242" s="45" customFormat="1" ht="378" customHeight="1">
      <c r="A177" s="25">
        <v>165</v>
      </c>
      <c r="B177" s="73" t="s">
        <v>498</v>
      </c>
      <c r="C177" s="31" t="s">
        <v>216</v>
      </c>
      <c r="D177" s="48">
        <v>1</v>
      </c>
      <c r="E177" s="49" t="s">
        <v>252</v>
      </c>
      <c r="F177" s="50">
        <v>101244.66</v>
      </c>
      <c r="G177" s="51"/>
      <c r="H177" s="52"/>
      <c r="I177" s="53" t="s">
        <v>39</v>
      </c>
      <c r="J177" s="54">
        <f t="shared" si="14"/>
        <v>1</v>
      </c>
      <c r="K177" s="55" t="s">
        <v>64</v>
      </c>
      <c r="L177" s="55" t="s">
        <v>7</v>
      </c>
      <c r="M177" s="56"/>
      <c r="N177" s="51"/>
      <c r="O177" s="51"/>
      <c r="P177" s="57"/>
      <c r="Q177" s="51"/>
      <c r="R177" s="51"/>
      <c r="S177" s="57"/>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9">
        <f t="shared" si="15"/>
        <v>101244.66</v>
      </c>
      <c r="BB177" s="60">
        <f t="shared" si="16"/>
        <v>101244.66</v>
      </c>
      <c r="BC177" s="61" t="str">
        <f t="shared" si="17"/>
        <v>INR  One Lakh One Thousand Two Hundred &amp; Forty Four  and Paise Sixty Six Only</v>
      </c>
      <c r="BE177" s="69">
        <v>89502</v>
      </c>
      <c r="BF177" s="69">
        <f t="shared" si="12"/>
        <v>101244.66</v>
      </c>
      <c r="BG177" s="69">
        <f t="shared" si="13"/>
        <v>89502</v>
      </c>
      <c r="BH177" s="69"/>
      <c r="ID177" s="46"/>
      <c r="IE177" s="46"/>
      <c r="IF177" s="46"/>
      <c r="IG177" s="46"/>
      <c r="IH177" s="46"/>
    </row>
    <row r="178" spans="1:242" s="45" customFormat="1" ht="379.5" customHeight="1">
      <c r="A178" s="47">
        <v>166</v>
      </c>
      <c r="B178" s="73" t="s">
        <v>533</v>
      </c>
      <c r="C178" s="31" t="s">
        <v>217</v>
      </c>
      <c r="D178" s="48">
        <v>1</v>
      </c>
      <c r="E178" s="49" t="s">
        <v>252</v>
      </c>
      <c r="F178" s="50">
        <v>128011.12</v>
      </c>
      <c r="G178" s="51"/>
      <c r="H178" s="52"/>
      <c r="I178" s="53" t="s">
        <v>39</v>
      </c>
      <c r="J178" s="54">
        <f>IF(I178="Less(-)",-1,1)</f>
        <v>1</v>
      </c>
      <c r="K178" s="55" t="s">
        <v>64</v>
      </c>
      <c r="L178" s="55" t="s">
        <v>7</v>
      </c>
      <c r="M178" s="56"/>
      <c r="N178" s="51"/>
      <c r="O178" s="51"/>
      <c r="P178" s="57"/>
      <c r="Q178" s="51"/>
      <c r="R178" s="51"/>
      <c r="S178" s="57"/>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9">
        <f>total_amount_ba($B$2,$D$2,D178,F178,J178,K178,M178)</f>
        <v>128011.12</v>
      </c>
      <c r="BB178" s="60">
        <f>BA178+SUM(N178:AZ178)</f>
        <v>128011.12</v>
      </c>
      <c r="BC178" s="61" t="str">
        <f>SpellNumber(L178,BB178)</f>
        <v>INR  One Lakh Twenty Eight Thousand  &amp;Eleven  and Paise Twelve Only</v>
      </c>
      <c r="BE178" s="69">
        <v>113164</v>
      </c>
      <c r="BF178" s="69">
        <f t="shared" si="12"/>
        <v>128011.12</v>
      </c>
      <c r="BG178" s="69">
        <f t="shared" si="13"/>
        <v>113164</v>
      </c>
      <c r="BH178" s="69"/>
      <c r="ID178" s="46"/>
      <c r="IE178" s="46"/>
      <c r="IF178" s="46"/>
      <c r="IG178" s="46"/>
      <c r="IH178" s="46"/>
    </row>
    <row r="179" spans="1:242" s="45" customFormat="1" ht="364.5" customHeight="1">
      <c r="A179" s="25">
        <v>167</v>
      </c>
      <c r="B179" s="73" t="s">
        <v>485</v>
      </c>
      <c r="C179" s="31" t="s">
        <v>218</v>
      </c>
      <c r="D179" s="48">
        <v>3</v>
      </c>
      <c r="E179" s="49" t="s">
        <v>252</v>
      </c>
      <c r="F179" s="50">
        <v>18410.28</v>
      </c>
      <c r="G179" s="51"/>
      <c r="H179" s="52"/>
      <c r="I179" s="53" t="s">
        <v>39</v>
      </c>
      <c r="J179" s="54">
        <f t="shared" si="14"/>
        <v>1</v>
      </c>
      <c r="K179" s="55" t="s">
        <v>64</v>
      </c>
      <c r="L179" s="55" t="s">
        <v>7</v>
      </c>
      <c r="M179" s="56"/>
      <c r="N179" s="51"/>
      <c r="O179" s="51"/>
      <c r="P179" s="57"/>
      <c r="Q179" s="51"/>
      <c r="R179" s="51"/>
      <c r="S179" s="57"/>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59">
        <f t="shared" si="15"/>
        <v>55230.84</v>
      </c>
      <c r="BB179" s="60">
        <f t="shared" si="16"/>
        <v>55230.84</v>
      </c>
      <c r="BC179" s="61" t="str">
        <f t="shared" si="17"/>
        <v>INR  Fifty Five Thousand Two Hundred &amp; Thirty  and Paise Eighty Four Only</v>
      </c>
      <c r="BE179" s="69">
        <v>16275</v>
      </c>
      <c r="BF179" s="69">
        <f t="shared" si="12"/>
        <v>18410.28</v>
      </c>
      <c r="BG179" s="69">
        <f t="shared" si="13"/>
        <v>48825</v>
      </c>
      <c r="BH179" s="69"/>
      <c r="ID179" s="46"/>
      <c r="IE179" s="46"/>
      <c r="IF179" s="46"/>
      <c r="IG179" s="46"/>
      <c r="IH179" s="46"/>
    </row>
    <row r="180" spans="1:242" s="15" customFormat="1" ht="78.75" customHeight="1">
      <c r="A180" s="47">
        <v>168</v>
      </c>
      <c r="B180" s="73" t="s">
        <v>480</v>
      </c>
      <c r="C180" s="31" t="s">
        <v>219</v>
      </c>
      <c r="D180" s="48">
        <v>1</v>
      </c>
      <c r="E180" s="49" t="s">
        <v>253</v>
      </c>
      <c r="F180" s="50">
        <v>8639.48</v>
      </c>
      <c r="G180" s="51"/>
      <c r="H180" s="52"/>
      <c r="I180" s="53" t="s">
        <v>39</v>
      </c>
      <c r="J180" s="54">
        <f t="shared" si="14"/>
        <v>1</v>
      </c>
      <c r="K180" s="55" t="s">
        <v>64</v>
      </c>
      <c r="L180" s="55" t="s">
        <v>7</v>
      </c>
      <c r="M180" s="56"/>
      <c r="N180" s="51"/>
      <c r="O180" s="51"/>
      <c r="P180" s="57"/>
      <c r="Q180" s="51"/>
      <c r="R180" s="51"/>
      <c r="S180" s="57"/>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9">
        <f t="shared" si="15"/>
        <v>8639.48</v>
      </c>
      <c r="BB180" s="60">
        <f t="shared" si="16"/>
        <v>8639.48</v>
      </c>
      <c r="BC180" s="61" t="str">
        <f t="shared" si="17"/>
        <v>INR  Eight Thousand Six Hundred &amp; Thirty Nine  and Paise Forty Eight Only</v>
      </c>
      <c r="BE180" s="68">
        <v>7415</v>
      </c>
      <c r="BF180" s="68">
        <f>BE180*1.12*1.01*1.03</f>
        <v>8639.48</v>
      </c>
      <c r="BG180" s="72">
        <f>D180*BE180</f>
        <v>7415</v>
      </c>
      <c r="BH180" s="68"/>
      <c r="ID180" s="16"/>
      <c r="IE180" s="16"/>
      <c r="IF180" s="16"/>
      <c r="IG180" s="16"/>
      <c r="IH180" s="16"/>
    </row>
    <row r="181" spans="1:242" s="15" customFormat="1" ht="185.25" customHeight="1">
      <c r="A181" s="25">
        <v>169</v>
      </c>
      <c r="B181" s="73" t="s">
        <v>427</v>
      </c>
      <c r="C181" s="31" t="s">
        <v>220</v>
      </c>
      <c r="D181" s="48">
        <v>2</v>
      </c>
      <c r="E181" s="49" t="s">
        <v>254</v>
      </c>
      <c r="F181" s="50">
        <v>4389.07</v>
      </c>
      <c r="G181" s="51"/>
      <c r="H181" s="52"/>
      <c r="I181" s="53" t="s">
        <v>39</v>
      </c>
      <c r="J181" s="54">
        <f t="shared" si="14"/>
        <v>1</v>
      </c>
      <c r="K181" s="55" t="s">
        <v>64</v>
      </c>
      <c r="L181" s="55" t="s">
        <v>7</v>
      </c>
      <c r="M181" s="56"/>
      <c r="N181" s="51"/>
      <c r="O181" s="51"/>
      <c r="P181" s="57"/>
      <c r="Q181" s="51"/>
      <c r="R181" s="51"/>
      <c r="S181" s="57"/>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9">
        <f t="shared" si="15"/>
        <v>8778.14</v>
      </c>
      <c r="BB181" s="60">
        <f t="shared" si="16"/>
        <v>8778.14</v>
      </c>
      <c r="BC181" s="61" t="str">
        <f t="shared" si="17"/>
        <v>INR  Eight Thousand Seven Hundred &amp; Seventy Eight  and Paise Fourteen Only</v>
      </c>
      <c r="BE181" s="68">
        <v>3767</v>
      </c>
      <c r="BF181" s="68">
        <f aca="true" t="shared" si="18" ref="BF181:BF219">BE181*1.12*1.01*1.03</f>
        <v>4389.07</v>
      </c>
      <c r="BG181" s="72">
        <f aca="true" t="shared" si="19" ref="BG181:BG242">D181*BE181</f>
        <v>7534</v>
      </c>
      <c r="BH181" s="68"/>
      <c r="ID181" s="16"/>
      <c r="IE181" s="16"/>
      <c r="IF181" s="16"/>
      <c r="IG181" s="16"/>
      <c r="IH181" s="16"/>
    </row>
    <row r="182" spans="1:242" s="15" customFormat="1" ht="66.75" customHeight="1">
      <c r="A182" s="47">
        <v>170</v>
      </c>
      <c r="B182" s="73" t="s">
        <v>428</v>
      </c>
      <c r="C182" s="31" t="s">
        <v>221</v>
      </c>
      <c r="D182" s="48">
        <v>1</v>
      </c>
      <c r="E182" s="49" t="s">
        <v>253</v>
      </c>
      <c r="F182" s="50">
        <v>7367.15</v>
      </c>
      <c r="G182" s="51"/>
      <c r="H182" s="52"/>
      <c r="I182" s="53" t="s">
        <v>39</v>
      </c>
      <c r="J182" s="54">
        <f t="shared" si="14"/>
        <v>1</v>
      </c>
      <c r="K182" s="55" t="s">
        <v>64</v>
      </c>
      <c r="L182" s="55" t="s">
        <v>7</v>
      </c>
      <c r="M182" s="56"/>
      <c r="N182" s="51"/>
      <c r="O182" s="51"/>
      <c r="P182" s="57"/>
      <c r="Q182" s="51"/>
      <c r="R182" s="51"/>
      <c r="S182" s="57"/>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59">
        <f t="shared" si="15"/>
        <v>7367.15</v>
      </c>
      <c r="BB182" s="60">
        <f t="shared" si="16"/>
        <v>7367.15</v>
      </c>
      <c r="BC182" s="61" t="str">
        <f t="shared" si="17"/>
        <v>INR  Seven Thousand Three Hundred &amp; Sixty Seven  and Paise Fifteen Only</v>
      </c>
      <c r="BE182" s="68">
        <v>6323</v>
      </c>
      <c r="BF182" s="68">
        <f t="shared" si="18"/>
        <v>7367.15</v>
      </c>
      <c r="BG182" s="72">
        <f t="shared" si="19"/>
        <v>6323</v>
      </c>
      <c r="BH182" s="68"/>
      <c r="ID182" s="16"/>
      <c r="IE182" s="16"/>
      <c r="IF182" s="16"/>
      <c r="IG182" s="16"/>
      <c r="IH182" s="16"/>
    </row>
    <row r="183" spans="1:242" s="15" customFormat="1" ht="52.5" customHeight="1">
      <c r="A183" s="25">
        <v>171</v>
      </c>
      <c r="B183" s="73" t="s">
        <v>429</v>
      </c>
      <c r="C183" s="31" t="s">
        <v>222</v>
      </c>
      <c r="D183" s="48">
        <v>1</v>
      </c>
      <c r="E183" s="49" t="s">
        <v>253</v>
      </c>
      <c r="F183" s="50">
        <v>10862.56</v>
      </c>
      <c r="G183" s="51"/>
      <c r="H183" s="52"/>
      <c r="I183" s="53" t="s">
        <v>39</v>
      </c>
      <c r="J183" s="54">
        <f t="shared" si="14"/>
        <v>1</v>
      </c>
      <c r="K183" s="55" t="s">
        <v>64</v>
      </c>
      <c r="L183" s="55" t="s">
        <v>7</v>
      </c>
      <c r="M183" s="56"/>
      <c r="N183" s="51"/>
      <c r="O183" s="51"/>
      <c r="P183" s="57"/>
      <c r="Q183" s="51"/>
      <c r="R183" s="51"/>
      <c r="S183" s="57"/>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9">
        <f t="shared" si="15"/>
        <v>10862.56</v>
      </c>
      <c r="BB183" s="60">
        <f t="shared" si="16"/>
        <v>10862.56</v>
      </c>
      <c r="BC183" s="61" t="str">
        <f t="shared" si="17"/>
        <v>INR  Ten Thousand Eight Hundred &amp; Sixty Two  and Paise Fifty Six Only</v>
      </c>
      <c r="BE183" s="68">
        <v>9323</v>
      </c>
      <c r="BF183" s="68">
        <f t="shared" si="18"/>
        <v>10862.56</v>
      </c>
      <c r="BG183" s="72">
        <f t="shared" si="19"/>
        <v>9323</v>
      </c>
      <c r="BH183" s="68"/>
      <c r="ID183" s="16"/>
      <c r="IE183" s="16"/>
      <c r="IF183" s="16"/>
      <c r="IG183" s="16"/>
      <c r="IH183" s="16"/>
    </row>
    <row r="184" spans="1:242" s="15" customFormat="1" ht="63" customHeight="1">
      <c r="A184" s="47">
        <v>172</v>
      </c>
      <c r="B184" s="73" t="s">
        <v>430</v>
      </c>
      <c r="C184" s="31" t="s">
        <v>223</v>
      </c>
      <c r="D184" s="48">
        <v>4</v>
      </c>
      <c r="E184" s="49" t="s">
        <v>253</v>
      </c>
      <c r="F184" s="50">
        <v>4814.34</v>
      </c>
      <c r="G184" s="51"/>
      <c r="H184" s="52"/>
      <c r="I184" s="53" t="s">
        <v>39</v>
      </c>
      <c r="J184" s="54">
        <f t="shared" si="14"/>
        <v>1</v>
      </c>
      <c r="K184" s="55" t="s">
        <v>64</v>
      </c>
      <c r="L184" s="55" t="s">
        <v>7</v>
      </c>
      <c r="M184" s="56"/>
      <c r="N184" s="51"/>
      <c r="O184" s="51"/>
      <c r="P184" s="57"/>
      <c r="Q184" s="51"/>
      <c r="R184" s="51"/>
      <c r="S184" s="57"/>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9">
        <f t="shared" si="15"/>
        <v>19257.36</v>
      </c>
      <c r="BB184" s="60">
        <f t="shared" si="16"/>
        <v>19257.36</v>
      </c>
      <c r="BC184" s="61" t="str">
        <f t="shared" si="17"/>
        <v>INR  Nineteen Thousand Two Hundred &amp; Fifty Seven  and Paise Thirty Six Only</v>
      </c>
      <c r="BE184" s="68">
        <v>4132</v>
      </c>
      <c r="BF184" s="68">
        <f t="shared" si="18"/>
        <v>4814.34</v>
      </c>
      <c r="BG184" s="72">
        <f t="shared" si="19"/>
        <v>16528</v>
      </c>
      <c r="BH184" s="68"/>
      <c r="ID184" s="16"/>
      <c r="IE184" s="16"/>
      <c r="IF184" s="16"/>
      <c r="IG184" s="16"/>
      <c r="IH184" s="16"/>
    </row>
    <row r="185" spans="1:242" s="15" customFormat="1" ht="172.5" customHeight="1">
      <c r="A185" s="25">
        <v>173</v>
      </c>
      <c r="B185" s="73" t="s">
        <v>431</v>
      </c>
      <c r="C185" s="31" t="s">
        <v>224</v>
      </c>
      <c r="D185" s="48">
        <v>1</v>
      </c>
      <c r="E185" s="49" t="s">
        <v>253</v>
      </c>
      <c r="F185" s="50">
        <v>19400.68</v>
      </c>
      <c r="G185" s="51"/>
      <c r="H185" s="52"/>
      <c r="I185" s="53" t="s">
        <v>39</v>
      </c>
      <c r="J185" s="54">
        <f t="shared" si="14"/>
        <v>1</v>
      </c>
      <c r="K185" s="55" t="s">
        <v>64</v>
      </c>
      <c r="L185" s="55" t="s">
        <v>7</v>
      </c>
      <c r="M185" s="56"/>
      <c r="N185" s="51"/>
      <c r="O185" s="51"/>
      <c r="P185" s="57"/>
      <c r="Q185" s="51"/>
      <c r="R185" s="51"/>
      <c r="S185" s="57"/>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9">
        <f t="shared" si="15"/>
        <v>19400.68</v>
      </c>
      <c r="BB185" s="60">
        <f t="shared" si="16"/>
        <v>19400.68</v>
      </c>
      <c r="BC185" s="61" t="str">
        <f t="shared" si="17"/>
        <v>INR  Nineteen Thousand Four Hundred    and Paise Sixty Eight Only</v>
      </c>
      <c r="BE185" s="68">
        <v>16651</v>
      </c>
      <c r="BF185" s="68">
        <f t="shared" si="18"/>
        <v>19400.68</v>
      </c>
      <c r="BG185" s="72">
        <f t="shared" si="19"/>
        <v>16651</v>
      </c>
      <c r="BH185" s="68"/>
      <c r="ID185" s="16"/>
      <c r="IE185" s="16"/>
      <c r="IF185" s="16"/>
      <c r="IG185" s="16"/>
      <c r="IH185" s="16"/>
    </row>
    <row r="186" spans="1:242" s="15" customFormat="1" ht="126" customHeight="1">
      <c r="A186" s="47">
        <v>174</v>
      </c>
      <c r="B186" s="73" t="s">
        <v>432</v>
      </c>
      <c r="C186" s="31" t="s">
        <v>225</v>
      </c>
      <c r="D186" s="48">
        <v>4</v>
      </c>
      <c r="E186" s="49" t="s">
        <v>253</v>
      </c>
      <c r="F186" s="50">
        <v>6962.85</v>
      </c>
      <c r="G186" s="51"/>
      <c r="H186" s="52"/>
      <c r="I186" s="53" t="s">
        <v>39</v>
      </c>
      <c r="J186" s="54">
        <f t="shared" si="14"/>
        <v>1</v>
      </c>
      <c r="K186" s="55" t="s">
        <v>64</v>
      </c>
      <c r="L186" s="55" t="s">
        <v>7</v>
      </c>
      <c r="M186" s="56"/>
      <c r="N186" s="51"/>
      <c r="O186" s="51"/>
      <c r="P186" s="57"/>
      <c r="Q186" s="51"/>
      <c r="R186" s="51"/>
      <c r="S186" s="57"/>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9">
        <f t="shared" si="15"/>
        <v>27851.4</v>
      </c>
      <c r="BB186" s="60">
        <f t="shared" si="16"/>
        <v>27851.4</v>
      </c>
      <c r="BC186" s="61" t="str">
        <f t="shared" si="17"/>
        <v>INR  Twenty Seven Thousand Eight Hundred &amp; Fifty One  and Paise Forty Only</v>
      </c>
      <c r="BE186" s="68">
        <v>5976</v>
      </c>
      <c r="BF186" s="68">
        <f t="shared" si="18"/>
        <v>6962.85</v>
      </c>
      <c r="BG186" s="72">
        <f t="shared" si="19"/>
        <v>23904</v>
      </c>
      <c r="BH186" s="68"/>
      <c r="ID186" s="16"/>
      <c r="IE186" s="16"/>
      <c r="IF186" s="16"/>
      <c r="IG186" s="16"/>
      <c r="IH186" s="16"/>
    </row>
    <row r="187" spans="1:242" s="15" customFormat="1" ht="113.25" customHeight="1">
      <c r="A187" s="25">
        <v>175</v>
      </c>
      <c r="B187" s="73" t="s">
        <v>433</v>
      </c>
      <c r="C187" s="31" t="s">
        <v>226</v>
      </c>
      <c r="D187" s="48">
        <v>8</v>
      </c>
      <c r="E187" s="49" t="s">
        <v>253</v>
      </c>
      <c r="F187" s="50">
        <v>3898.55</v>
      </c>
      <c r="G187" s="51"/>
      <c r="H187" s="52"/>
      <c r="I187" s="53" t="s">
        <v>39</v>
      </c>
      <c r="J187" s="54">
        <f t="shared" si="14"/>
        <v>1</v>
      </c>
      <c r="K187" s="55" t="s">
        <v>64</v>
      </c>
      <c r="L187" s="55" t="s">
        <v>7</v>
      </c>
      <c r="M187" s="56"/>
      <c r="N187" s="51"/>
      <c r="O187" s="51"/>
      <c r="P187" s="57"/>
      <c r="Q187" s="51"/>
      <c r="R187" s="51"/>
      <c r="S187" s="57"/>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9">
        <f t="shared" si="15"/>
        <v>31188.4</v>
      </c>
      <c r="BB187" s="60">
        <f t="shared" si="16"/>
        <v>31188.4</v>
      </c>
      <c r="BC187" s="61" t="str">
        <f t="shared" si="17"/>
        <v>INR  Thirty One Thousand One Hundred &amp; Eighty Eight  and Paise Forty Only</v>
      </c>
      <c r="BE187" s="68">
        <v>3346</v>
      </c>
      <c r="BF187" s="68">
        <f t="shared" si="18"/>
        <v>3898.55</v>
      </c>
      <c r="BG187" s="72">
        <f t="shared" si="19"/>
        <v>26768</v>
      </c>
      <c r="BH187" s="68"/>
      <c r="ID187" s="16"/>
      <c r="IE187" s="16"/>
      <c r="IF187" s="16"/>
      <c r="IG187" s="16"/>
      <c r="IH187" s="16"/>
    </row>
    <row r="188" spans="1:242" s="15" customFormat="1" ht="107.25" customHeight="1">
      <c r="A188" s="47">
        <v>176</v>
      </c>
      <c r="B188" s="73" t="s">
        <v>434</v>
      </c>
      <c r="C188" s="31" t="s">
        <v>227</v>
      </c>
      <c r="D188" s="48">
        <v>500</v>
      </c>
      <c r="E188" s="49" t="s">
        <v>254</v>
      </c>
      <c r="F188" s="50">
        <v>200.4</v>
      </c>
      <c r="G188" s="51"/>
      <c r="H188" s="52"/>
      <c r="I188" s="53" t="s">
        <v>39</v>
      </c>
      <c r="J188" s="54">
        <f t="shared" si="14"/>
        <v>1</v>
      </c>
      <c r="K188" s="55" t="s">
        <v>64</v>
      </c>
      <c r="L188" s="55" t="s">
        <v>7</v>
      </c>
      <c r="M188" s="56"/>
      <c r="N188" s="51"/>
      <c r="O188" s="51"/>
      <c r="P188" s="57"/>
      <c r="Q188" s="51"/>
      <c r="R188" s="51"/>
      <c r="S188" s="57"/>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9">
        <f t="shared" si="15"/>
        <v>100200</v>
      </c>
      <c r="BB188" s="60">
        <f t="shared" si="16"/>
        <v>100200</v>
      </c>
      <c r="BC188" s="61" t="str">
        <f t="shared" si="17"/>
        <v>INR  One Lakh Two Hundred    Only</v>
      </c>
      <c r="BE188" s="68">
        <v>172</v>
      </c>
      <c r="BF188" s="68">
        <f t="shared" si="18"/>
        <v>200.4</v>
      </c>
      <c r="BG188" s="72">
        <f t="shared" si="19"/>
        <v>86000</v>
      </c>
      <c r="BH188" s="68"/>
      <c r="ID188" s="16"/>
      <c r="IE188" s="16"/>
      <c r="IF188" s="16"/>
      <c r="IG188" s="16"/>
      <c r="IH188" s="16"/>
    </row>
    <row r="189" spans="1:242" s="15" customFormat="1" ht="78.75" customHeight="1">
      <c r="A189" s="25">
        <v>177</v>
      </c>
      <c r="B189" s="73" t="s">
        <v>435</v>
      </c>
      <c r="C189" s="31" t="s">
        <v>228</v>
      </c>
      <c r="D189" s="48">
        <v>50</v>
      </c>
      <c r="E189" s="49" t="s">
        <v>254</v>
      </c>
      <c r="F189" s="50">
        <v>83.89</v>
      </c>
      <c r="G189" s="51"/>
      <c r="H189" s="52"/>
      <c r="I189" s="53" t="s">
        <v>39</v>
      </c>
      <c r="J189" s="54">
        <f t="shared" si="14"/>
        <v>1</v>
      </c>
      <c r="K189" s="55" t="s">
        <v>64</v>
      </c>
      <c r="L189" s="55" t="s">
        <v>7</v>
      </c>
      <c r="M189" s="56"/>
      <c r="N189" s="51"/>
      <c r="O189" s="51"/>
      <c r="P189" s="57"/>
      <c r="Q189" s="51"/>
      <c r="R189" s="51"/>
      <c r="S189" s="57"/>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9">
        <f t="shared" si="15"/>
        <v>4194.5</v>
      </c>
      <c r="BB189" s="60">
        <f t="shared" si="16"/>
        <v>4194.5</v>
      </c>
      <c r="BC189" s="61" t="str">
        <f t="shared" si="17"/>
        <v>INR  Four Thousand One Hundred &amp; Ninety Four  and Paise Fifty Only</v>
      </c>
      <c r="BE189" s="68">
        <v>72</v>
      </c>
      <c r="BF189" s="68">
        <f t="shared" si="18"/>
        <v>83.89</v>
      </c>
      <c r="BG189" s="72">
        <f t="shared" si="19"/>
        <v>3600</v>
      </c>
      <c r="BH189" s="68"/>
      <c r="ID189" s="16"/>
      <c r="IE189" s="16"/>
      <c r="IF189" s="16"/>
      <c r="IG189" s="16"/>
      <c r="IH189" s="16"/>
    </row>
    <row r="190" spans="1:242" s="15" customFormat="1" ht="79.5" customHeight="1">
      <c r="A190" s="47">
        <v>178</v>
      </c>
      <c r="B190" s="73" t="s">
        <v>436</v>
      </c>
      <c r="C190" s="31" t="s">
        <v>229</v>
      </c>
      <c r="D190" s="48">
        <v>10</v>
      </c>
      <c r="E190" s="49" t="s">
        <v>253</v>
      </c>
      <c r="F190" s="50">
        <v>229.53</v>
      </c>
      <c r="G190" s="51"/>
      <c r="H190" s="52"/>
      <c r="I190" s="53" t="s">
        <v>39</v>
      </c>
      <c r="J190" s="54">
        <f t="shared" si="14"/>
        <v>1</v>
      </c>
      <c r="K190" s="55" t="s">
        <v>64</v>
      </c>
      <c r="L190" s="55" t="s">
        <v>7</v>
      </c>
      <c r="M190" s="56"/>
      <c r="N190" s="51"/>
      <c r="O190" s="51"/>
      <c r="P190" s="57"/>
      <c r="Q190" s="51"/>
      <c r="R190" s="51"/>
      <c r="S190" s="57"/>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9">
        <f t="shared" si="15"/>
        <v>2295.3</v>
      </c>
      <c r="BB190" s="60">
        <f t="shared" si="16"/>
        <v>2295.3</v>
      </c>
      <c r="BC190" s="61" t="str">
        <f t="shared" si="17"/>
        <v>INR  Two Thousand Two Hundred &amp; Ninety Five  and Paise Thirty Only</v>
      </c>
      <c r="BE190" s="68">
        <v>197</v>
      </c>
      <c r="BF190" s="68">
        <f t="shared" si="18"/>
        <v>229.53</v>
      </c>
      <c r="BG190" s="72">
        <f t="shared" si="19"/>
        <v>1970</v>
      </c>
      <c r="BH190" s="68"/>
      <c r="ID190" s="16"/>
      <c r="IE190" s="16"/>
      <c r="IF190" s="16"/>
      <c r="IG190" s="16"/>
      <c r="IH190" s="16"/>
    </row>
    <row r="191" spans="1:242" s="15" customFormat="1" ht="111" customHeight="1">
      <c r="A191" s="25">
        <v>179</v>
      </c>
      <c r="B191" s="73" t="s">
        <v>437</v>
      </c>
      <c r="C191" s="31" t="s">
        <v>230</v>
      </c>
      <c r="D191" s="48">
        <v>4</v>
      </c>
      <c r="E191" s="49" t="s">
        <v>253</v>
      </c>
      <c r="F191" s="50">
        <v>1186.11</v>
      </c>
      <c r="G191" s="51"/>
      <c r="H191" s="52"/>
      <c r="I191" s="53" t="s">
        <v>39</v>
      </c>
      <c r="J191" s="54">
        <f t="shared" si="14"/>
        <v>1</v>
      </c>
      <c r="K191" s="55" t="s">
        <v>64</v>
      </c>
      <c r="L191" s="55" t="s">
        <v>7</v>
      </c>
      <c r="M191" s="56"/>
      <c r="N191" s="51"/>
      <c r="O191" s="51"/>
      <c r="P191" s="57"/>
      <c r="Q191" s="51"/>
      <c r="R191" s="51"/>
      <c r="S191" s="57"/>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9">
        <f t="shared" si="15"/>
        <v>4744.44</v>
      </c>
      <c r="BB191" s="60">
        <f t="shared" si="16"/>
        <v>4744.44</v>
      </c>
      <c r="BC191" s="61" t="str">
        <f t="shared" si="17"/>
        <v>INR  Four Thousand Seven Hundred &amp; Forty Four  and Paise Forty Four Only</v>
      </c>
      <c r="BE191" s="68">
        <v>1018</v>
      </c>
      <c r="BF191" s="68">
        <f t="shared" si="18"/>
        <v>1186.11</v>
      </c>
      <c r="BG191" s="72">
        <f t="shared" si="19"/>
        <v>4072</v>
      </c>
      <c r="BH191" s="68"/>
      <c r="ID191" s="16"/>
      <c r="IE191" s="16"/>
      <c r="IF191" s="16"/>
      <c r="IG191" s="16"/>
      <c r="IH191" s="16"/>
    </row>
    <row r="192" spans="1:242" s="15" customFormat="1" ht="42.75" customHeight="1">
      <c r="A192" s="47">
        <v>180</v>
      </c>
      <c r="B192" s="73" t="s">
        <v>438</v>
      </c>
      <c r="C192" s="31" t="s">
        <v>231</v>
      </c>
      <c r="D192" s="48">
        <v>30</v>
      </c>
      <c r="E192" s="49" t="s">
        <v>254</v>
      </c>
      <c r="F192" s="50">
        <v>384.49</v>
      </c>
      <c r="G192" s="51"/>
      <c r="H192" s="52"/>
      <c r="I192" s="53" t="s">
        <v>39</v>
      </c>
      <c r="J192" s="54">
        <f t="shared" si="14"/>
        <v>1</v>
      </c>
      <c r="K192" s="55" t="s">
        <v>64</v>
      </c>
      <c r="L192" s="55" t="s">
        <v>7</v>
      </c>
      <c r="M192" s="56"/>
      <c r="N192" s="51"/>
      <c r="O192" s="51"/>
      <c r="P192" s="57"/>
      <c r="Q192" s="51"/>
      <c r="R192" s="51"/>
      <c r="S192" s="57"/>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9">
        <f t="shared" si="15"/>
        <v>11534.7</v>
      </c>
      <c r="BB192" s="60">
        <f t="shared" si="16"/>
        <v>11534.7</v>
      </c>
      <c r="BC192" s="61" t="str">
        <f t="shared" si="17"/>
        <v>INR  Eleven Thousand Five Hundred &amp; Thirty Four  and Paise Seventy Only</v>
      </c>
      <c r="BE192" s="68">
        <v>330</v>
      </c>
      <c r="BF192" s="68">
        <f t="shared" si="18"/>
        <v>384.49</v>
      </c>
      <c r="BG192" s="72">
        <f t="shared" si="19"/>
        <v>9900</v>
      </c>
      <c r="BH192" s="68"/>
      <c r="ID192" s="16"/>
      <c r="IE192" s="16"/>
      <c r="IF192" s="16"/>
      <c r="IG192" s="16"/>
      <c r="IH192" s="16"/>
    </row>
    <row r="193" spans="1:242" s="15" customFormat="1" ht="63.75" customHeight="1">
      <c r="A193" s="25">
        <v>181</v>
      </c>
      <c r="B193" s="73" t="s">
        <v>439</v>
      </c>
      <c r="C193" s="31" t="s">
        <v>232</v>
      </c>
      <c r="D193" s="48">
        <v>6</v>
      </c>
      <c r="E193" s="49" t="s">
        <v>253</v>
      </c>
      <c r="F193" s="50">
        <v>174.77</v>
      </c>
      <c r="G193" s="51"/>
      <c r="H193" s="52"/>
      <c r="I193" s="53" t="s">
        <v>39</v>
      </c>
      <c r="J193" s="54">
        <f t="shared" si="14"/>
        <v>1</v>
      </c>
      <c r="K193" s="55" t="s">
        <v>64</v>
      </c>
      <c r="L193" s="55" t="s">
        <v>7</v>
      </c>
      <c r="M193" s="56"/>
      <c r="N193" s="51"/>
      <c r="O193" s="51"/>
      <c r="P193" s="57"/>
      <c r="Q193" s="51"/>
      <c r="R193" s="51"/>
      <c r="S193" s="57"/>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9">
        <f t="shared" si="15"/>
        <v>1048.62</v>
      </c>
      <c r="BB193" s="60">
        <f t="shared" si="16"/>
        <v>1048.62</v>
      </c>
      <c r="BC193" s="61" t="str">
        <f t="shared" si="17"/>
        <v>INR  One Thousand  &amp;Forty Eight  and Paise Sixty Two Only</v>
      </c>
      <c r="BE193" s="68">
        <v>150</v>
      </c>
      <c r="BF193" s="68">
        <f t="shared" si="18"/>
        <v>174.77</v>
      </c>
      <c r="BG193" s="72">
        <f t="shared" si="19"/>
        <v>900</v>
      </c>
      <c r="BH193" s="68"/>
      <c r="ID193" s="16"/>
      <c r="IE193" s="16"/>
      <c r="IF193" s="16"/>
      <c r="IG193" s="16"/>
      <c r="IH193" s="16"/>
    </row>
    <row r="194" spans="1:242" s="15" customFormat="1" ht="61.5" customHeight="1">
      <c r="A194" s="47">
        <v>182</v>
      </c>
      <c r="B194" s="73" t="s">
        <v>440</v>
      </c>
      <c r="C194" s="31" t="s">
        <v>233</v>
      </c>
      <c r="D194" s="48">
        <v>50</v>
      </c>
      <c r="E194" s="49" t="s">
        <v>254</v>
      </c>
      <c r="F194" s="50">
        <v>645.49</v>
      </c>
      <c r="G194" s="51"/>
      <c r="H194" s="52"/>
      <c r="I194" s="53" t="s">
        <v>39</v>
      </c>
      <c r="J194" s="54">
        <f t="shared" si="14"/>
        <v>1</v>
      </c>
      <c r="K194" s="55" t="s">
        <v>64</v>
      </c>
      <c r="L194" s="55" t="s">
        <v>7</v>
      </c>
      <c r="M194" s="56"/>
      <c r="N194" s="51"/>
      <c r="O194" s="51"/>
      <c r="P194" s="57"/>
      <c r="Q194" s="51"/>
      <c r="R194" s="51"/>
      <c r="S194" s="57"/>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9">
        <f t="shared" si="15"/>
        <v>32274.5</v>
      </c>
      <c r="BB194" s="60">
        <f t="shared" si="16"/>
        <v>32274.5</v>
      </c>
      <c r="BC194" s="61" t="str">
        <f t="shared" si="17"/>
        <v>INR  Thirty Two Thousand Two Hundred &amp; Seventy Four  and Paise Fifty Only</v>
      </c>
      <c r="BE194" s="68">
        <v>554</v>
      </c>
      <c r="BF194" s="68">
        <f t="shared" si="18"/>
        <v>645.49</v>
      </c>
      <c r="BG194" s="72">
        <f t="shared" si="19"/>
        <v>27700</v>
      </c>
      <c r="BH194" s="68"/>
      <c r="ID194" s="16"/>
      <c r="IE194" s="16"/>
      <c r="IF194" s="16"/>
      <c r="IG194" s="16"/>
      <c r="IH194" s="16"/>
    </row>
    <row r="195" spans="1:242" s="15" customFormat="1" ht="78" customHeight="1">
      <c r="A195" s="25">
        <v>183</v>
      </c>
      <c r="B195" s="73" t="s">
        <v>441</v>
      </c>
      <c r="C195" s="31" t="s">
        <v>234</v>
      </c>
      <c r="D195" s="48">
        <v>180</v>
      </c>
      <c r="E195" s="49" t="s">
        <v>261</v>
      </c>
      <c r="F195" s="50">
        <v>362.36</v>
      </c>
      <c r="G195" s="51"/>
      <c r="H195" s="52"/>
      <c r="I195" s="53" t="s">
        <v>39</v>
      </c>
      <c r="J195" s="54">
        <f t="shared" si="14"/>
        <v>1</v>
      </c>
      <c r="K195" s="55" t="s">
        <v>64</v>
      </c>
      <c r="L195" s="55" t="s">
        <v>7</v>
      </c>
      <c r="M195" s="56"/>
      <c r="N195" s="51"/>
      <c r="O195" s="51"/>
      <c r="P195" s="57"/>
      <c r="Q195" s="51"/>
      <c r="R195" s="51"/>
      <c r="S195" s="57"/>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9">
        <f t="shared" si="15"/>
        <v>65224.8</v>
      </c>
      <c r="BB195" s="60">
        <f t="shared" si="16"/>
        <v>65224.8</v>
      </c>
      <c r="BC195" s="61" t="str">
        <f t="shared" si="17"/>
        <v>INR  Sixty Five Thousand Two Hundred &amp; Twenty Four  and Paise Eighty Only</v>
      </c>
      <c r="BE195" s="68">
        <v>311</v>
      </c>
      <c r="BF195" s="68">
        <f t="shared" si="18"/>
        <v>362.36</v>
      </c>
      <c r="BG195" s="72">
        <f t="shared" si="19"/>
        <v>55980</v>
      </c>
      <c r="BH195" s="68"/>
      <c r="ID195" s="16"/>
      <c r="IE195" s="16"/>
      <c r="IF195" s="16"/>
      <c r="IG195" s="16"/>
      <c r="IH195" s="16"/>
    </row>
    <row r="196" spans="1:242" s="15" customFormat="1" ht="63.75" customHeight="1">
      <c r="A196" s="47">
        <v>184</v>
      </c>
      <c r="B196" s="73" t="s">
        <v>442</v>
      </c>
      <c r="C196" s="31" t="s">
        <v>235</v>
      </c>
      <c r="D196" s="48">
        <v>570</v>
      </c>
      <c r="E196" s="49" t="s">
        <v>254</v>
      </c>
      <c r="F196" s="50">
        <v>184.09</v>
      </c>
      <c r="G196" s="51"/>
      <c r="H196" s="52"/>
      <c r="I196" s="53" t="s">
        <v>39</v>
      </c>
      <c r="J196" s="54">
        <f t="shared" si="14"/>
        <v>1</v>
      </c>
      <c r="K196" s="55" t="s">
        <v>64</v>
      </c>
      <c r="L196" s="55" t="s">
        <v>7</v>
      </c>
      <c r="M196" s="56"/>
      <c r="N196" s="51"/>
      <c r="O196" s="51"/>
      <c r="P196" s="57"/>
      <c r="Q196" s="51"/>
      <c r="R196" s="51"/>
      <c r="S196" s="57"/>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9">
        <f t="shared" si="15"/>
        <v>104931.3</v>
      </c>
      <c r="BB196" s="60">
        <f t="shared" si="16"/>
        <v>104931.3</v>
      </c>
      <c r="BC196" s="61" t="str">
        <f t="shared" si="17"/>
        <v>INR  One Lakh Four Thousand Nine Hundred &amp; Thirty One  and Paise Thirty Only</v>
      </c>
      <c r="BE196" s="68">
        <v>158</v>
      </c>
      <c r="BF196" s="68">
        <f t="shared" si="18"/>
        <v>184.09</v>
      </c>
      <c r="BG196" s="72">
        <f t="shared" si="19"/>
        <v>90060</v>
      </c>
      <c r="BH196" s="68"/>
      <c r="ID196" s="16"/>
      <c r="IE196" s="16"/>
      <c r="IF196" s="16"/>
      <c r="IG196" s="16"/>
      <c r="IH196" s="16"/>
    </row>
    <row r="197" spans="1:242" s="15" customFormat="1" ht="83.25" customHeight="1">
      <c r="A197" s="25">
        <v>185</v>
      </c>
      <c r="B197" s="73" t="s">
        <v>443</v>
      </c>
      <c r="C197" s="31" t="s">
        <v>236</v>
      </c>
      <c r="D197" s="48">
        <v>350</v>
      </c>
      <c r="E197" s="49" t="s">
        <v>254</v>
      </c>
      <c r="F197" s="50">
        <v>149.14</v>
      </c>
      <c r="G197" s="51"/>
      <c r="H197" s="52"/>
      <c r="I197" s="53" t="s">
        <v>39</v>
      </c>
      <c r="J197" s="54">
        <f t="shared" si="14"/>
        <v>1</v>
      </c>
      <c r="K197" s="55" t="s">
        <v>64</v>
      </c>
      <c r="L197" s="55" t="s">
        <v>7</v>
      </c>
      <c r="M197" s="56"/>
      <c r="N197" s="51"/>
      <c r="O197" s="51"/>
      <c r="P197" s="57"/>
      <c r="Q197" s="51"/>
      <c r="R197" s="51"/>
      <c r="S197" s="57"/>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9">
        <f t="shared" si="15"/>
        <v>52199</v>
      </c>
      <c r="BB197" s="60">
        <f t="shared" si="16"/>
        <v>52199</v>
      </c>
      <c r="BC197" s="61" t="str">
        <f t="shared" si="17"/>
        <v>INR  Fifty Two Thousand One Hundred &amp; Ninety Nine  Only</v>
      </c>
      <c r="BE197" s="68">
        <v>128</v>
      </c>
      <c r="BF197" s="68">
        <f t="shared" si="18"/>
        <v>149.14</v>
      </c>
      <c r="BG197" s="72">
        <f t="shared" si="19"/>
        <v>44800</v>
      </c>
      <c r="BH197" s="68"/>
      <c r="ID197" s="16"/>
      <c r="IE197" s="16"/>
      <c r="IF197" s="16"/>
      <c r="IG197" s="16"/>
      <c r="IH197" s="16"/>
    </row>
    <row r="198" spans="1:242" s="15" customFormat="1" ht="68.25" customHeight="1">
      <c r="A198" s="47">
        <v>186</v>
      </c>
      <c r="B198" s="73" t="s">
        <v>444</v>
      </c>
      <c r="C198" s="31" t="s">
        <v>237</v>
      </c>
      <c r="D198" s="48">
        <v>580</v>
      </c>
      <c r="E198" s="49" t="s">
        <v>261</v>
      </c>
      <c r="F198" s="50">
        <v>129.33</v>
      </c>
      <c r="G198" s="51"/>
      <c r="H198" s="52"/>
      <c r="I198" s="53" t="s">
        <v>39</v>
      </c>
      <c r="J198" s="54">
        <f t="shared" si="14"/>
        <v>1</v>
      </c>
      <c r="K198" s="55" t="s">
        <v>64</v>
      </c>
      <c r="L198" s="55" t="s">
        <v>7</v>
      </c>
      <c r="M198" s="56"/>
      <c r="N198" s="51"/>
      <c r="O198" s="51"/>
      <c r="P198" s="57"/>
      <c r="Q198" s="51"/>
      <c r="R198" s="51"/>
      <c r="S198" s="57"/>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9">
        <f t="shared" si="15"/>
        <v>75011.4</v>
      </c>
      <c r="BB198" s="60">
        <f t="shared" si="16"/>
        <v>75011.4</v>
      </c>
      <c r="BC198" s="61" t="str">
        <f t="shared" si="17"/>
        <v>INR  Seventy Five Thousand  &amp;Eleven  and Paise Forty Only</v>
      </c>
      <c r="BE198" s="68">
        <v>111</v>
      </c>
      <c r="BF198" s="68">
        <f t="shared" si="18"/>
        <v>129.33</v>
      </c>
      <c r="BG198" s="72">
        <f t="shared" si="19"/>
        <v>64380</v>
      </c>
      <c r="BH198" s="68"/>
      <c r="ID198" s="16"/>
      <c r="IE198" s="16"/>
      <c r="IF198" s="16"/>
      <c r="IG198" s="16"/>
      <c r="IH198" s="16"/>
    </row>
    <row r="199" spans="1:242" s="15" customFormat="1" ht="152.25" customHeight="1">
      <c r="A199" s="25">
        <v>187</v>
      </c>
      <c r="B199" s="73" t="s">
        <v>445</v>
      </c>
      <c r="C199" s="31" t="s">
        <v>238</v>
      </c>
      <c r="D199" s="48">
        <v>350</v>
      </c>
      <c r="E199" s="49" t="s">
        <v>262</v>
      </c>
      <c r="F199" s="50">
        <v>1273.49</v>
      </c>
      <c r="G199" s="51"/>
      <c r="H199" s="52"/>
      <c r="I199" s="53" t="s">
        <v>39</v>
      </c>
      <c r="J199" s="54">
        <f t="shared" si="14"/>
        <v>1</v>
      </c>
      <c r="K199" s="55" t="s">
        <v>64</v>
      </c>
      <c r="L199" s="55" t="s">
        <v>7</v>
      </c>
      <c r="M199" s="56"/>
      <c r="N199" s="51"/>
      <c r="O199" s="51"/>
      <c r="P199" s="57"/>
      <c r="Q199" s="51"/>
      <c r="R199" s="51"/>
      <c r="S199" s="57"/>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9">
        <f t="shared" si="15"/>
        <v>445721.5</v>
      </c>
      <c r="BB199" s="60">
        <f t="shared" si="16"/>
        <v>445721.5</v>
      </c>
      <c r="BC199" s="61" t="str">
        <f t="shared" si="17"/>
        <v>INR  Four Lakh Forty Five Thousand Seven Hundred &amp; Twenty One  and Paise Fifty Only</v>
      </c>
      <c r="BE199" s="68">
        <v>1093</v>
      </c>
      <c r="BF199" s="68">
        <f t="shared" si="18"/>
        <v>1273.49</v>
      </c>
      <c r="BG199" s="72">
        <f t="shared" si="19"/>
        <v>382550</v>
      </c>
      <c r="BH199" s="68"/>
      <c r="ID199" s="16"/>
      <c r="IE199" s="16"/>
      <c r="IF199" s="16"/>
      <c r="IG199" s="16"/>
      <c r="IH199" s="16"/>
    </row>
    <row r="200" spans="1:242" s="15" customFormat="1" ht="182.25" customHeight="1">
      <c r="A200" s="47">
        <v>188</v>
      </c>
      <c r="B200" s="73" t="s">
        <v>446</v>
      </c>
      <c r="C200" s="31" t="s">
        <v>239</v>
      </c>
      <c r="D200" s="48">
        <v>65</v>
      </c>
      <c r="E200" s="49" t="s">
        <v>262</v>
      </c>
      <c r="F200" s="50">
        <v>290.12</v>
      </c>
      <c r="G200" s="51">
        <v>249</v>
      </c>
      <c r="H200" s="52"/>
      <c r="I200" s="53" t="s">
        <v>39</v>
      </c>
      <c r="J200" s="54">
        <f t="shared" si="14"/>
        <v>1</v>
      </c>
      <c r="K200" s="55" t="s">
        <v>64</v>
      </c>
      <c r="L200" s="55" t="s">
        <v>7</v>
      </c>
      <c r="M200" s="56"/>
      <c r="N200" s="51"/>
      <c r="O200" s="51"/>
      <c r="P200" s="57"/>
      <c r="Q200" s="51"/>
      <c r="R200" s="51"/>
      <c r="S200" s="57"/>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58"/>
      <c r="AV200" s="58"/>
      <c r="AW200" s="58"/>
      <c r="AX200" s="58"/>
      <c r="AY200" s="58"/>
      <c r="AZ200" s="58"/>
      <c r="BA200" s="59">
        <f t="shared" si="15"/>
        <v>18857.8</v>
      </c>
      <c r="BB200" s="60">
        <f t="shared" si="16"/>
        <v>18857.8</v>
      </c>
      <c r="BC200" s="61" t="str">
        <f t="shared" si="17"/>
        <v>INR  Eighteen Thousand Eight Hundred &amp; Fifty Seven  and Paise Eighty Only</v>
      </c>
      <c r="BE200" s="68">
        <v>249</v>
      </c>
      <c r="BF200" s="68">
        <f t="shared" si="18"/>
        <v>290.12</v>
      </c>
      <c r="BG200" s="72">
        <f t="shared" si="19"/>
        <v>16185</v>
      </c>
      <c r="BH200" s="68"/>
      <c r="ID200" s="16"/>
      <c r="IE200" s="16"/>
      <c r="IF200" s="16"/>
      <c r="IG200" s="16"/>
      <c r="IH200" s="16"/>
    </row>
    <row r="201" spans="1:242" s="15" customFormat="1" ht="182.25" customHeight="1">
      <c r="A201" s="25">
        <v>189</v>
      </c>
      <c r="B201" s="73" t="s">
        <v>447</v>
      </c>
      <c r="C201" s="31" t="s">
        <v>240</v>
      </c>
      <c r="D201" s="48">
        <v>50</v>
      </c>
      <c r="E201" s="49" t="s">
        <v>262</v>
      </c>
      <c r="F201" s="50">
        <v>1092.9</v>
      </c>
      <c r="G201" s="51">
        <v>938</v>
      </c>
      <c r="H201" s="52"/>
      <c r="I201" s="53" t="s">
        <v>39</v>
      </c>
      <c r="J201" s="54">
        <f t="shared" si="14"/>
        <v>1</v>
      </c>
      <c r="K201" s="55" t="s">
        <v>64</v>
      </c>
      <c r="L201" s="55" t="s">
        <v>7</v>
      </c>
      <c r="M201" s="56"/>
      <c r="N201" s="51"/>
      <c r="O201" s="51"/>
      <c r="P201" s="57"/>
      <c r="Q201" s="51"/>
      <c r="R201" s="51"/>
      <c r="S201" s="57"/>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c r="AS201" s="58"/>
      <c r="AT201" s="58"/>
      <c r="AU201" s="58"/>
      <c r="AV201" s="58"/>
      <c r="AW201" s="58"/>
      <c r="AX201" s="58"/>
      <c r="AY201" s="58"/>
      <c r="AZ201" s="58"/>
      <c r="BA201" s="59">
        <f t="shared" si="15"/>
        <v>54645</v>
      </c>
      <c r="BB201" s="60">
        <f t="shared" si="16"/>
        <v>54645</v>
      </c>
      <c r="BC201" s="61" t="str">
        <f t="shared" si="17"/>
        <v>INR  Fifty Four Thousand Six Hundred &amp; Forty Five  Only</v>
      </c>
      <c r="BE201" s="68">
        <v>938</v>
      </c>
      <c r="BF201" s="68">
        <f t="shared" si="18"/>
        <v>1092.9</v>
      </c>
      <c r="BG201" s="72">
        <f t="shared" si="19"/>
        <v>46900</v>
      </c>
      <c r="BH201" s="68"/>
      <c r="ID201" s="16"/>
      <c r="IE201" s="16"/>
      <c r="IF201" s="16"/>
      <c r="IG201" s="16"/>
      <c r="IH201" s="16"/>
    </row>
    <row r="202" spans="1:242" s="15" customFormat="1" ht="108.75" customHeight="1">
      <c r="A202" s="47">
        <v>190</v>
      </c>
      <c r="B202" s="73" t="s">
        <v>448</v>
      </c>
      <c r="C202" s="31" t="s">
        <v>241</v>
      </c>
      <c r="D202" s="48">
        <v>14</v>
      </c>
      <c r="E202" s="49" t="s">
        <v>255</v>
      </c>
      <c r="F202" s="50">
        <v>531.3</v>
      </c>
      <c r="G202" s="51"/>
      <c r="H202" s="52"/>
      <c r="I202" s="53" t="s">
        <v>39</v>
      </c>
      <c r="J202" s="54">
        <f t="shared" si="14"/>
        <v>1</v>
      </c>
      <c r="K202" s="55" t="s">
        <v>64</v>
      </c>
      <c r="L202" s="55" t="s">
        <v>7</v>
      </c>
      <c r="M202" s="56"/>
      <c r="N202" s="51"/>
      <c r="O202" s="51"/>
      <c r="P202" s="57"/>
      <c r="Q202" s="51"/>
      <c r="R202" s="51"/>
      <c r="S202" s="57"/>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c r="AS202" s="58"/>
      <c r="AT202" s="58"/>
      <c r="AU202" s="58"/>
      <c r="AV202" s="58"/>
      <c r="AW202" s="58"/>
      <c r="AX202" s="58"/>
      <c r="AY202" s="58"/>
      <c r="AZ202" s="58"/>
      <c r="BA202" s="59">
        <f t="shared" si="15"/>
        <v>7438.2</v>
      </c>
      <c r="BB202" s="60">
        <f t="shared" si="16"/>
        <v>7438.2</v>
      </c>
      <c r="BC202" s="61" t="str">
        <f t="shared" si="17"/>
        <v>INR  Seven Thousand Four Hundred &amp; Thirty Eight  and Paise Twenty Only</v>
      </c>
      <c r="BE202" s="68">
        <v>456</v>
      </c>
      <c r="BF202" s="68">
        <f t="shared" si="18"/>
        <v>531.3</v>
      </c>
      <c r="BG202" s="72">
        <f t="shared" si="19"/>
        <v>6384</v>
      </c>
      <c r="BH202" s="68"/>
      <c r="ID202" s="16"/>
      <c r="IE202" s="16"/>
      <c r="IF202" s="16"/>
      <c r="IG202" s="16"/>
      <c r="IH202" s="16"/>
    </row>
    <row r="203" spans="1:242" s="15" customFormat="1" ht="96.75" customHeight="1">
      <c r="A203" s="25">
        <v>191</v>
      </c>
      <c r="B203" s="73" t="s">
        <v>449</v>
      </c>
      <c r="C203" s="31" t="s">
        <v>242</v>
      </c>
      <c r="D203" s="48">
        <v>20</v>
      </c>
      <c r="E203" s="49" t="s">
        <v>253</v>
      </c>
      <c r="F203" s="50">
        <v>1407.48</v>
      </c>
      <c r="G203" s="51"/>
      <c r="H203" s="52"/>
      <c r="I203" s="53" t="s">
        <v>39</v>
      </c>
      <c r="J203" s="54">
        <f t="shared" si="14"/>
        <v>1</v>
      </c>
      <c r="K203" s="55" t="s">
        <v>64</v>
      </c>
      <c r="L203" s="55" t="s">
        <v>7</v>
      </c>
      <c r="M203" s="56"/>
      <c r="N203" s="51"/>
      <c r="O203" s="51"/>
      <c r="P203" s="57"/>
      <c r="Q203" s="51"/>
      <c r="R203" s="51"/>
      <c r="S203" s="57"/>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9">
        <f t="shared" si="15"/>
        <v>28149.6</v>
      </c>
      <c r="BB203" s="60">
        <f t="shared" si="16"/>
        <v>28149.6</v>
      </c>
      <c r="BC203" s="61" t="str">
        <f t="shared" si="17"/>
        <v>INR  Twenty Eight Thousand One Hundred &amp; Forty Nine  and Paise Sixty Only</v>
      </c>
      <c r="BE203" s="68">
        <v>1208</v>
      </c>
      <c r="BF203" s="68">
        <f t="shared" si="18"/>
        <v>1407.48</v>
      </c>
      <c r="BG203" s="72">
        <f t="shared" si="19"/>
        <v>24160</v>
      </c>
      <c r="BH203" s="68"/>
      <c r="ID203" s="16"/>
      <c r="IE203" s="16"/>
      <c r="IF203" s="16"/>
      <c r="IG203" s="16"/>
      <c r="IH203" s="16"/>
    </row>
    <row r="204" spans="1:242" s="15" customFormat="1" ht="92.25" customHeight="1">
      <c r="A204" s="47">
        <v>192</v>
      </c>
      <c r="B204" s="73" t="s">
        <v>450</v>
      </c>
      <c r="C204" s="31" t="s">
        <v>243</v>
      </c>
      <c r="D204" s="48">
        <v>2</v>
      </c>
      <c r="E204" s="49" t="s">
        <v>255</v>
      </c>
      <c r="F204" s="50">
        <v>411.29</v>
      </c>
      <c r="G204" s="51"/>
      <c r="H204" s="52"/>
      <c r="I204" s="53" t="s">
        <v>39</v>
      </c>
      <c r="J204" s="54">
        <f t="shared" si="14"/>
        <v>1</v>
      </c>
      <c r="K204" s="55" t="s">
        <v>64</v>
      </c>
      <c r="L204" s="55" t="s">
        <v>7</v>
      </c>
      <c r="M204" s="56"/>
      <c r="N204" s="51"/>
      <c r="O204" s="51"/>
      <c r="P204" s="57"/>
      <c r="Q204" s="51"/>
      <c r="R204" s="51"/>
      <c r="S204" s="57"/>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c r="AS204" s="58"/>
      <c r="AT204" s="58"/>
      <c r="AU204" s="58"/>
      <c r="AV204" s="58"/>
      <c r="AW204" s="58"/>
      <c r="AX204" s="58"/>
      <c r="AY204" s="58"/>
      <c r="AZ204" s="58"/>
      <c r="BA204" s="59">
        <f t="shared" si="15"/>
        <v>822.58</v>
      </c>
      <c r="BB204" s="60">
        <f t="shared" si="16"/>
        <v>822.58</v>
      </c>
      <c r="BC204" s="61" t="str">
        <f t="shared" si="17"/>
        <v>INR  Eight Hundred &amp; Twenty Two  and Paise Fifty Eight Only</v>
      </c>
      <c r="BE204" s="68">
        <v>353</v>
      </c>
      <c r="BF204" s="68">
        <f t="shared" si="18"/>
        <v>411.29</v>
      </c>
      <c r="BG204" s="72">
        <f t="shared" si="19"/>
        <v>706</v>
      </c>
      <c r="BH204" s="68"/>
      <c r="ID204" s="16"/>
      <c r="IE204" s="16"/>
      <c r="IF204" s="16"/>
      <c r="IG204" s="16"/>
      <c r="IH204" s="16"/>
    </row>
    <row r="205" spans="1:242" s="15" customFormat="1" ht="49.5" customHeight="1">
      <c r="A205" s="25">
        <v>193</v>
      </c>
      <c r="B205" s="73" t="s">
        <v>451</v>
      </c>
      <c r="C205" s="31" t="s">
        <v>244</v>
      </c>
      <c r="D205" s="48">
        <v>2</v>
      </c>
      <c r="E205" s="49" t="s">
        <v>255</v>
      </c>
      <c r="F205" s="50">
        <v>150.3</v>
      </c>
      <c r="G205" s="51"/>
      <c r="H205" s="52"/>
      <c r="I205" s="53" t="s">
        <v>39</v>
      </c>
      <c r="J205" s="54">
        <f t="shared" si="14"/>
        <v>1</v>
      </c>
      <c r="K205" s="55" t="s">
        <v>64</v>
      </c>
      <c r="L205" s="55" t="s">
        <v>7</v>
      </c>
      <c r="M205" s="56"/>
      <c r="N205" s="51"/>
      <c r="O205" s="51"/>
      <c r="P205" s="57"/>
      <c r="Q205" s="51"/>
      <c r="R205" s="51"/>
      <c r="S205" s="57"/>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59">
        <f t="shared" si="15"/>
        <v>300.6</v>
      </c>
      <c r="BB205" s="60">
        <f t="shared" si="16"/>
        <v>300.6</v>
      </c>
      <c r="BC205" s="61" t="str">
        <f t="shared" si="17"/>
        <v>INR  Three Hundred    and Paise Sixty Only</v>
      </c>
      <c r="BE205" s="68">
        <v>129</v>
      </c>
      <c r="BF205" s="68">
        <f t="shared" si="18"/>
        <v>150.3</v>
      </c>
      <c r="BG205" s="72">
        <f t="shared" si="19"/>
        <v>258</v>
      </c>
      <c r="BH205" s="68"/>
      <c r="ID205" s="16"/>
      <c r="IE205" s="16"/>
      <c r="IF205" s="16"/>
      <c r="IG205" s="16"/>
      <c r="IH205" s="16"/>
    </row>
    <row r="206" spans="1:242" s="15" customFormat="1" ht="48.75" customHeight="1">
      <c r="A206" s="47">
        <v>194</v>
      </c>
      <c r="B206" s="73" t="s">
        <v>452</v>
      </c>
      <c r="C206" s="31" t="s">
        <v>245</v>
      </c>
      <c r="D206" s="48">
        <v>75</v>
      </c>
      <c r="E206" s="49" t="s">
        <v>255</v>
      </c>
      <c r="F206" s="50">
        <v>450.91</v>
      </c>
      <c r="G206" s="51"/>
      <c r="H206" s="52"/>
      <c r="I206" s="53" t="s">
        <v>39</v>
      </c>
      <c r="J206" s="54">
        <f t="shared" si="14"/>
        <v>1</v>
      </c>
      <c r="K206" s="55" t="s">
        <v>64</v>
      </c>
      <c r="L206" s="55" t="s">
        <v>7</v>
      </c>
      <c r="M206" s="56"/>
      <c r="N206" s="51"/>
      <c r="O206" s="51"/>
      <c r="P206" s="57"/>
      <c r="Q206" s="51"/>
      <c r="R206" s="51"/>
      <c r="S206" s="57"/>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59">
        <f t="shared" si="15"/>
        <v>33818.25</v>
      </c>
      <c r="BB206" s="60">
        <f t="shared" si="16"/>
        <v>33818.25</v>
      </c>
      <c r="BC206" s="61" t="str">
        <f t="shared" si="17"/>
        <v>INR  Thirty Three Thousand Eight Hundred &amp; Eighteen  and Paise Twenty Five Only</v>
      </c>
      <c r="BE206" s="68">
        <v>387</v>
      </c>
      <c r="BF206" s="68">
        <f t="shared" si="18"/>
        <v>450.91</v>
      </c>
      <c r="BG206" s="72">
        <f t="shared" si="19"/>
        <v>29025</v>
      </c>
      <c r="BH206" s="68"/>
      <c r="ID206" s="16"/>
      <c r="IE206" s="16"/>
      <c r="IF206" s="16"/>
      <c r="IG206" s="16"/>
      <c r="IH206" s="16"/>
    </row>
    <row r="207" spans="1:242" s="15" customFormat="1" ht="153" customHeight="1">
      <c r="A207" s="25">
        <v>195</v>
      </c>
      <c r="B207" s="73" t="s">
        <v>453</v>
      </c>
      <c r="C207" s="31" t="s">
        <v>246</v>
      </c>
      <c r="D207" s="48">
        <v>75</v>
      </c>
      <c r="E207" s="49" t="s">
        <v>255</v>
      </c>
      <c r="F207" s="50">
        <v>202.73</v>
      </c>
      <c r="G207" s="51"/>
      <c r="H207" s="52"/>
      <c r="I207" s="53" t="s">
        <v>39</v>
      </c>
      <c r="J207" s="54">
        <f t="shared" si="14"/>
        <v>1</v>
      </c>
      <c r="K207" s="55" t="s">
        <v>64</v>
      </c>
      <c r="L207" s="55" t="s">
        <v>7</v>
      </c>
      <c r="M207" s="56"/>
      <c r="N207" s="51"/>
      <c r="O207" s="51"/>
      <c r="P207" s="57"/>
      <c r="Q207" s="51"/>
      <c r="R207" s="51"/>
      <c r="S207" s="57"/>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9">
        <f t="shared" si="15"/>
        <v>15204.75</v>
      </c>
      <c r="BB207" s="60">
        <f t="shared" si="16"/>
        <v>15204.75</v>
      </c>
      <c r="BC207" s="61" t="str">
        <f t="shared" si="17"/>
        <v>INR  Fifteen Thousand Two Hundred &amp; Four  and Paise Seventy Five Only</v>
      </c>
      <c r="BE207" s="68">
        <v>174</v>
      </c>
      <c r="BF207" s="68">
        <f t="shared" si="18"/>
        <v>202.73</v>
      </c>
      <c r="BG207" s="72">
        <f t="shared" si="19"/>
        <v>13050</v>
      </c>
      <c r="BH207" s="68"/>
      <c r="ID207" s="16"/>
      <c r="IE207" s="16"/>
      <c r="IF207" s="16"/>
      <c r="IG207" s="16"/>
      <c r="IH207" s="16"/>
    </row>
    <row r="208" spans="1:242" s="15" customFormat="1" ht="124.5" customHeight="1">
      <c r="A208" s="47">
        <v>196</v>
      </c>
      <c r="B208" s="73" t="s">
        <v>454</v>
      </c>
      <c r="C208" s="31" t="s">
        <v>247</v>
      </c>
      <c r="D208" s="48">
        <v>30</v>
      </c>
      <c r="E208" s="49" t="s">
        <v>255</v>
      </c>
      <c r="F208" s="50">
        <v>383.33</v>
      </c>
      <c r="G208" s="51"/>
      <c r="H208" s="52"/>
      <c r="I208" s="53" t="s">
        <v>39</v>
      </c>
      <c r="J208" s="54">
        <f t="shared" si="14"/>
        <v>1</v>
      </c>
      <c r="K208" s="55" t="s">
        <v>64</v>
      </c>
      <c r="L208" s="55" t="s">
        <v>7</v>
      </c>
      <c r="M208" s="56"/>
      <c r="N208" s="51"/>
      <c r="O208" s="51"/>
      <c r="P208" s="57"/>
      <c r="Q208" s="51"/>
      <c r="R208" s="51"/>
      <c r="S208" s="57"/>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9">
        <f t="shared" si="15"/>
        <v>11499.9</v>
      </c>
      <c r="BB208" s="60">
        <f t="shared" si="16"/>
        <v>11499.9</v>
      </c>
      <c r="BC208" s="61" t="str">
        <f t="shared" si="17"/>
        <v>INR  Eleven Thousand Four Hundred &amp; Ninety Nine  and Paise Ninety Only</v>
      </c>
      <c r="BE208" s="68">
        <v>329</v>
      </c>
      <c r="BF208" s="68">
        <f t="shared" si="18"/>
        <v>383.33</v>
      </c>
      <c r="BG208" s="72">
        <f t="shared" si="19"/>
        <v>9870</v>
      </c>
      <c r="BH208" s="68"/>
      <c r="ID208" s="16"/>
      <c r="IE208" s="16"/>
      <c r="IF208" s="16"/>
      <c r="IG208" s="16"/>
      <c r="IH208" s="16"/>
    </row>
    <row r="209" spans="1:242" s="15" customFormat="1" ht="124.5" customHeight="1">
      <c r="A209" s="25">
        <v>197</v>
      </c>
      <c r="B209" s="73" t="s">
        <v>455</v>
      </c>
      <c r="C209" s="31" t="s">
        <v>248</v>
      </c>
      <c r="D209" s="48">
        <v>2</v>
      </c>
      <c r="E209" s="49" t="s">
        <v>255</v>
      </c>
      <c r="F209" s="50">
        <v>278.47</v>
      </c>
      <c r="G209" s="51"/>
      <c r="H209" s="52"/>
      <c r="I209" s="53" t="s">
        <v>39</v>
      </c>
      <c r="J209" s="54">
        <f t="shared" si="14"/>
        <v>1</v>
      </c>
      <c r="K209" s="55" t="s">
        <v>64</v>
      </c>
      <c r="L209" s="55" t="s">
        <v>7</v>
      </c>
      <c r="M209" s="56"/>
      <c r="N209" s="51"/>
      <c r="O209" s="51"/>
      <c r="P209" s="57"/>
      <c r="Q209" s="51"/>
      <c r="R209" s="51"/>
      <c r="S209" s="57"/>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9">
        <f t="shared" si="15"/>
        <v>556.94</v>
      </c>
      <c r="BB209" s="60">
        <f t="shared" si="16"/>
        <v>556.94</v>
      </c>
      <c r="BC209" s="61" t="str">
        <f t="shared" si="17"/>
        <v>INR  Five Hundred &amp; Fifty Six  and Paise Ninety Four Only</v>
      </c>
      <c r="BE209" s="68">
        <v>239</v>
      </c>
      <c r="BF209" s="68">
        <f t="shared" si="18"/>
        <v>278.47</v>
      </c>
      <c r="BG209" s="72">
        <f t="shared" si="19"/>
        <v>478</v>
      </c>
      <c r="BH209" s="68"/>
      <c r="ID209" s="16"/>
      <c r="IE209" s="16"/>
      <c r="IF209" s="16"/>
      <c r="IG209" s="16"/>
      <c r="IH209" s="16"/>
    </row>
    <row r="210" spans="1:242" s="15" customFormat="1" ht="71.25" customHeight="1">
      <c r="A210" s="47">
        <v>198</v>
      </c>
      <c r="B210" s="73" t="s">
        <v>456</v>
      </c>
      <c r="C210" s="31" t="s">
        <v>249</v>
      </c>
      <c r="D210" s="48">
        <v>230</v>
      </c>
      <c r="E210" s="49" t="s">
        <v>255</v>
      </c>
      <c r="F210" s="50">
        <v>116.51</v>
      </c>
      <c r="G210" s="51"/>
      <c r="H210" s="52"/>
      <c r="I210" s="53" t="s">
        <v>39</v>
      </c>
      <c r="J210" s="54">
        <f aca="true" t="shared" si="20" ref="J210:J221">IF(I210="Less(-)",-1,1)</f>
        <v>1</v>
      </c>
      <c r="K210" s="55" t="s">
        <v>64</v>
      </c>
      <c r="L210" s="55" t="s">
        <v>7</v>
      </c>
      <c r="M210" s="56"/>
      <c r="N210" s="51"/>
      <c r="O210" s="51"/>
      <c r="P210" s="57"/>
      <c r="Q210" s="51"/>
      <c r="R210" s="51"/>
      <c r="S210" s="57"/>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c r="AY210" s="58"/>
      <c r="AZ210" s="58"/>
      <c r="BA210" s="59">
        <f aca="true" t="shared" si="21" ref="BA210:BA221">total_amount_ba($B$2,$D$2,D210,F210,J210,K210,M210)</f>
        <v>26797.3</v>
      </c>
      <c r="BB210" s="60">
        <f aca="true" t="shared" si="22" ref="BB210:BB221">BA210+SUM(N210:AZ210)</f>
        <v>26797.3</v>
      </c>
      <c r="BC210" s="61" t="str">
        <f aca="true" t="shared" si="23" ref="BC210:BC221">SpellNumber(L210,BB210)</f>
        <v>INR  Twenty Six Thousand Seven Hundred &amp; Ninety Seven  and Paise Thirty Only</v>
      </c>
      <c r="BE210" s="68">
        <v>100</v>
      </c>
      <c r="BF210" s="68">
        <f t="shared" si="18"/>
        <v>116.51</v>
      </c>
      <c r="BG210" s="72">
        <f t="shared" si="19"/>
        <v>23000</v>
      </c>
      <c r="BH210" s="68"/>
      <c r="ID210" s="16"/>
      <c r="IE210" s="16"/>
      <c r="IF210" s="16"/>
      <c r="IG210" s="16"/>
      <c r="IH210" s="16"/>
    </row>
    <row r="211" spans="1:242" s="15" customFormat="1" ht="37.5" customHeight="1">
      <c r="A211" s="25">
        <v>199</v>
      </c>
      <c r="B211" s="73" t="s">
        <v>457</v>
      </c>
      <c r="C211" s="31" t="s">
        <v>250</v>
      </c>
      <c r="D211" s="48">
        <v>10</v>
      </c>
      <c r="E211" s="49" t="s">
        <v>255</v>
      </c>
      <c r="F211" s="50">
        <v>65.25</v>
      </c>
      <c r="G211" s="51"/>
      <c r="H211" s="52"/>
      <c r="I211" s="53" t="s">
        <v>39</v>
      </c>
      <c r="J211" s="54">
        <f t="shared" si="20"/>
        <v>1</v>
      </c>
      <c r="K211" s="55" t="s">
        <v>64</v>
      </c>
      <c r="L211" s="55" t="s">
        <v>7</v>
      </c>
      <c r="M211" s="56"/>
      <c r="N211" s="51"/>
      <c r="O211" s="51"/>
      <c r="P211" s="57"/>
      <c r="Q211" s="51"/>
      <c r="R211" s="51"/>
      <c r="S211" s="57"/>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59">
        <f t="shared" si="21"/>
        <v>652.5</v>
      </c>
      <c r="BB211" s="60">
        <f t="shared" si="22"/>
        <v>652.5</v>
      </c>
      <c r="BC211" s="61" t="str">
        <f t="shared" si="23"/>
        <v>INR  Six Hundred &amp; Fifty Two  and Paise Fifty Only</v>
      </c>
      <c r="BE211" s="68">
        <v>56</v>
      </c>
      <c r="BF211" s="68">
        <f t="shared" si="18"/>
        <v>65.25</v>
      </c>
      <c r="BG211" s="72">
        <f t="shared" si="19"/>
        <v>560</v>
      </c>
      <c r="BH211" s="68"/>
      <c r="ID211" s="16"/>
      <c r="IE211" s="16"/>
      <c r="IF211" s="16"/>
      <c r="IG211" s="16"/>
      <c r="IH211" s="16"/>
    </row>
    <row r="212" spans="1:242" s="15" customFormat="1" ht="51" customHeight="1">
      <c r="A212" s="47">
        <v>200</v>
      </c>
      <c r="B212" s="73" t="s">
        <v>458</v>
      </c>
      <c r="C212" s="31" t="s">
        <v>399</v>
      </c>
      <c r="D212" s="48">
        <v>1</v>
      </c>
      <c r="E212" s="49" t="s">
        <v>255</v>
      </c>
      <c r="F212" s="50">
        <v>55.93</v>
      </c>
      <c r="G212" s="51"/>
      <c r="H212" s="52"/>
      <c r="I212" s="53" t="s">
        <v>39</v>
      </c>
      <c r="J212" s="54">
        <f t="shared" si="20"/>
        <v>1</v>
      </c>
      <c r="K212" s="55" t="s">
        <v>64</v>
      </c>
      <c r="L212" s="55" t="s">
        <v>7</v>
      </c>
      <c r="M212" s="56"/>
      <c r="N212" s="51"/>
      <c r="O212" s="51"/>
      <c r="P212" s="57"/>
      <c r="Q212" s="51"/>
      <c r="R212" s="51"/>
      <c r="S212" s="57"/>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59">
        <f t="shared" si="21"/>
        <v>55.93</v>
      </c>
      <c r="BB212" s="60">
        <f t="shared" si="22"/>
        <v>55.93</v>
      </c>
      <c r="BC212" s="61" t="str">
        <f t="shared" si="23"/>
        <v>INR  Fifty Five and Paise Ninety Three Only</v>
      </c>
      <c r="BE212" s="68">
        <v>48</v>
      </c>
      <c r="BF212" s="68">
        <f t="shared" si="18"/>
        <v>55.93</v>
      </c>
      <c r="BG212" s="72">
        <f t="shared" si="19"/>
        <v>48</v>
      </c>
      <c r="BH212" s="68"/>
      <c r="ID212" s="16"/>
      <c r="IE212" s="16"/>
      <c r="IF212" s="16"/>
      <c r="IG212" s="16"/>
      <c r="IH212" s="16"/>
    </row>
    <row r="213" spans="1:242" s="15" customFormat="1" ht="169.5" customHeight="1">
      <c r="A213" s="25">
        <v>201</v>
      </c>
      <c r="B213" s="73" t="s">
        <v>523</v>
      </c>
      <c r="C213" s="31" t="s">
        <v>400</v>
      </c>
      <c r="D213" s="48">
        <v>16</v>
      </c>
      <c r="E213" s="49" t="s">
        <v>253</v>
      </c>
      <c r="F213" s="50">
        <v>841.23</v>
      </c>
      <c r="G213" s="51"/>
      <c r="H213" s="52"/>
      <c r="I213" s="53" t="s">
        <v>39</v>
      </c>
      <c r="J213" s="54">
        <f t="shared" si="20"/>
        <v>1</v>
      </c>
      <c r="K213" s="55" t="s">
        <v>64</v>
      </c>
      <c r="L213" s="55" t="s">
        <v>7</v>
      </c>
      <c r="M213" s="56"/>
      <c r="N213" s="51"/>
      <c r="O213" s="51"/>
      <c r="P213" s="57"/>
      <c r="Q213" s="51"/>
      <c r="R213" s="51"/>
      <c r="S213" s="57"/>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59">
        <f t="shared" si="21"/>
        <v>13459.68</v>
      </c>
      <c r="BB213" s="60">
        <f t="shared" si="22"/>
        <v>13459.68</v>
      </c>
      <c r="BC213" s="61" t="str">
        <f t="shared" si="23"/>
        <v>INR  Thirteen Thousand Four Hundred &amp; Fifty Nine  and Paise Sixty Eight Only</v>
      </c>
      <c r="BE213" s="68">
        <v>722</v>
      </c>
      <c r="BF213" s="68">
        <f t="shared" si="18"/>
        <v>841.23</v>
      </c>
      <c r="BG213" s="72">
        <f t="shared" si="19"/>
        <v>11552</v>
      </c>
      <c r="BH213" s="68"/>
      <c r="ID213" s="16"/>
      <c r="IE213" s="16"/>
      <c r="IF213" s="16"/>
      <c r="IG213" s="16"/>
      <c r="IH213" s="16"/>
    </row>
    <row r="214" spans="1:242" s="15" customFormat="1" ht="169.5" customHeight="1">
      <c r="A214" s="47">
        <v>202</v>
      </c>
      <c r="B214" s="73" t="s">
        <v>459</v>
      </c>
      <c r="C214" s="31" t="s">
        <v>401</v>
      </c>
      <c r="D214" s="48">
        <v>16</v>
      </c>
      <c r="E214" s="49" t="s">
        <v>255</v>
      </c>
      <c r="F214" s="50">
        <v>533.63</v>
      </c>
      <c r="G214" s="51"/>
      <c r="H214" s="52"/>
      <c r="I214" s="53" t="s">
        <v>39</v>
      </c>
      <c r="J214" s="54">
        <f t="shared" si="20"/>
        <v>1</v>
      </c>
      <c r="K214" s="55" t="s">
        <v>64</v>
      </c>
      <c r="L214" s="55" t="s">
        <v>7</v>
      </c>
      <c r="M214" s="56"/>
      <c r="N214" s="51"/>
      <c r="O214" s="51"/>
      <c r="P214" s="57"/>
      <c r="Q214" s="51"/>
      <c r="R214" s="51"/>
      <c r="S214" s="57"/>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c r="AY214" s="58"/>
      <c r="AZ214" s="58"/>
      <c r="BA214" s="59">
        <f t="shared" si="21"/>
        <v>8538.08</v>
      </c>
      <c r="BB214" s="60">
        <f t="shared" si="22"/>
        <v>8538.08</v>
      </c>
      <c r="BC214" s="61" t="str">
        <f t="shared" si="23"/>
        <v>INR  Eight Thousand Five Hundred &amp; Thirty Eight  and Paise Eight Only</v>
      </c>
      <c r="BE214" s="68">
        <v>458</v>
      </c>
      <c r="BF214" s="68">
        <f t="shared" si="18"/>
        <v>533.63</v>
      </c>
      <c r="BG214" s="72">
        <f t="shared" si="19"/>
        <v>7328</v>
      </c>
      <c r="BH214" s="68"/>
      <c r="ID214" s="16"/>
      <c r="IE214" s="16"/>
      <c r="IF214" s="16"/>
      <c r="IG214" s="16"/>
      <c r="IH214" s="16"/>
    </row>
    <row r="215" spans="1:242" s="15" customFormat="1" ht="78" customHeight="1">
      <c r="A215" s="25">
        <v>203</v>
      </c>
      <c r="B215" s="73" t="s">
        <v>460</v>
      </c>
      <c r="C215" s="31" t="s">
        <v>402</v>
      </c>
      <c r="D215" s="48">
        <v>10</v>
      </c>
      <c r="E215" s="49" t="s">
        <v>253</v>
      </c>
      <c r="F215" s="50">
        <v>1595.07</v>
      </c>
      <c r="G215" s="51"/>
      <c r="H215" s="52"/>
      <c r="I215" s="53" t="s">
        <v>39</v>
      </c>
      <c r="J215" s="54">
        <f t="shared" si="20"/>
        <v>1</v>
      </c>
      <c r="K215" s="55" t="s">
        <v>64</v>
      </c>
      <c r="L215" s="55" t="s">
        <v>7</v>
      </c>
      <c r="M215" s="56"/>
      <c r="N215" s="51"/>
      <c r="O215" s="51"/>
      <c r="P215" s="57"/>
      <c r="Q215" s="51"/>
      <c r="R215" s="51"/>
      <c r="S215" s="57"/>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59">
        <f t="shared" si="21"/>
        <v>15950.7</v>
      </c>
      <c r="BB215" s="60">
        <f t="shared" si="22"/>
        <v>15950.7</v>
      </c>
      <c r="BC215" s="61" t="str">
        <f t="shared" si="23"/>
        <v>INR  Fifteen Thousand Nine Hundred &amp; Fifty  and Paise Seventy Only</v>
      </c>
      <c r="BE215" s="68">
        <v>1369</v>
      </c>
      <c r="BF215" s="68">
        <f t="shared" si="18"/>
        <v>1595.07</v>
      </c>
      <c r="BG215" s="72">
        <f t="shared" si="19"/>
        <v>13690</v>
      </c>
      <c r="BH215" s="68"/>
      <c r="ID215" s="16"/>
      <c r="IE215" s="16"/>
      <c r="IF215" s="16"/>
      <c r="IG215" s="16"/>
      <c r="IH215" s="16"/>
    </row>
    <row r="216" spans="1:242" s="15" customFormat="1" ht="93" customHeight="1">
      <c r="A216" s="47">
        <v>204</v>
      </c>
      <c r="B216" s="73" t="s">
        <v>461</v>
      </c>
      <c r="C216" s="31" t="s">
        <v>403</v>
      </c>
      <c r="D216" s="48">
        <v>1.2</v>
      </c>
      <c r="E216" s="49" t="s">
        <v>254</v>
      </c>
      <c r="F216" s="50">
        <v>181.76</v>
      </c>
      <c r="G216" s="51"/>
      <c r="H216" s="52"/>
      <c r="I216" s="53" t="s">
        <v>39</v>
      </c>
      <c r="J216" s="54">
        <f t="shared" si="20"/>
        <v>1</v>
      </c>
      <c r="K216" s="55" t="s">
        <v>64</v>
      </c>
      <c r="L216" s="55" t="s">
        <v>7</v>
      </c>
      <c r="M216" s="56"/>
      <c r="N216" s="51"/>
      <c r="O216" s="51"/>
      <c r="P216" s="57"/>
      <c r="Q216" s="51"/>
      <c r="R216" s="51"/>
      <c r="S216" s="57"/>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c r="AY216" s="58"/>
      <c r="AZ216" s="58"/>
      <c r="BA216" s="59">
        <f t="shared" si="21"/>
        <v>218.11</v>
      </c>
      <c r="BB216" s="60">
        <f t="shared" si="22"/>
        <v>218.11</v>
      </c>
      <c r="BC216" s="61" t="str">
        <f t="shared" si="23"/>
        <v>INR  Two Hundred &amp; Eighteen  and Paise Eleven Only</v>
      </c>
      <c r="BE216" s="68">
        <v>156</v>
      </c>
      <c r="BF216" s="68">
        <f t="shared" si="18"/>
        <v>181.76</v>
      </c>
      <c r="BG216" s="72">
        <f t="shared" si="19"/>
        <v>187.2</v>
      </c>
      <c r="BH216" s="68"/>
      <c r="ID216" s="16"/>
      <c r="IE216" s="16"/>
      <c r="IF216" s="16"/>
      <c r="IG216" s="16"/>
      <c r="IH216" s="16"/>
    </row>
    <row r="217" spans="1:242" s="15" customFormat="1" ht="91.5" customHeight="1">
      <c r="A217" s="25">
        <v>205</v>
      </c>
      <c r="B217" s="73" t="s">
        <v>462</v>
      </c>
      <c r="C217" s="31" t="s">
        <v>404</v>
      </c>
      <c r="D217" s="48">
        <v>30</v>
      </c>
      <c r="E217" s="49" t="s">
        <v>254</v>
      </c>
      <c r="F217" s="50">
        <v>226.04</v>
      </c>
      <c r="G217" s="51"/>
      <c r="H217" s="52"/>
      <c r="I217" s="53" t="s">
        <v>39</v>
      </c>
      <c r="J217" s="54">
        <f t="shared" si="20"/>
        <v>1</v>
      </c>
      <c r="K217" s="55" t="s">
        <v>64</v>
      </c>
      <c r="L217" s="55" t="s">
        <v>7</v>
      </c>
      <c r="M217" s="56"/>
      <c r="N217" s="51"/>
      <c r="O217" s="51"/>
      <c r="P217" s="57"/>
      <c r="Q217" s="51"/>
      <c r="R217" s="51"/>
      <c r="S217" s="57"/>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9">
        <f t="shared" si="21"/>
        <v>6781.2</v>
      </c>
      <c r="BB217" s="60">
        <f t="shared" si="22"/>
        <v>6781.2</v>
      </c>
      <c r="BC217" s="61" t="str">
        <f t="shared" si="23"/>
        <v>INR  Six Thousand Seven Hundred &amp; Eighty One  and Paise Twenty Only</v>
      </c>
      <c r="BE217" s="68">
        <v>194</v>
      </c>
      <c r="BF217" s="68">
        <f t="shared" si="18"/>
        <v>226.04</v>
      </c>
      <c r="BG217" s="72">
        <f t="shared" si="19"/>
        <v>5820</v>
      </c>
      <c r="BH217" s="68"/>
      <c r="ID217" s="16"/>
      <c r="IE217" s="16"/>
      <c r="IF217" s="16"/>
      <c r="IG217" s="16"/>
      <c r="IH217" s="16"/>
    </row>
    <row r="218" spans="1:242" s="15" customFormat="1" ht="33.75" customHeight="1">
      <c r="A218" s="47">
        <v>206</v>
      </c>
      <c r="B218" s="73" t="s">
        <v>463</v>
      </c>
      <c r="C218" s="31" t="s">
        <v>405</v>
      </c>
      <c r="D218" s="48">
        <v>6</v>
      </c>
      <c r="E218" s="49" t="s">
        <v>254</v>
      </c>
      <c r="F218" s="50">
        <v>384.49</v>
      </c>
      <c r="G218" s="51"/>
      <c r="H218" s="52"/>
      <c r="I218" s="53" t="s">
        <v>39</v>
      </c>
      <c r="J218" s="54">
        <f t="shared" si="20"/>
        <v>1</v>
      </c>
      <c r="K218" s="55" t="s">
        <v>64</v>
      </c>
      <c r="L218" s="55" t="s">
        <v>7</v>
      </c>
      <c r="M218" s="56"/>
      <c r="N218" s="51"/>
      <c r="O218" s="51"/>
      <c r="P218" s="57"/>
      <c r="Q218" s="51"/>
      <c r="R218" s="51"/>
      <c r="S218" s="57"/>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c r="AY218" s="58"/>
      <c r="AZ218" s="58"/>
      <c r="BA218" s="59">
        <f t="shared" si="21"/>
        <v>2306.94</v>
      </c>
      <c r="BB218" s="60">
        <f t="shared" si="22"/>
        <v>2306.94</v>
      </c>
      <c r="BC218" s="61" t="str">
        <f t="shared" si="23"/>
        <v>INR  Two Thousand Three Hundred &amp; Six  and Paise Ninety Four Only</v>
      </c>
      <c r="BE218" s="68">
        <v>330</v>
      </c>
      <c r="BF218" s="68">
        <f t="shared" si="18"/>
        <v>384.49</v>
      </c>
      <c r="BG218" s="72">
        <f t="shared" si="19"/>
        <v>1980</v>
      </c>
      <c r="BH218" s="68"/>
      <c r="ID218" s="16"/>
      <c r="IE218" s="16"/>
      <c r="IF218" s="16"/>
      <c r="IG218" s="16"/>
      <c r="IH218" s="16"/>
    </row>
    <row r="219" spans="1:242" s="15" customFormat="1" ht="62.25" customHeight="1">
      <c r="A219" s="25">
        <v>207</v>
      </c>
      <c r="B219" s="73" t="s">
        <v>464</v>
      </c>
      <c r="C219" s="31" t="s">
        <v>406</v>
      </c>
      <c r="D219" s="48">
        <v>2</v>
      </c>
      <c r="E219" s="49" t="s">
        <v>253</v>
      </c>
      <c r="F219" s="50">
        <v>174.77</v>
      </c>
      <c r="G219" s="51"/>
      <c r="H219" s="52"/>
      <c r="I219" s="53" t="s">
        <v>39</v>
      </c>
      <c r="J219" s="54">
        <f t="shared" si="20"/>
        <v>1</v>
      </c>
      <c r="K219" s="55" t="s">
        <v>64</v>
      </c>
      <c r="L219" s="55" t="s">
        <v>7</v>
      </c>
      <c r="M219" s="56"/>
      <c r="N219" s="51"/>
      <c r="O219" s="51"/>
      <c r="P219" s="57"/>
      <c r="Q219" s="51"/>
      <c r="R219" s="51"/>
      <c r="S219" s="57"/>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59">
        <f t="shared" si="21"/>
        <v>349.54</v>
      </c>
      <c r="BB219" s="60">
        <f t="shared" si="22"/>
        <v>349.54</v>
      </c>
      <c r="BC219" s="61" t="str">
        <f t="shared" si="23"/>
        <v>INR  Three Hundred &amp; Forty Nine  and Paise Fifty Four Only</v>
      </c>
      <c r="BE219" s="68">
        <v>150</v>
      </c>
      <c r="BF219" s="68">
        <f t="shared" si="18"/>
        <v>174.77</v>
      </c>
      <c r="BG219" s="72">
        <f t="shared" si="19"/>
        <v>300</v>
      </c>
      <c r="BH219" s="68"/>
      <c r="ID219" s="16"/>
      <c r="IE219" s="16"/>
      <c r="IF219" s="16"/>
      <c r="IG219" s="16"/>
      <c r="IH219" s="16"/>
    </row>
    <row r="220" spans="1:242" s="15" customFormat="1" ht="63.75" customHeight="1">
      <c r="A220" s="47">
        <v>208</v>
      </c>
      <c r="B220" s="73" t="s">
        <v>481</v>
      </c>
      <c r="C220" s="31" t="s">
        <v>407</v>
      </c>
      <c r="D220" s="48">
        <v>550</v>
      </c>
      <c r="E220" s="49" t="s">
        <v>254</v>
      </c>
      <c r="F220" s="50">
        <v>334.31</v>
      </c>
      <c r="G220" s="51"/>
      <c r="H220" s="52"/>
      <c r="I220" s="53" t="s">
        <v>39</v>
      </c>
      <c r="J220" s="54">
        <f t="shared" si="20"/>
        <v>1</v>
      </c>
      <c r="K220" s="55" t="s">
        <v>64</v>
      </c>
      <c r="L220" s="55" t="s">
        <v>7</v>
      </c>
      <c r="M220" s="56"/>
      <c r="N220" s="51"/>
      <c r="O220" s="51"/>
      <c r="P220" s="57"/>
      <c r="Q220" s="51"/>
      <c r="R220" s="51"/>
      <c r="S220" s="57"/>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9">
        <f t="shared" si="21"/>
        <v>183870.5</v>
      </c>
      <c r="BB220" s="60">
        <f t="shared" si="22"/>
        <v>183870.5</v>
      </c>
      <c r="BC220" s="61" t="str">
        <f t="shared" si="23"/>
        <v>INR  One Lakh Eighty Three Thousand Eight Hundred &amp; Seventy  and Paise Fifty Only</v>
      </c>
      <c r="BE220" s="68">
        <v>331</v>
      </c>
      <c r="BF220" s="9">
        <f>BE220*1.01</f>
        <v>334.31</v>
      </c>
      <c r="BG220" s="72">
        <f t="shared" si="19"/>
        <v>182050</v>
      </c>
      <c r="BH220" s="68"/>
      <c r="ID220" s="16"/>
      <c r="IE220" s="16"/>
      <c r="IF220" s="16"/>
      <c r="IG220" s="16"/>
      <c r="IH220" s="16"/>
    </row>
    <row r="221" spans="1:242" s="15" customFormat="1" ht="63" customHeight="1">
      <c r="A221" s="25">
        <v>209</v>
      </c>
      <c r="B221" s="73" t="s">
        <v>465</v>
      </c>
      <c r="C221" s="31" t="s">
        <v>408</v>
      </c>
      <c r="D221" s="48">
        <v>45</v>
      </c>
      <c r="E221" s="49" t="s">
        <v>253</v>
      </c>
      <c r="F221" s="50">
        <v>413.09</v>
      </c>
      <c r="G221" s="51"/>
      <c r="H221" s="52"/>
      <c r="I221" s="53" t="s">
        <v>39</v>
      </c>
      <c r="J221" s="54">
        <f t="shared" si="20"/>
        <v>1</v>
      </c>
      <c r="K221" s="55" t="s">
        <v>64</v>
      </c>
      <c r="L221" s="55" t="s">
        <v>7</v>
      </c>
      <c r="M221" s="56"/>
      <c r="N221" s="51"/>
      <c r="O221" s="51"/>
      <c r="P221" s="57"/>
      <c r="Q221" s="51"/>
      <c r="R221" s="51"/>
      <c r="S221" s="57"/>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9">
        <f t="shared" si="21"/>
        <v>18589.05</v>
      </c>
      <c r="BB221" s="60">
        <f t="shared" si="22"/>
        <v>18589.05</v>
      </c>
      <c r="BC221" s="61" t="str">
        <f t="shared" si="23"/>
        <v>INR  Eighteen Thousand Five Hundred &amp; Eighty Nine  and Paise Five Only</v>
      </c>
      <c r="BE221" s="68">
        <v>409</v>
      </c>
      <c r="BF221" s="9">
        <f aca="true" t="shared" si="24" ref="BF221:BF242">BE221*1.01</f>
        <v>413.09</v>
      </c>
      <c r="BG221" s="72">
        <f t="shared" si="19"/>
        <v>18405</v>
      </c>
      <c r="BH221" s="68"/>
      <c r="ID221" s="16"/>
      <c r="IE221" s="16"/>
      <c r="IF221" s="16"/>
      <c r="IG221" s="16"/>
      <c r="IH221" s="16"/>
    </row>
    <row r="222" spans="1:242" s="15" customFormat="1" ht="65.25" customHeight="1">
      <c r="A222" s="47">
        <v>210</v>
      </c>
      <c r="B222" s="73" t="s">
        <v>466</v>
      </c>
      <c r="C222" s="31" t="s">
        <v>409</v>
      </c>
      <c r="D222" s="48">
        <v>145</v>
      </c>
      <c r="E222" s="49" t="s">
        <v>253</v>
      </c>
      <c r="F222" s="50">
        <v>831.23</v>
      </c>
      <c r="G222" s="51"/>
      <c r="H222" s="52"/>
      <c r="I222" s="53" t="s">
        <v>39</v>
      </c>
      <c r="J222" s="54">
        <f aca="true" t="shared" si="25" ref="J222:J242">IF(I222="Less(-)",-1,1)</f>
        <v>1</v>
      </c>
      <c r="K222" s="55" t="s">
        <v>64</v>
      </c>
      <c r="L222" s="55" t="s">
        <v>7</v>
      </c>
      <c r="M222" s="56"/>
      <c r="N222" s="51"/>
      <c r="O222" s="51"/>
      <c r="P222" s="57"/>
      <c r="Q222" s="51"/>
      <c r="R222" s="51"/>
      <c r="S222" s="57"/>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c r="AY222" s="58"/>
      <c r="AZ222" s="58"/>
      <c r="BA222" s="59">
        <f aca="true" t="shared" si="26" ref="BA222:BA242">total_amount_ba($B$2,$D$2,D222,F222,J222,K222,M222)</f>
        <v>120528.35</v>
      </c>
      <c r="BB222" s="60">
        <f aca="true" t="shared" si="27" ref="BB222:BB242">BA222+SUM(N222:AZ222)</f>
        <v>120528.35</v>
      </c>
      <c r="BC222" s="61" t="str">
        <f aca="true" t="shared" si="28" ref="BC222:BC242">SpellNumber(L222,BB222)</f>
        <v>INR  One Lakh Twenty Thousand Five Hundred &amp; Twenty Eight  and Paise Thirty Five Only</v>
      </c>
      <c r="BE222" s="68">
        <v>823</v>
      </c>
      <c r="BF222" s="9">
        <f t="shared" si="24"/>
        <v>831.23</v>
      </c>
      <c r="BG222" s="72">
        <f t="shared" si="19"/>
        <v>119335</v>
      </c>
      <c r="BH222" s="68"/>
      <c r="ID222" s="16"/>
      <c r="IE222" s="16"/>
      <c r="IF222" s="16"/>
      <c r="IG222" s="16"/>
      <c r="IH222" s="16"/>
    </row>
    <row r="223" spans="1:242" s="15" customFormat="1" ht="65.25" customHeight="1">
      <c r="A223" s="25">
        <v>211</v>
      </c>
      <c r="B223" s="73" t="s">
        <v>467</v>
      </c>
      <c r="C223" s="31" t="s">
        <v>410</v>
      </c>
      <c r="D223" s="48">
        <v>40</v>
      </c>
      <c r="E223" s="49" t="s">
        <v>253</v>
      </c>
      <c r="F223" s="50">
        <v>1295.83</v>
      </c>
      <c r="G223" s="51"/>
      <c r="H223" s="52"/>
      <c r="I223" s="53" t="s">
        <v>39</v>
      </c>
      <c r="J223" s="54">
        <f t="shared" si="25"/>
        <v>1</v>
      </c>
      <c r="K223" s="55" t="s">
        <v>64</v>
      </c>
      <c r="L223" s="55" t="s">
        <v>7</v>
      </c>
      <c r="M223" s="56"/>
      <c r="N223" s="51"/>
      <c r="O223" s="51"/>
      <c r="P223" s="57"/>
      <c r="Q223" s="51"/>
      <c r="R223" s="51"/>
      <c r="S223" s="57"/>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59">
        <f t="shared" si="26"/>
        <v>51833.2</v>
      </c>
      <c r="BB223" s="60">
        <f t="shared" si="27"/>
        <v>51833.2</v>
      </c>
      <c r="BC223" s="61" t="str">
        <f t="shared" si="28"/>
        <v>INR  Fifty One Thousand Eight Hundred &amp; Thirty Three  and Paise Twenty Only</v>
      </c>
      <c r="BE223" s="68">
        <v>1283</v>
      </c>
      <c r="BF223" s="9">
        <f t="shared" si="24"/>
        <v>1295.83</v>
      </c>
      <c r="BG223" s="72">
        <f t="shared" si="19"/>
        <v>51320</v>
      </c>
      <c r="BH223" s="68"/>
      <c r="ID223" s="16"/>
      <c r="IE223" s="16"/>
      <c r="IF223" s="16"/>
      <c r="IG223" s="16"/>
      <c r="IH223" s="16"/>
    </row>
    <row r="224" spans="1:242" s="15" customFormat="1" ht="37.5" customHeight="1">
      <c r="A224" s="47">
        <v>212</v>
      </c>
      <c r="B224" s="73" t="s">
        <v>468</v>
      </c>
      <c r="C224" s="31" t="s">
        <v>411</v>
      </c>
      <c r="D224" s="48">
        <v>10</v>
      </c>
      <c r="E224" s="49" t="s">
        <v>253</v>
      </c>
      <c r="F224" s="50">
        <v>1651.35</v>
      </c>
      <c r="G224" s="51"/>
      <c r="H224" s="52"/>
      <c r="I224" s="53" t="s">
        <v>39</v>
      </c>
      <c r="J224" s="54">
        <f t="shared" si="25"/>
        <v>1</v>
      </c>
      <c r="K224" s="55" t="s">
        <v>64</v>
      </c>
      <c r="L224" s="55" t="s">
        <v>7</v>
      </c>
      <c r="M224" s="56"/>
      <c r="N224" s="51"/>
      <c r="O224" s="51"/>
      <c r="P224" s="57"/>
      <c r="Q224" s="51"/>
      <c r="R224" s="51"/>
      <c r="S224" s="57"/>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c r="AS224" s="58"/>
      <c r="AT224" s="58"/>
      <c r="AU224" s="58"/>
      <c r="AV224" s="58"/>
      <c r="AW224" s="58"/>
      <c r="AX224" s="58"/>
      <c r="AY224" s="58"/>
      <c r="AZ224" s="58"/>
      <c r="BA224" s="59">
        <f t="shared" si="26"/>
        <v>16513.5</v>
      </c>
      <c r="BB224" s="60">
        <f t="shared" si="27"/>
        <v>16513.5</v>
      </c>
      <c r="BC224" s="61" t="str">
        <f t="shared" si="28"/>
        <v>INR  Sixteen Thousand Five Hundred &amp; Thirteen  and Paise Fifty Only</v>
      </c>
      <c r="BE224" s="68">
        <v>1635</v>
      </c>
      <c r="BF224" s="9">
        <f t="shared" si="24"/>
        <v>1651.35</v>
      </c>
      <c r="BG224" s="72">
        <f t="shared" si="19"/>
        <v>16350</v>
      </c>
      <c r="BH224" s="68"/>
      <c r="ID224" s="16"/>
      <c r="IE224" s="16"/>
      <c r="IF224" s="16"/>
      <c r="IG224" s="16"/>
      <c r="IH224" s="16"/>
    </row>
    <row r="225" spans="1:242" s="15" customFormat="1" ht="64.5" customHeight="1">
      <c r="A225" s="25">
        <v>213</v>
      </c>
      <c r="B225" s="73" t="s">
        <v>469</v>
      </c>
      <c r="C225" s="31" t="s">
        <v>412</v>
      </c>
      <c r="D225" s="48">
        <v>75</v>
      </c>
      <c r="E225" s="49" t="s">
        <v>255</v>
      </c>
      <c r="F225" s="50">
        <v>2232.1</v>
      </c>
      <c r="G225" s="51"/>
      <c r="H225" s="52"/>
      <c r="I225" s="53" t="s">
        <v>39</v>
      </c>
      <c r="J225" s="54">
        <f t="shared" si="25"/>
        <v>1</v>
      </c>
      <c r="K225" s="55" t="s">
        <v>64</v>
      </c>
      <c r="L225" s="55" t="s">
        <v>7</v>
      </c>
      <c r="M225" s="56"/>
      <c r="N225" s="51"/>
      <c r="O225" s="51"/>
      <c r="P225" s="57"/>
      <c r="Q225" s="51"/>
      <c r="R225" s="51"/>
      <c r="S225" s="57"/>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c r="AS225" s="58"/>
      <c r="AT225" s="58"/>
      <c r="AU225" s="58"/>
      <c r="AV225" s="58"/>
      <c r="AW225" s="58"/>
      <c r="AX225" s="58"/>
      <c r="AY225" s="58"/>
      <c r="AZ225" s="58"/>
      <c r="BA225" s="59">
        <f t="shared" si="26"/>
        <v>167407.5</v>
      </c>
      <c r="BB225" s="60">
        <f t="shared" si="27"/>
        <v>167407.5</v>
      </c>
      <c r="BC225" s="61" t="str">
        <f t="shared" si="28"/>
        <v>INR  One Lakh Sixty Seven Thousand Four Hundred &amp; Seven  and Paise Fifty Only</v>
      </c>
      <c r="BE225" s="68">
        <v>2210</v>
      </c>
      <c r="BF225" s="9">
        <f t="shared" si="24"/>
        <v>2232.1</v>
      </c>
      <c r="BG225" s="72">
        <f t="shared" si="19"/>
        <v>165750</v>
      </c>
      <c r="BH225" s="68"/>
      <c r="ID225" s="16"/>
      <c r="IE225" s="16"/>
      <c r="IF225" s="16"/>
      <c r="IG225" s="16"/>
      <c r="IH225" s="16"/>
    </row>
    <row r="226" spans="1:242" s="15" customFormat="1" ht="39" customHeight="1">
      <c r="A226" s="47">
        <v>214</v>
      </c>
      <c r="B226" s="73" t="s">
        <v>470</v>
      </c>
      <c r="C226" s="31" t="s">
        <v>413</v>
      </c>
      <c r="D226" s="48">
        <v>2</v>
      </c>
      <c r="E226" s="49" t="s">
        <v>255</v>
      </c>
      <c r="F226" s="50">
        <v>1720.03</v>
      </c>
      <c r="G226" s="51"/>
      <c r="H226" s="52"/>
      <c r="I226" s="53" t="s">
        <v>39</v>
      </c>
      <c r="J226" s="54">
        <f t="shared" si="25"/>
        <v>1</v>
      </c>
      <c r="K226" s="55" t="s">
        <v>64</v>
      </c>
      <c r="L226" s="55" t="s">
        <v>7</v>
      </c>
      <c r="M226" s="56"/>
      <c r="N226" s="51"/>
      <c r="O226" s="51"/>
      <c r="P226" s="57"/>
      <c r="Q226" s="51"/>
      <c r="R226" s="51"/>
      <c r="S226" s="57"/>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c r="AS226" s="58"/>
      <c r="AT226" s="58"/>
      <c r="AU226" s="58"/>
      <c r="AV226" s="58"/>
      <c r="AW226" s="58"/>
      <c r="AX226" s="58"/>
      <c r="AY226" s="58"/>
      <c r="AZ226" s="58"/>
      <c r="BA226" s="59">
        <f t="shared" si="26"/>
        <v>3440.06</v>
      </c>
      <c r="BB226" s="60">
        <f t="shared" si="27"/>
        <v>3440.06</v>
      </c>
      <c r="BC226" s="61" t="str">
        <f t="shared" si="28"/>
        <v>INR  Three Thousand Four Hundred &amp; Forty  and Paise Six Only</v>
      </c>
      <c r="BE226" s="68">
        <v>1703</v>
      </c>
      <c r="BF226" s="9">
        <f t="shared" si="24"/>
        <v>1720.03</v>
      </c>
      <c r="BG226" s="72">
        <f t="shared" si="19"/>
        <v>3406</v>
      </c>
      <c r="BH226" s="68"/>
      <c r="ID226" s="16"/>
      <c r="IE226" s="16"/>
      <c r="IF226" s="16"/>
      <c r="IG226" s="16"/>
      <c r="IH226" s="16"/>
    </row>
    <row r="227" spans="1:242" s="15" customFormat="1" ht="37.5" customHeight="1">
      <c r="A227" s="25">
        <v>215</v>
      </c>
      <c r="B227" s="73" t="s">
        <v>471</v>
      </c>
      <c r="C227" s="31" t="s">
        <v>414</v>
      </c>
      <c r="D227" s="48">
        <v>30</v>
      </c>
      <c r="E227" s="49" t="s">
        <v>255</v>
      </c>
      <c r="F227" s="50">
        <v>3120.9</v>
      </c>
      <c r="G227" s="51"/>
      <c r="H227" s="52"/>
      <c r="I227" s="53" t="s">
        <v>39</v>
      </c>
      <c r="J227" s="54">
        <f t="shared" si="25"/>
        <v>1</v>
      </c>
      <c r="K227" s="55" t="s">
        <v>64</v>
      </c>
      <c r="L227" s="55" t="s">
        <v>7</v>
      </c>
      <c r="M227" s="56"/>
      <c r="N227" s="51"/>
      <c r="O227" s="51"/>
      <c r="P227" s="57"/>
      <c r="Q227" s="51"/>
      <c r="R227" s="51"/>
      <c r="S227" s="57"/>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c r="AS227" s="58"/>
      <c r="AT227" s="58"/>
      <c r="AU227" s="58"/>
      <c r="AV227" s="58"/>
      <c r="AW227" s="58"/>
      <c r="AX227" s="58"/>
      <c r="AY227" s="58"/>
      <c r="AZ227" s="58"/>
      <c r="BA227" s="59">
        <f t="shared" si="26"/>
        <v>93627</v>
      </c>
      <c r="BB227" s="60">
        <f t="shared" si="27"/>
        <v>93627</v>
      </c>
      <c r="BC227" s="61" t="str">
        <f t="shared" si="28"/>
        <v>INR  Ninety Three Thousand Six Hundred &amp; Twenty Seven  Only</v>
      </c>
      <c r="BE227" s="68">
        <v>3090</v>
      </c>
      <c r="BF227" s="9">
        <f t="shared" si="24"/>
        <v>3120.9</v>
      </c>
      <c r="BG227" s="72">
        <f t="shared" si="19"/>
        <v>92700</v>
      </c>
      <c r="BH227" s="68"/>
      <c r="ID227" s="16"/>
      <c r="IE227" s="16"/>
      <c r="IF227" s="16"/>
      <c r="IG227" s="16"/>
      <c r="IH227" s="16"/>
    </row>
    <row r="228" spans="1:242" s="15" customFormat="1" ht="38.25" customHeight="1">
      <c r="A228" s="47">
        <v>216</v>
      </c>
      <c r="B228" s="73" t="s">
        <v>472</v>
      </c>
      <c r="C228" s="31" t="s">
        <v>415</v>
      </c>
      <c r="D228" s="48">
        <v>15</v>
      </c>
      <c r="E228" s="49" t="s">
        <v>476</v>
      </c>
      <c r="F228" s="50">
        <v>171.7</v>
      </c>
      <c r="G228" s="51"/>
      <c r="H228" s="52"/>
      <c r="I228" s="53" t="s">
        <v>39</v>
      </c>
      <c r="J228" s="54">
        <f t="shared" si="25"/>
        <v>1</v>
      </c>
      <c r="K228" s="55" t="s">
        <v>64</v>
      </c>
      <c r="L228" s="55" t="s">
        <v>7</v>
      </c>
      <c r="M228" s="56"/>
      <c r="N228" s="51"/>
      <c r="O228" s="51"/>
      <c r="P228" s="57"/>
      <c r="Q228" s="51"/>
      <c r="R228" s="51"/>
      <c r="S228" s="57"/>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c r="AS228" s="58"/>
      <c r="AT228" s="58"/>
      <c r="AU228" s="58"/>
      <c r="AV228" s="58"/>
      <c r="AW228" s="58"/>
      <c r="AX228" s="58"/>
      <c r="AY228" s="58"/>
      <c r="AZ228" s="58"/>
      <c r="BA228" s="59">
        <f t="shared" si="26"/>
        <v>2575.5</v>
      </c>
      <c r="BB228" s="60">
        <f t="shared" si="27"/>
        <v>2575.5</v>
      </c>
      <c r="BC228" s="61" t="str">
        <f t="shared" si="28"/>
        <v>INR  Two Thousand Five Hundred &amp; Seventy Five  and Paise Fifty Only</v>
      </c>
      <c r="BE228" s="68">
        <v>170</v>
      </c>
      <c r="BF228" s="9">
        <f t="shared" si="24"/>
        <v>171.7</v>
      </c>
      <c r="BG228" s="72">
        <f t="shared" si="19"/>
        <v>2550</v>
      </c>
      <c r="BH228" s="68"/>
      <c r="ID228" s="16"/>
      <c r="IE228" s="16"/>
      <c r="IF228" s="16"/>
      <c r="IG228" s="16"/>
      <c r="IH228" s="16"/>
    </row>
    <row r="229" spans="1:242" s="15" customFormat="1" ht="38.25" customHeight="1">
      <c r="A229" s="25">
        <v>217</v>
      </c>
      <c r="B229" s="73" t="s">
        <v>473</v>
      </c>
      <c r="C229" s="31" t="s">
        <v>416</v>
      </c>
      <c r="D229" s="48">
        <v>4</v>
      </c>
      <c r="E229" s="49" t="s">
        <v>476</v>
      </c>
      <c r="F229" s="50">
        <v>343.4</v>
      </c>
      <c r="G229" s="51"/>
      <c r="H229" s="52"/>
      <c r="I229" s="53" t="s">
        <v>39</v>
      </c>
      <c r="J229" s="54">
        <f t="shared" si="25"/>
        <v>1</v>
      </c>
      <c r="K229" s="55" t="s">
        <v>64</v>
      </c>
      <c r="L229" s="55" t="s">
        <v>7</v>
      </c>
      <c r="M229" s="56"/>
      <c r="N229" s="51"/>
      <c r="O229" s="51"/>
      <c r="P229" s="57"/>
      <c r="Q229" s="51"/>
      <c r="R229" s="51"/>
      <c r="S229" s="57"/>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c r="AS229" s="58"/>
      <c r="AT229" s="58"/>
      <c r="AU229" s="58"/>
      <c r="AV229" s="58"/>
      <c r="AW229" s="58"/>
      <c r="AX229" s="58"/>
      <c r="AY229" s="58"/>
      <c r="AZ229" s="58"/>
      <c r="BA229" s="59">
        <f t="shared" si="26"/>
        <v>1373.6</v>
      </c>
      <c r="BB229" s="60">
        <f t="shared" si="27"/>
        <v>1373.6</v>
      </c>
      <c r="BC229" s="61" t="str">
        <f t="shared" si="28"/>
        <v>INR  One Thousand Three Hundred &amp; Seventy Three  and Paise Sixty Only</v>
      </c>
      <c r="BE229" s="68">
        <v>340</v>
      </c>
      <c r="BF229" s="9">
        <f t="shared" si="24"/>
        <v>343.4</v>
      </c>
      <c r="BG229" s="72">
        <f t="shared" si="19"/>
        <v>1360</v>
      </c>
      <c r="BH229" s="68"/>
      <c r="ID229" s="16"/>
      <c r="IE229" s="16"/>
      <c r="IF229" s="16"/>
      <c r="IG229" s="16"/>
      <c r="IH229" s="16"/>
    </row>
    <row r="230" spans="1:242" s="15" customFormat="1" ht="124.5" customHeight="1">
      <c r="A230" s="47">
        <v>218</v>
      </c>
      <c r="B230" s="73" t="s">
        <v>524</v>
      </c>
      <c r="C230" s="31" t="s">
        <v>417</v>
      </c>
      <c r="D230" s="48">
        <v>2</v>
      </c>
      <c r="E230" s="49" t="s">
        <v>255</v>
      </c>
      <c r="F230" s="50">
        <v>38176.99</v>
      </c>
      <c r="G230" s="51"/>
      <c r="H230" s="52"/>
      <c r="I230" s="53" t="s">
        <v>39</v>
      </c>
      <c r="J230" s="54">
        <f t="shared" si="25"/>
        <v>1</v>
      </c>
      <c r="K230" s="55" t="s">
        <v>64</v>
      </c>
      <c r="L230" s="55" t="s">
        <v>7</v>
      </c>
      <c r="M230" s="56"/>
      <c r="N230" s="51"/>
      <c r="O230" s="51"/>
      <c r="P230" s="57"/>
      <c r="Q230" s="51"/>
      <c r="R230" s="51"/>
      <c r="S230" s="57"/>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c r="AS230" s="58"/>
      <c r="AT230" s="58"/>
      <c r="AU230" s="58"/>
      <c r="AV230" s="58"/>
      <c r="AW230" s="58"/>
      <c r="AX230" s="58"/>
      <c r="AY230" s="58"/>
      <c r="AZ230" s="58"/>
      <c r="BA230" s="59">
        <f t="shared" si="26"/>
        <v>76353.98</v>
      </c>
      <c r="BB230" s="60">
        <f t="shared" si="27"/>
        <v>76353.98</v>
      </c>
      <c r="BC230" s="61" t="str">
        <f t="shared" si="28"/>
        <v>INR  Seventy Six Thousand Three Hundred &amp; Fifty Three  and Paise Ninety Eight Only</v>
      </c>
      <c r="BE230" s="68">
        <v>37799</v>
      </c>
      <c r="BF230" s="9">
        <f t="shared" si="24"/>
        <v>38176.99</v>
      </c>
      <c r="BG230" s="72">
        <f t="shared" si="19"/>
        <v>75598</v>
      </c>
      <c r="BH230" s="68"/>
      <c r="ID230" s="16"/>
      <c r="IE230" s="16"/>
      <c r="IF230" s="16"/>
      <c r="IG230" s="16"/>
      <c r="IH230" s="16"/>
    </row>
    <row r="231" spans="1:242" s="15" customFormat="1" ht="94.5" customHeight="1">
      <c r="A231" s="25">
        <v>219</v>
      </c>
      <c r="B231" s="73" t="s">
        <v>265</v>
      </c>
      <c r="C231" s="31" t="s">
        <v>418</v>
      </c>
      <c r="D231" s="48">
        <v>2</v>
      </c>
      <c r="E231" s="49" t="s">
        <v>255</v>
      </c>
      <c r="F231" s="50">
        <v>2272.5</v>
      </c>
      <c r="G231" s="51"/>
      <c r="H231" s="52"/>
      <c r="I231" s="53" t="s">
        <v>39</v>
      </c>
      <c r="J231" s="54">
        <f t="shared" si="25"/>
        <v>1</v>
      </c>
      <c r="K231" s="55" t="s">
        <v>64</v>
      </c>
      <c r="L231" s="55" t="s">
        <v>7</v>
      </c>
      <c r="M231" s="56"/>
      <c r="N231" s="51"/>
      <c r="O231" s="51"/>
      <c r="P231" s="57"/>
      <c r="Q231" s="51"/>
      <c r="R231" s="51"/>
      <c r="S231" s="57"/>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c r="AS231" s="58"/>
      <c r="AT231" s="58"/>
      <c r="AU231" s="58"/>
      <c r="AV231" s="58"/>
      <c r="AW231" s="58"/>
      <c r="AX231" s="58"/>
      <c r="AY231" s="58"/>
      <c r="AZ231" s="58"/>
      <c r="BA231" s="59">
        <f t="shared" si="26"/>
        <v>4545</v>
      </c>
      <c r="BB231" s="60">
        <f t="shared" si="27"/>
        <v>4545</v>
      </c>
      <c r="BC231" s="61" t="str">
        <f t="shared" si="28"/>
        <v>INR  Four Thousand Five Hundred &amp; Forty Five  Only</v>
      </c>
      <c r="BE231" s="68">
        <v>2250</v>
      </c>
      <c r="BF231" s="9">
        <f t="shared" si="24"/>
        <v>2272.5</v>
      </c>
      <c r="BG231" s="72">
        <f t="shared" si="19"/>
        <v>4500</v>
      </c>
      <c r="BH231" s="68"/>
      <c r="ID231" s="16"/>
      <c r="IE231" s="16"/>
      <c r="IF231" s="16"/>
      <c r="IG231" s="16"/>
      <c r="IH231" s="16"/>
    </row>
    <row r="232" spans="1:242" s="15" customFormat="1" ht="43.5" customHeight="1">
      <c r="A232" s="47">
        <v>220</v>
      </c>
      <c r="B232" s="73" t="s">
        <v>266</v>
      </c>
      <c r="C232" s="31" t="s">
        <v>419</v>
      </c>
      <c r="D232" s="48">
        <v>2</v>
      </c>
      <c r="E232" s="49" t="s">
        <v>255</v>
      </c>
      <c r="F232" s="50">
        <v>2474.5</v>
      </c>
      <c r="G232" s="51"/>
      <c r="H232" s="52"/>
      <c r="I232" s="53" t="s">
        <v>39</v>
      </c>
      <c r="J232" s="54">
        <f t="shared" si="25"/>
        <v>1</v>
      </c>
      <c r="K232" s="55" t="s">
        <v>64</v>
      </c>
      <c r="L232" s="55" t="s">
        <v>7</v>
      </c>
      <c r="M232" s="56"/>
      <c r="N232" s="51"/>
      <c r="O232" s="51"/>
      <c r="P232" s="57"/>
      <c r="Q232" s="51"/>
      <c r="R232" s="51"/>
      <c r="S232" s="57"/>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9">
        <f t="shared" si="26"/>
        <v>4949</v>
      </c>
      <c r="BB232" s="60">
        <f t="shared" si="27"/>
        <v>4949</v>
      </c>
      <c r="BC232" s="61" t="str">
        <f t="shared" si="28"/>
        <v>INR  Four Thousand Nine Hundred &amp; Forty Nine  Only</v>
      </c>
      <c r="BE232" s="68">
        <v>2450</v>
      </c>
      <c r="BF232" s="9">
        <f t="shared" si="24"/>
        <v>2474.5</v>
      </c>
      <c r="BG232" s="72">
        <f t="shared" si="19"/>
        <v>4900</v>
      </c>
      <c r="BH232" s="68"/>
      <c r="ID232" s="16"/>
      <c r="IE232" s="16"/>
      <c r="IF232" s="16"/>
      <c r="IG232" s="16"/>
      <c r="IH232" s="16"/>
    </row>
    <row r="233" spans="1:242" s="15" customFormat="1" ht="54.75" customHeight="1">
      <c r="A233" s="25">
        <v>221</v>
      </c>
      <c r="B233" s="73" t="s">
        <v>525</v>
      </c>
      <c r="C233" s="31" t="s">
        <v>420</v>
      </c>
      <c r="D233" s="48">
        <v>10</v>
      </c>
      <c r="E233" s="49" t="s">
        <v>254</v>
      </c>
      <c r="F233" s="50">
        <v>757.5</v>
      </c>
      <c r="G233" s="51"/>
      <c r="H233" s="52"/>
      <c r="I233" s="53" t="s">
        <v>39</v>
      </c>
      <c r="J233" s="54">
        <f t="shared" si="25"/>
        <v>1</v>
      </c>
      <c r="K233" s="55" t="s">
        <v>64</v>
      </c>
      <c r="L233" s="55" t="s">
        <v>7</v>
      </c>
      <c r="M233" s="56"/>
      <c r="N233" s="51"/>
      <c r="O233" s="51"/>
      <c r="P233" s="57"/>
      <c r="Q233" s="51"/>
      <c r="R233" s="51"/>
      <c r="S233" s="57"/>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c r="AS233" s="58"/>
      <c r="AT233" s="58"/>
      <c r="AU233" s="58"/>
      <c r="AV233" s="58"/>
      <c r="AW233" s="58"/>
      <c r="AX233" s="58"/>
      <c r="AY233" s="58"/>
      <c r="AZ233" s="58"/>
      <c r="BA233" s="59">
        <f t="shared" si="26"/>
        <v>7575</v>
      </c>
      <c r="BB233" s="60">
        <f t="shared" si="27"/>
        <v>7575</v>
      </c>
      <c r="BC233" s="61" t="str">
        <f t="shared" si="28"/>
        <v>INR  Seven Thousand Five Hundred &amp; Seventy Five  Only</v>
      </c>
      <c r="BE233" s="68">
        <v>750</v>
      </c>
      <c r="BF233" s="9">
        <f t="shared" si="24"/>
        <v>757.5</v>
      </c>
      <c r="BG233" s="72">
        <f t="shared" si="19"/>
        <v>7500</v>
      </c>
      <c r="BH233" s="68"/>
      <c r="ID233" s="16"/>
      <c r="IE233" s="16"/>
      <c r="IF233" s="16"/>
      <c r="IG233" s="16"/>
      <c r="IH233" s="16"/>
    </row>
    <row r="234" spans="1:242" s="15" customFormat="1" ht="34.5" customHeight="1">
      <c r="A234" s="47">
        <v>222</v>
      </c>
      <c r="B234" s="73" t="s">
        <v>267</v>
      </c>
      <c r="C234" s="31" t="s">
        <v>421</v>
      </c>
      <c r="D234" s="48">
        <v>10</v>
      </c>
      <c r="E234" s="49" t="s">
        <v>254</v>
      </c>
      <c r="F234" s="50">
        <v>68.68</v>
      </c>
      <c r="G234" s="51"/>
      <c r="H234" s="52"/>
      <c r="I234" s="53" t="s">
        <v>39</v>
      </c>
      <c r="J234" s="54">
        <f t="shared" si="25"/>
        <v>1</v>
      </c>
      <c r="K234" s="55" t="s">
        <v>64</v>
      </c>
      <c r="L234" s="55" t="s">
        <v>7</v>
      </c>
      <c r="M234" s="56"/>
      <c r="N234" s="51"/>
      <c r="O234" s="51"/>
      <c r="P234" s="57"/>
      <c r="Q234" s="51"/>
      <c r="R234" s="51"/>
      <c r="S234" s="57"/>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c r="AS234" s="58"/>
      <c r="AT234" s="58"/>
      <c r="AU234" s="58"/>
      <c r="AV234" s="58"/>
      <c r="AW234" s="58"/>
      <c r="AX234" s="58"/>
      <c r="AY234" s="58"/>
      <c r="AZ234" s="58"/>
      <c r="BA234" s="59">
        <f t="shared" si="26"/>
        <v>686.8</v>
      </c>
      <c r="BB234" s="60">
        <f t="shared" si="27"/>
        <v>686.8</v>
      </c>
      <c r="BC234" s="61" t="str">
        <f t="shared" si="28"/>
        <v>INR  Six Hundred &amp; Eighty Six  and Paise Eighty Only</v>
      </c>
      <c r="BE234" s="68">
        <v>68</v>
      </c>
      <c r="BF234" s="9">
        <f t="shared" si="24"/>
        <v>68.68</v>
      </c>
      <c r="BG234" s="72">
        <f t="shared" si="19"/>
        <v>680</v>
      </c>
      <c r="BH234" s="68"/>
      <c r="ID234" s="16"/>
      <c r="IE234" s="16"/>
      <c r="IF234" s="16"/>
      <c r="IG234" s="16"/>
      <c r="IH234" s="16"/>
    </row>
    <row r="235" spans="1:242" s="15" customFormat="1" ht="35.25" customHeight="1">
      <c r="A235" s="25">
        <v>223</v>
      </c>
      <c r="B235" s="73" t="s">
        <v>474</v>
      </c>
      <c r="C235" s="31" t="s">
        <v>422</v>
      </c>
      <c r="D235" s="48">
        <v>10</v>
      </c>
      <c r="E235" s="49" t="s">
        <v>253</v>
      </c>
      <c r="F235" s="50">
        <v>4790.43</v>
      </c>
      <c r="G235" s="51"/>
      <c r="H235" s="52"/>
      <c r="I235" s="53" t="s">
        <v>39</v>
      </c>
      <c r="J235" s="54">
        <f t="shared" si="25"/>
        <v>1</v>
      </c>
      <c r="K235" s="55" t="s">
        <v>64</v>
      </c>
      <c r="L235" s="55" t="s">
        <v>7</v>
      </c>
      <c r="M235" s="56"/>
      <c r="N235" s="51"/>
      <c r="O235" s="51"/>
      <c r="P235" s="57"/>
      <c r="Q235" s="51"/>
      <c r="R235" s="51"/>
      <c r="S235" s="57"/>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c r="AS235" s="58"/>
      <c r="AT235" s="58"/>
      <c r="AU235" s="58"/>
      <c r="AV235" s="58"/>
      <c r="AW235" s="58"/>
      <c r="AX235" s="58"/>
      <c r="AY235" s="58"/>
      <c r="AZ235" s="58"/>
      <c r="BA235" s="59">
        <f t="shared" si="26"/>
        <v>47904.3</v>
      </c>
      <c r="BB235" s="60">
        <f t="shared" si="27"/>
        <v>47904.3</v>
      </c>
      <c r="BC235" s="61" t="str">
        <f t="shared" si="28"/>
        <v>INR  Forty Seven Thousand Nine Hundred &amp; Four  and Paise Thirty Only</v>
      </c>
      <c r="BE235" s="68">
        <v>4743</v>
      </c>
      <c r="BF235" s="9">
        <f t="shared" si="24"/>
        <v>4790.43</v>
      </c>
      <c r="BG235" s="72">
        <f t="shared" si="19"/>
        <v>47430</v>
      </c>
      <c r="BH235" s="68"/>
      <c r="ID235" s="16"/>
      <c r="IE235" s="16"/>
      <c r="IF235" s="16"/>
      <c r="IG235" s="16"/>
      <c r="IH235" s="16"/>
    </row>
    <row r="236" spans="1:242" s="15" customFormat="1" ht="39.75" customHeight="1">
      <c r="A236" s="47">
        <v>224</v>
      </c>
      <c r="B236" s="73" t="s">
        <v>475</v>
      </c>
      <c r="C236" s="31" t="s">
        <v>423</v>
      </c>
      <c r="D236" s="48">
        <v>6</v>
      </c>
      <c r="E236" s="49" t="s">
        <v>253</v>
      </c>
      <c r="F236" s="50">
        <v>9145.55</v>
      </c>
      <c r="G236" s="51"/>
      <c r="H236" s="52"/>
      <c r="I236" s="53" t="s">
        <v>39</v>
      </c>
      <c r="J236" s="54">
        <f t="shared" si="25"/>
        <v>1</v>
      </c>
      <c r="K236" s="55" t="s">
        <v>64</v>
      </c>
      <c r="L236" s="55" t="s">
        <v>7</v>
      </c>
      <c r="M236" s="56"/>
      <c r="N236" s="51"/>
      <c r="O236" s="51"/>
      <c r="P236" s="57"/>
      <c r="Q236" s="51"/>
      <c r="R236" s="51"/>
      <c r="S236" s="57"/>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c r="AS236" s="58"/>
      <c r="AT236" s="58"/>
      <c r="AU236" s="58"/>
      <c r="AV236" s="58"/>
      <c r="AW236" s="58"/>
      <c r="AX236" s="58"/>
      <c r="AY236" s="58"/>
      <c r="AZ236" s="58"/>
      <c r="BA236" s="59">
        <f t="shared" si="26"/>
        <v>54873.3</v>
      </c>
      <c r="BB236" s="60">
        <f t="shared" si="27"/>
        <v>54873.3</v>
      </c>
      <c r="BC236" s="61" t="str">
        <f t="shared" si="28"/>
        <v>INR  Fifty Four Thousand Eight Hundred &amp; Seventy Three  and Paise Thirty Only</v>
      </c>
      <c r="BE236" s="68">
        <v>9055</v>
      </c>
      <c r="BF236" s="9">
        <f t="shared" si="24"/>
        <v>9145.55</v>
      </c>
      <c r="BG236" s="72">
        <f t="shared" si="19"/>
        <v>54330</v>
      </c>
      <c r="BH236" s="68"/>
      <c r="ID236" s="16"/>
      <c r="IE236" s="16"/>
      <c r="IF236" s="16"/>
      <c r="IG236" s="16"/>
      <c r="IH236" s="16"/>
    </row>
    <row r="237" spans="1:242" s="15" customFormat="1" ht="409.5" customHeight="1">
      <c r="A237" s="25">
        <v>225</v>
      </c>
      <c r="B237" s="73" t="s">
        <v>486</v>
      </c>
      <c r="C237" s="31" t="s">
        <v>424</v>
      </c>
      <c r="D237" s="32"/>
      <c r="E237" s="33"/>
      <c r="F237" s="34"/>
      <c r="G237" s="35"/>
      <c r="H237" s="35"/>
      <c r="I237" s="34"/>
      <c r="J237" s="36"/>
      <c r="K237" s="37"/>
      <c r="L237" s="37"/>
      <c r="M237" s="38"/>
      <c r="N237" s="39"/>
      <c r="O237" s="39"/>
      <c r="P237" s="40"/>
      <c r="Q237" s="39"/>
      <c r="R237" s="39"/>
      <c r="S237" s="40"/>
      <c r="T237" s="41"/>
      <c r="U237" s="41"/>
      <c r="V237" s="41"/>
      <c r="W237" s="41"/>
      <c r="X237" s="41"/>
      <c r="Y237" s="41"/>
      <c r="Z237" s="41"/>
      <c r="AA237" s="41"/>
      <c r="AB237" s="41"/>
      <c r="AC237" s="41"/>
      <c r="AD237" s="41"/>
      <c r="AE237" s="41"/>
      <c r="AF237" s="41"/>
      <c r="AG237" s="41"/>
      <c r="AH237" s="41"/>
      <c r="AI237" s="41"/>
      <c r="AJ237" s="41"/>
      <c r="AK237" s="41"/>
      <c r="AL237" s="41"/>
      <c r="AM237" s="41"/>
      <c r="AN237" s="41"/>
      <c r="AO237" s="41"/>
      <c r="AP237" s="41"/>
      <c r="AQ237" s="41"/>
      <c r="AR237" s="41"/>
      <c r="AS237" s="41"/>
      <c r="AT237" s="41"/>
      <c r="AU237" s="41"/>
      <c r="AV237" s="41"/>
      <c r="AW237" s="41"/>
      <c r="AX237" s="41"/>
      <c r="AY237" s="41"/>
      <c r="AZ237" s="41"/>
      <c r="BA237" s="42"/>
      <c r="BB237" s="43"/>
      <c r="BC237" s="44"/>
      <c r="BE237" s="68"/>
      <c r="BF237" s="9">
        <f t="shared" si="24"/>
        <v>0</v>
      </c>
      <c r="BG237" s="72">
        <f t="shared" si="19"/>
        <v>0</v>
      </c>
      <c r="BH237" s="68"/>
      <c r="ID237" s="16"/>
      <c r="IE237" s="16"/>
      <c r="IF237" s="16"/>
      <c r="IG237" s="16"/>
      <c r="IH237" s="16"/>
    </row>
    <row r="238" spans="1:242" s="15" customFormat="1" ht="409.5" customHeight="1">
      <c r="A238" s="47">
        <v>226</v>
      </c>
      <c r="B238" s="73" t="s">
        <v>526</v>
      </c>
      <c r="C238" s="31" t="s">
        <v>425</v>
      </c>
      <c r="D238" s="32"/>
      <c r="E238" s="33"/>
      <c r="F238" s="34"/>
      <c r="G238" s="35"/>
      <c r="H238" s="35"/>
      <c r="I238" s="34"/>
      <c r="J238" s="36"/>
      <c r="K238" s="37"/>
      <c r="L238" s="37"/>
      <c r="M238" s="38"/>
      <c r="N238" s="39"/>
      <c r="O238" s="39"/>
      <c r="P238" s="40"/>
      <c r="Q238" s="39"/>
      <c r="R238" s="39"/>
      <c r="S238" s="40"/>
      <c r="T238" s="41"/>
      <c r="U238" s="41"/>
      <c r="V238" s="41"/>
      <c r="W238" s="41"/>
      <c r="X238" s="41"/>
      <c r="Y238" s="41"/>
      <c r="Z238" s="41"/>
      <c r="AA238" s="41"/>
      <c r="AB238" s="41"/>
      <c r="AC238" s="41"/>
      <c r="AD238" s="41"/>
      <c r="AE238" s="41"/>
      <c r="AF238" s="41"/>
      <c r="AG238" s="41"/>
      <c r="AH238" s="41"/>
      <c r="AI238" s="41"/>
      <c r="AJ238" s="41"/>
      <c r="AK238" s="41"/>
      <c r="AL238" s="41"/>
      <c r="AM238" s="41"/>
      <c r="AN238" s="41"/>
      <c r="AO238" s="41"/>
      <c r="AP238" s="41"/>
      <c r="AQ238" s="41"/>
      <c r="AR238" s="41"/>
      <c r="AS238" s="41"/>
      <c r="AT238" s="41"/>
      <c r="AU238" s="41"/>
      <c r="AV238" s="41"/>
      <c r="AW238" s="41"/>
      <c r="AX238" s="41"/>
      <c r="AY238" s="41"/>
      <c r="AZ238" s="41"/>
      <c r="BA238" s="42"/>
      <c r="BB238" s="43"/>
      <c r="BC238" s="44"/>
      <c r="BE238" s="68"/>
      <c r="BF238" s="9">
        <f t="shared" si="24"/>
        <v>0</v>
      </c>
      <c r="BG238" s="72">
        <f t="shared" si="19"/>
        <v>0</v>
      </c>
      <c r="BH238" s="68"/>
      <c r="ID238" s="16"/>
      <c r="IE238" s="16"/>
      <c r="IF238" s="16"/>
      <c r="IG238" s="16"/>
      <c r="IH238" s="16"/>
    </row>
    <row r="239" spans="1:242" s="15" customFormat="1" ht="350.25" customHeight="1">
      <c r="A239" s="25">
        <v>227</v>
      </c>
      <c r="B239" s="73" t="s">
        <v>528</v>
      </c>
      <c r="C239" s="31" t="s">
        <v>426</v>
      </c>
      <c r="D239" s="32"/>
      <c r="E239" s="33"/>
      <c r="F239" s="34"/>
      <c r="G239" s="35"/>
      <c r="H239" s="35"/>
      <c r="I239" s="34"/>
      <c r="J239" s="36"/>
      <c r="K239" s="37"/>
      <c r="L239" s="37"/>
      <c r="M239" s="38"/>
      <c r="N239" s="39"/>
      <c r="O239" s="39"/>
      <c r="P239" s="40"/>
      <c r="Q239" s="39"/>
      <c r="R239" s="39"/>
      <c r="S239" s="40"/>
      <c r="T239" s="41"/>
      <c r="U239" s="41"/>
      <c r="V239" s="41"/>
      <c r="W239" s="41"/>
      <c r="X239" s="41"/>
      <c r="Y239" s="41"/>
      <c r="Z239" s="41"/>
      <c r="AA239" s="41"/>
      <c r="AB239" s="41"/>
      <c r="AC239" s="41"/>
      <c r="AD239" s="41"/>
      <c r="AE239" s="41"/>
      <c r="AF239" s="41"/>
      <c r="AG239" s="41"/>
      <c r="AH239" s="41"/>
      <c r="AI239" s="41"/>
      <c r="AJ239" s="41"/>
      <c r="AK239" s="41"/>
      <c r="AL239" s="41"/>
      <c r="AM239" s="41"/>
      <c r="AN239" s="41"/>
      <c r="AO239" s="41"/>
      <c r="AP239" s="41"/>
      <c r="AQ239" s="41"/>
      <c r="AR239" s="41"/>
      <c r="AS239" s="41"/>
      <c r="AT239" s="41"/>
      <c r="AU239" s="41"/>
      <c r="AV239" s="41"/>
      <c r="AW239" s="41"/>
      <c r="AX239" s="41"/>
      <c r="AY239" s="41"/>
      <c r="AZ239" s="41"/>
      <c r="BA239" s="42"/>
      <c r="BB239" s="43"/>
      <c r="BC239" s="44"/>
      <c r="BE239" s="68"/>
      <c r="BF239" s="9"/>
      <c r="BG239" s="72"/>
      <c r="BH239" s="68"/>
      <c r="ID239" s="16"/>
      <c r="IE239" s="16"/>
      <c r="IF239" s="16"/>
      <c r="IG239" s="16"/>
      <c r="IH239" s="16"/>
    </row>
    <row r="240" spans="1:242" s="15" customFormat="1" ht="125.25" customHeight="1">
      <c r="A240" s="47">
        <v>228</v>
      </c>
      <c r="B240" s="73" t="s">
        <v>527</v>
      </c>
      <c r="C240" s="31" t="s">
        <v>491</v>
      </c>
      <c r="D240" s="48">
        <v>1</v>
      </c>
      <c r="E240" s="49" t="s">
        <v>253</v>
      </c>
      <c r="F240" s="50">
        <v>331679.96</v>
      </c>
      <c r="G240" s="51"/>
      <c r="H240" s="52"/>
      <c r="I240" s="53" t="s">
        <v>39</v>
      </c>
      <c r="J240" s="54">
        <f>IF(I240="Less(-)",-1,1)</f>
        <v>1</v>
      </c>
      <c r="K240" s="55" t="s">
        <v>64</v>
      </c>
      <c r="L240" s="55" t="s">
        <v>7</v>
      </c>
      <c r="M240" s="56"/>
      <c r="N240" s="51"/>
      <c r="O240" s="51"/>
      <c r="P240" s="57"/>
      <c r="Q240" s="51"/>
      <c r="R240" s="51"/>
      <c r="S240" s="57"/>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c r="AS240" s="58"/>
      <c r="AT240" s="58"/>
      <c r="AU240" s="58"/>
      <c r="AV240" s="58"/>
      <c r="AW240" s="58"/>
      <c r="AX240" s="58"/>
      <c r="AY240" s="58"/>
      <c r="AZ240" s="58"/>
      <c r="BA240" s="59">
        <f>total_amount_ba($B$2,$D$2,D240,F240,J240,K240,M240)</f>
        <v>331679.96</v>
      </c>
      <c r="BB240" s="60">
        <f>BA240+SUM(N240:AZ240)</f>
        <v>331679.96</v>
      </c>
      <c r="BC240" s="61" t="str">
        <f>SpellNumber(L240,BB240)</f>
        <v>INR  Three Lakh Thirty One Thousand Six Hundred &amp; Seventy Nine  and Paise Ninety Six Only</v>
      </c>
      <c r="BE240" s="68">
        <v>328396</v>
      </c>
      <c r="BF240" s="9">
        <f>BE240*1.01</f>
        <v>331679.96</v>
      </c>
      <c r="BG240" s="72">
        <f>D240*BE240</f>
        <v>328396</v>
      </c>
      <c r="BH240" s="68"/>
      <c r="ID240" s="16"/>
      <c r="IE240" s="16"/>
      <c r="IF240" s="16"/>
      <c r="IG240" s="16"/>
      <c r="IH240" s="16"/>
    </row>
    <row r="241" spans="1:242" s="15" customFormat="1" ht="45.75" customHeight="1">
      <c r="A241" s="25">
        <v>229</v>
      </c>
      <c r="B241" s="73" t="s">
        <v>477</v>
      </c>
      <c r="C241" s="31" t="s">
        <v>492</v>
      </c>
      <c r="D241" s="48">
        <v>18</v>
      </c>
      <c r="E241" s="49" t="s">
        <v>254</v>
      </c>
      <c r="F241" s="50">
        <v>3030</v>
      </c>
      <c r="G241" s="51"/>
      <c r="H241" s="52"/>
      <c r="I241" s="53" t="s">
        <v>39</v>
      </c>
      <c r="J241" s="54">
        <f t="shared" si="25"/>
        <v>1</v>
      </c>
      <c r="K241" s="55" t="s">
        <v>64</v>
      </c>
      <c r="L241" s="55" t="s">
        <v>7</v>
      </c>
      <c r="M241" s="56"/>
      <c r="N241" s="51"/>
      <c r="O241" s="51"/>
      <c r="P241" s="57"/>
      <c r="Q241" s="51"/>
      <c r="R241" s="51"/>
      <c r="S241" s="57"/>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c r="AS241" s="58"/>
      <c r="AT241" s="58"/>
      <c r="AU241" s="58"/>
      <c r="AV241" s="58"/>
      <c r="AW241" s="58"/>
      <c r="AX241" s="58"/>
      <c r="AY241" s="58"/>
      <c r="AZ241" s="58"/>
      <c r="BA241" s="59">
        <f t="shared" si="26"/>
        <v>54540</v>
      </c>
      <c r="BB241" s="60">
        <f t="shared" si="27"/>
        <v>54540</v>
      </c>
      <c r="BC241" s="61" t="str">
        <f t="shared" si="28"/>
        <v>INR  Fifty Four Thousand Five Hundred &amp; Forty  Only</v>
      </c>
      <c r="BE241" s="68">
        <v>3000</v>
      </c>
      <c r="BF241" s="9">
        <f t="shared" si="24"/>
        <v>3030</v>
      </c>
      <c r="BG241" s="72">
        <f t="shared" si="19"/>
        <v>54000</v>
      </c>
      <c r="BH241" s="68"/>
      <c r="ID241" s="16"/>
      <c r="IE241" s="16"/>
      <c r="IF241" s="16"/>
      <c r="IG241" s="16"/>
      <c r="IH241" s="16"/>
    </row>
    <row r="242" spans="1:242" s="15" customFormat="1" ht="46.5" customHeight="1">
      <c r="A242" s="47">
        <v>230</v>
      </c>
      <c r="B242" s="73" t="s">
        <v>478</v>
      </c>
      <c r="C242" s="31" t="s">
        <v>529</v>
      </c>
      <c r="D242" s="48">
        <v>1</v>
      </c>
      <c r="E242" s="49" t="s">
        <v>264</v>
      </c>
      <c r="F242" s="50">
        <v>30300</v>
      </c>
      <c r="G242" s="51"/>
      <c r="H242" s="52"/>
      <c r="I242" s="53" t="s">
        <v>39</v>
      </c>
      <c r="J242" s="54">
        <f t="shared" si="25"/>
        <v>1</v>
      </c>
      <c r="K242" s="55" t="s">
        <v>64</v>
      </c>
      <c r="L242" s="55" t="s">
        <v>7</v>
      </c>
      <c r="M242" s="56"/>
      <c r="N242" s="51"/>
      <c r="O242" s="51"/>
      <c r="P242" s="57"/>
      <c r="Q242" s="51"/>
      <c r="R242" s="51"/>
      <c r="S242" s="57"/>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c r="AX242" s="58"/>
      <c r="AY242" s="58"/>
      <c r="AZ242" s="58"/>
      <c r="BA242" s="59">
        <f t="shared" si="26"/>
        <v>30300</v>
      </c>
      <c r="BB242" s="60">
        <f t="shared" si="27"/>
        <v>30300</v>
      </c>
      <c r="BC242" s="61" t="str">
        <f t="shared" si="28"/>
        <v>INR  Thirty Thousand Three Hundred    Only</v>
      </c>
      <c r="BE242" s="68">
        <v>30000</v>
      </c>
      <c r="BF242" s="9">
        <f t="shared" si="24"/>
        <v>30300</v>
      </c>
      <c r="BG242" s="72">
        <f t="shared" si="19"/>
        <v>30000</v>
      </c>
      <c r="BH242" s="68"/>
      <c r="ID242" s="16"/>
      <c r="IE242" s="16"/>
      <c r="IF242" s="16"/>
      <c r="IG242" s="16"/>
      <c r="IH242" s="16"/>
    </row>
    <row r="243" spans="1:242" s="15" customFormat="1" ht="47.25" customHeight="1">
      <c r="A243" s="74" t="s">
        <v>62</v>
      </c>
      <c r="B243" s="75"/>
      <c r="C243" s="76"/>
      <c r="D243" s="77"/>
      <c r="E243" s="77"/>
      <c r="F243" s="77"/>
      <c r="G243" s="77"/>
      <c r="H243" s="78"/>
      <c r="I243" s="78"/>
      <c r="J243" s="78"/>
      <c r="K243" s="78"/>
      <c r="L243" s="79"/>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81">
        <f>SUM(BA13:BA242)</f>
        <v>30828675.63</v>
      </c>
      <c r="BB243" s="82">
        <f>SUM(BB13:BB242)</f>
        <v>30828675.63</v>
      </c>
      <c r="BC243" s="83" t="str">
        <f>SpellNumber($E$2,BB243)</f>
        <v>INR  Three Crore Eight Lakh Twenty Eight Thousand Six Hundred &amp; Seventy Five  and Paise Sixty Three Only</v>
      </c>
      <c r="BE243" s="68">
        <v>30828675.68</v>
      </c>
      <c r="BF243" s="9"/>
      <c r="ID243" s="16">
        <v>4</v>
      </c>
      <c r="IE243" s="16" t="s">
        <v>41</v>
      </c>
      <c r="IF243" s="16" t="s">
        <v>61</v>
      </c>
      <c r="IG243" s="16">
        <v>10</v>
      </c>
      <c r="IH243" s="16" t="s">
        <v>38</v>
      </c>
    </row>
    <row r="244" spans="1:242" s="17" customFormat="1" ht="33.75" customHeight="1">
      <c r="A244" s="84" t="s">
        <v>66</v>
      </c>
      <c r="B244" s="85"/>
      <c r="C244" s="86"/>
      <c r="D244" s="26"/>
      <c r="E244" s="27" t="s">
        <v>69</v>
      </c>
      <c r="F244" s="87"/>
      <c r="G244" s="88"/>
      <c r="H244" s="89"/>
      <c r="I244" s="89"/>
      <c r="J244" s="89"/>
      <c r="K244" s="26"/>
      <c r="L244" s="90"/>
      <c r="M244" s="28"/>
      <c r="N244" s="91"/>
      <c r="O244" s="92"/>
      <c r="P244" s="92"/>
      <c r="Q244" s="92"/>
      <c r="R244" s="92"/>
      <c r="S244" s="92"/>
      <c r="T244" s="91"/>
      <c r="U244" s="91"/>
      <c r="V244" s="91"/>
      <c r="W244" s="91"/>
      <c r="X244" s="91"/>
      <c r="Y244" s="91"/>
      <c r="Z244" s="91"/>
      <c r="AA244" s="91"/>
      <c r="AB244" s="91"/>
      <c r="AC244" s="91"/>
      <c r="AD244" s="91"/>
      <c r="AE244" s="91"/>
      <c r="AF244" s="91"/>
      <c r="AG244" s="91"/>
      <c r="AH244" s="91"/>
      <c r="AI244" s="91"/>
      <c r="AJ244" s="91"/>
      <c r="AK244" s="91"/>
      <c r="AL244" s="91"/>
      <c r="AM244" s="91"/>
      <c r="AN244" s="91"/>
      <c r="AO244" s="91"/>
      <c r="AP244" s="91"/>
      <c r="AQ244" s="91"/>
      <c r="AR244" s="91"/>
      <c r="AS244" s="91"/>
      <c r="AT244" s="91"/>
      <c r="AU244" s="91"/>
      <c r="AV244" s="91"/>
      <c r="AW244" s="91"/>
      <c r="AX244" s="91"/>
      <c r="AY244" s="91"/>
      <c r="AZ244" s="91"/>
      <c r="BA244" s="93">
        <f>IF(ISBLANK(F244),0,IF(E244="Excess (+)",ROUND(BA243+(BA243*F244),2),IF(E244="Less (-)",ROUND(BA243+(BA243*F244*(-1)),2),IF(E244="At Par",BA243,0))))</f>
        <v>0</v>
      </c>
      <c r="BB244" s="94">
        <f>ROUND(BA244,0)</f>
        <v>0</v>
      </c>
      <c r="BC244" s="95" t="str">
        <f>SpellNumber($E$2,BA244)</f>
        <v>INR Zero Only</v>
      </c>
      <c r="BE244" s="70"/>
      <c r="BF244" s="63"/>
      <c r="ID244" s="18"/>
      <c r="IE244" s="18"/>
      <c r="IF244" s="18"/>
      <c r="IG244" s="18"/>
      <c r="IH244" s="18"/>
    </row>
    <row r="245" spans="1:242" s="17" customFormat="1" ht="41.25" customHeight="1">
      <c r="A245" s="96" t="s">
        <v>65</v>
      </c>
      <c r="B245" s="96"/>
      <c r="C245" s="100" t="str">
        <f>SpellNumber($E$2,BA244)</f>
        <v>INR Zero Only</v>
      </c>
      <c r="D245" s="101"/>
      <c r="E245" s="101"/>
      <c r="F245" s="101"/>
      <c r="G245" s="101"/>
      <c r="H245" s="101"/>
      <c r="I245" s="101"/>
      <c r="J245" s="101"/>
      <c r="K245" s="101"/>
      <c r="L245" s="101"/>
      <c r="M245" s="101"/>
      <c r="N245" s="101"/>
      <c r="O245" s="101"/>
      <c r="P245" s="101"/>
      <c r="Q245" s="101"/>
      <c r="R245" s="101"/>
      <c r="S245" s="101"/>
      <c r="T245" s="101"/>
      <c r="U245" s="101"/>
      <c r="V245" s="101"/>
      <c r="W245" s="101"/>
      <c r="X245" s="101"/>
      <c r="Y245" s="101"/>
      <c r="Z245" s="101"/>
      <c r="AA245" s="101"/>
      <c r="AB245" s="101"/>
      <c r="AC245" s="101"/>
      <c r="AD245" s="101"/>
      <c r="AE245" s="101"/>
      <c r="AF245" s="101"/>
      <c r="AG245" s="101"/>
      <c r="AH245" s="101"/>
      <c r="AI245" s="101"/>
      <c r="AJ245" s="101"/>
      <c r="AK245" s="101"/>
      <c r="AL245" s="101"/>
      <c r="AM245" s="101"/>
      <c r="AN245" s="101"/>
      <c r="AO245" s="101"/>
      <c r="AP245" s="101"/>
      <c r="AQ245" s="101"/>
      <c r="AR245" s="101"/>
      <c r="AS245" s="101"/>
      <c r="AT245" s="101"/>
      <c r="AU245" s="101"/>
      <c r="AV245" s="101"/>
      <c r="AW245" s="101"/>
      <c r="AX245" s="101"/>
      <c r="AY245" s="101"/>
      <c r="AZ245" s="101"/>
      <c r="BA245" s="101"/>
      <c r="BB245" s="101"/>
      <c r="BC245" s="102"/>
      <c r="BE245" s="70"/>
      <c r="BF245" s="63"/>
      <c r="ID245" s="18"/>
      <c r="IE245" s="18"/>
      <c r="IF245" s="18"/>
      <c r="IG245" s="18"/>
      <c r="IH245" s="18"/>
    </row>
    <row r="246" spans="3:242" s="12" customFormat="1" ht="15">
      <c r="C246" s="19"/>
      <c r="D246" s="19"/>
      <c r="E246" s="19"/>
      <c r="F246" s="19"/>
      <c r="G246" s="19"/>
      <c r="H246" s="19"/>
      <c r="I246" s="19"/>
      <c r="J246" s="19"/>
      <c r="K246" s="19"/>
      <c r="L246" s="19"/>
      <c r="M246" s="19"/>
      <c r="O246" s="19"/>
      <c r="BA246" s="19"/>
      <c r="BC246" s="19"/>
      <c r="BE246" s="68"/>
      <c r="BF246" s="9"/>
      <c r="ID246" s="13"/>
      <c r="IE246" s="13"/>
      <c r="IF246" s="13"/>
      <c r="IG246" s="13"/>
      <c r="IH246" s="13"/>
    </row>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784" ht="15"/>
    <row r="785" ht="15"/>
    <row r="786" ht="15"/>
    <row r="787" ht="15"/>
    <row r="788" ht="15"/>
    <row r="790" ht="15"/>
    <row r="791" ht="15"/>
    <row r="792" ht="15"/>
    <row r="793" ht="15"/>
    <row r="794" ht="15"/>
    <row r="795" ht="15"/>
    <row r="796" ht="15"/>
    <row r="797" ht="15"/>
    <row r="798" ht="15"/>
    <row r="799" ht="15"/>
    <row r="800" ht="15"/>
    <row r="801" ht="15"/>
    <row r="802" ht="15"/>
    <row r="803" ht="15"/>
    <row r="804" ht="15"/>
    <row r="805" ht="15"/>
    <row r="807" ht="15"/>
    <row r="808" ht="15"/>
    <row r="809"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9" ht="15"/>
    <row r="840" ht="15"/>
    <row r="841" ht="15"/>
    <row r="842" ht="15"/>
    <row r="843" ht="15"/>
    <row r="844" ht="15"/>
    <row r="877" ht="15"/>
    <row r="878" ht="15"/>
    <row r="879" ht="15"/>
    <row r="880" ht="15"/>
    <row r="881" ht="15"/>
    <row r="882" ht="15"/>
    <row r="883" ht="15"/>
    <row r="884" ht="15"/>
    <row r="885" ht="15"/>
    <row r="886" ht="15"/>
    <row r="887" ht="15"/>
    <row r="888" ht="15"/>
    <row r="889" ht="15"/>
    <row r="890" ht="15"/>
    <row r="893" ht="15"/>
    <row r="894" ht="15"/>
    <row r="934"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1017" ht="15"/>
    <row r="1018" ht="15"/>
    <row r="1019" ht="15"/>
    <row r="1020" ht="15"/>
    <row r="1021" ht="15"/>
    <row r="1022" ht="15"/>
    <row r="1023" ht="15"/>
    <row r="1024" ht="15"/>
    <row r="1025" ht="15"/>
    <row r="1040" ht="15"/>
    <row r="1041" ht="15"/>
    <row r="1056" ht="15"/>
    <row r="1057" ht="15"/>
    <row r="1058" ht="15"/>
    <row r="1059" ht="15"/>
    <row r="1060" ht="15"/>
    <row r="1061" ht="15"/>
    <row r="1062" ht="15"/>
    <row r="1063" ht="15"/>
    <row r="1102" ht="15"/>
    <row r="1103" ht="15"/>
    <row r="1104" ht="15"/>
    <row r="1105" ht="15"/>
    <row r="1106" ht="15"/>
    <row r="1107" ht="15"/>
    <row r="1108" ht="15"/>
    <row r="1109" ht="15"/>
    <row r="1110" ht="15"/>
    <row r="1111" ht="15"/>
    <row r="1112" ht="15"/>
    <row r="1113" ht="15"/>
    <row r="1115" ht="15"/>
    <row r="1116" ht="15"/>
    <row r="1118" ht="15"/>
    <row r="1119" ht="15"/>
    <row r="1120" ht="15"/>
    <row r="1121" ht="15"/>
    <row r="1122" ht="15"/>
    <row r="1143" ht="15"/>
    <row r="1144" ht="15"/>
    <row r="1145" ht="15"/>
    <row r="1146" ht="15"/>
    <row r="1151" ht="15"/>
    <row r="1152" ht="15"/>
    <row r="1153" ht="15"/>
    <row r="1154" ht="15"/>
    <row r="1155" ht="15"/>
    <row r="1156" ht="15"/>
    <row r="1157" ht="15"/>
    <row r="1158" ht="15"/>
    <row r="1159" ht="15"/>
    <row r="1185" ht="15"/>
    <row r="1186" ht="15"/>
    <row r="1187" ht="15"/>
    <row r="1188" ht="15"/>
    <row r="1189" ht="15"/>
    <row r="1190" ht="15"/>
    <row r="1191" ht="15"/>
    <row r="1192" ht="15"/>
    <row r="1193" ht="15"/>
    <row r="1195" ht="15"/>
    <row r="1196" ht="15"/>
    <row r="1197" ht="15"/>
    <row r="1198" ht="15"/>
    <row r="1199" ht="15"/>
    <row r="1200" ht="15"/>
    <row r="1212" ht="15"/>
    <row r="1213" ht="15"/>
    <row r="1214" ht="15"/>
    <row r="1215" ht="15"/>
    <row r="1216" ht="15"/>
    <row r="1217" ht="15"/>
    <row r="1218" ht="15"/>
    <row r="1219" ht="15"/>
    <row r="1220" ht="15"/>
    <row r="1222" ht="15"/>
    <row r="1223" ht="15"/>
    <row r="1224" ht="15"/>
    <row r="1229" ht="15"/>
    <row r="1230" ht="15"/>
    <row r="1231" ht="15"/>
    <row r="1232" ht="15"/>
    <row r="1233" ht="15"/>
    <row r="1234" ht="15"/>
    <row r="1235" ht="15"/>
    <row r="1236" ht="15"/>
    <row r="1237" ht="15"/>
  </sheetData>
  <sheetProtection password="DA7E" sheet="1" selectLockedCells="1"/>
  <mergeCells count="8">
    <mergeCell ref="A9:BC9"/>
    <mergeCell ref="C245:BC245"/>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44">
      <formula1>IF(E244="Select",-1,IF(E244="At Par",0,0))</formula1>
      <formula2>IF(E244="Select",-1,IF(E244="At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44">
      <formula1>0</formula1>
      <formula2>IF(E244&lt;&gt;"Select",99.9,0)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4">
      <formula1>0</formula1>
      <formula2>99.9</formula2>
    </dataValidation>
    <dataValidation type="list" allowBlank="1" showInputMessage="1" showErrorMessage="1" sqref="E244">
      <formula1>"Select, Excess (+), Less (-)"</formula1>
    </dataValidation>
    <dataValidation type="list" allowBlank="1" showInputMessage="1" showErrorMessage="1" sqref="L234 L235 L236 L237 L238 L239 L240 L241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formula1>"INR"</formula1>
    </dataValidation>
    <dataValidation type="list" allowBlank="1" showInputMessage="1" showErrorMessage="1" sqref="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formula1>"INR"</formula1>
    </dataValidation>
    <dataValidation type="list" allowBlank="1" showInputMessage="1" showErrorMessage="1" sqref="L205 L206 L207 L208 L209 L210 L211 L212 L213 L214 L215 L216 L217 L218 L219 L220 L221 L222 L223 L224 L225 L226 L227 L228 L229 L230 L231 L232 L233 L242">
      <formula1>"INR"</formula1>
    </dataValidation>
    <dataValidation type="decimal" allowBlank="1" showInputMessage="1" showErrorMessage="1" promptTitle="Rate Entry" prompt="Please enter VAT charges in Rupees for this item. " errorTitle="Invaid Entry" error="Only Numeric Values are allowed. " sqref="M14:M118 M120:M236 M240:M242">
      <formula1>0</formula1>
      <formula2>999999999999999</formula2>
    </dataValidation>
    <dataValidation type="decimal" allowBlank="1" showInputMessage="1" showErrorMessage="1" promptTitle="Quantity" prompt="Please enter the Quantity for this item. " errorTitle="Invalid Entry" error="Only Numeric Values are allowed. " sqref="F13 F237:F239 D237:D239 D13 F119 D119">
      <formula1>0</formula1>
      <formula2>999999999999999</formula2>
    </dataValidation>
    <dataValidation allowBlank="1" showInputMessage="1" showErrorMessage="1" promptTitle="Units" prompt="Please enter Units in text" sqref="E13 E237:E239 E119"/>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24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4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4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42">
      <formula1>0</formula1>
      <formula2>999999999999999</formula2>
    </dataValidation>
    <dataValidation allowBlank="1" showInputMessage="1" showErrorMessage="1" promptTitle="Itemcode/Make" prompt="Please enter text" sqref="C13:C242"/>
    <dataValidation type="decimal" allowBlank="1" showInputMessage="1" showErrorMessage="1" errorTitle="Invalid Entry" error="Only Numeric Values are allowed. " sqref="A13:A242">
      <formula1>0</formula1>
      <formula2>999999999999999</formula2>
    </dataValidation>
    <dataValidation type="list" showInputMessage="1" showErrorMessage="1" sqref="I13:I242">
      <formula1>"Excess(+), Less(-)"</formula1>
    </dataValidation>
    <dataValidation allowBlank="1" showInputMessage="1" showErrorMessage="1" promptTitle="Addition / Deduction" prompt="Please Choose the correct One" sqref="J13:J242"/>
    <dataValidation type="list" allowBlank="1" showInputMessage="1" showErrorMessage="1" sqref="C2">
      <formula1>"Normal, SingleWindow, Alternate"</formula1>
    </dataValidation>
    <dataValidation type="list" allowBlank="1" showInputMessage="1" showErrorMessage="1" sqref="K13:K242">
      <formula1>"Partial Conversion, Full Conversion"</formula1>
    </dataValidation>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71"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109" t="s">
        <v>3</v>
      </c>
      <c r="F6" s="109"/>
      <c r="G6" s="109"/>
      <c r="H6" s="109"/>
      <c r="I6" s="109"/>
      <c r="J6" s="109"/>
      <c r="K6" s="109"/>
    </row>
    <row r="7" spans="5:11" ht="15">
      <c r="E7" s="109"/>
      <c r="F7" s="109"/>
      <c r="G7" s="109"/>
      <c r="H7" s="109"/>
      <c r="I7" s="109"/>
      <c r="J7" s="109"/>
      <c r="K7" s="109"/>
    </row>
    <row r="8" spans="5:11" ht="15">
      <c r="E8" s="109"/>
      <c r="F8" s="109"/>
      <c r="G8" s="109"/>
      <c r="H8" s="109"/>
      <c r="I8" s="109"/>
      <c r="J8" s="109"/>
      <c r="K8" s="109"/>
    </row>
    <row r="9" spans="5:11" ht="15">
      <c r="E9" s="109"/>
      <c r="F9" s="109"/>
      <c r="G9" s="109"/>
      <c r="H9" s="109"/>
      <c r="I9" s="109"/>
      <c r="J9" s="109"/>
      <c r="K9" s="109"/>
    </row>
    <row r="10" spans="5:11" ht="15">
      <c r="E10" s="109"/>
      <c r="F10" s="109"/>
      <c r="G10" s="109"/>
      <c r="H10" s="109"/>
      <c r="I10" s="109"/>
      <c r="J10" s="109"/>
      <c r="K10" s="109"/>
    </row>
    <row r="11" spans="5:11" ht="15">
      <c r="E11" s="109"/>
      <c r="F11" s="109"/>
      <c r="G11" s="109"/>
      <c r="H11" s="109"/>
      <c r="I11" s="109"/>
      <c r="J11" s="109"/>
      <c r="K11" s="109"/>
    </row>
    <row r="12" spans="5:11" ht="15">
      <c r="E12" s="109"/>
      <c r="F12" s="109"/>
      <c r="G12" s="109"/>
      <c r="H12" s="109"/>
      <c r="I12" s="109"/>
      <c r="J12" s="109"/>
      <c r="K12" s="109"/>
    </row>
    <row r="13" spans="5:11" ht="15">
      <c r="E13" s="109"/>
      <c r="F13" s="109"/>
      <c r="G13" s="109"/>
      <c r="H13" s="109"/>
      <c r="I13" s="109"/>
      <c r="J13" s="109"/>
      <c r="K13" s="109"/>
    </row>
    <row r="14" spans="5:11" ht="15">
      <c r="E14" s="109"/>
      <c r="F14" s="109"/>
      <c r="G14" s="109"/>
      <c r="H14" s="109"/>
      <c r="I14" s="109"/>
      <c r="J14" s="109"/>
      <c r="K14" s="10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2019-01-22T09:30:09Z</cp:lastPrinted>
  <dcterms:created xsi:type="dcterms:W3CDTF">2009-01-30T06:42:42Z</dcterms:created>
  <dcterms:modified xsi:type="dcterms:W3CDTF">2019-02-07T08:13:36Z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