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<sst xmlns="http://schemas.openxmlformats.org/spreadsheetml/2006/main" count="1481" uniqueCount="537">
  <si>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</si>
  <si>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</si>
  <si>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</si>
  <si>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</si>
  <si>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</si>
  <si>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</si>
  <si>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</si>
  <si>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</si>
  <si>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</si>
  <si>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</si>
  <si>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</si>
  <si>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</si>
  <si>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</si>
  <si>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</si>
  <si>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</si>
  <si>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</si>
  <si>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</si>
  <si>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</si>
  <si>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</si>
  <si>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</si>
  <si>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</si>
  <si>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</si>
  <si>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</si>
  <si>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</si>
  <si>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</si>
  <si>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</si>
  <si>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</si>
  <si>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</si>
  <si>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</si>
  <si>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</si>
  <si>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</si>
  <si>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</si>
  <si>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</si>
  <si>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</si>
  <si>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</si>
  <si>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</si>
  <si>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</si>
  <si>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</si>
  <si>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</si>
  <si>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</si>
  <si>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</si>
  <si>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</si>
  <si>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</si>
  <si>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</si>
  <si>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</si>
  <si>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</si>
  <si>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</si>
  <si>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</si>
  <si>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</si>
  <si>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</si>
  <si>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</si>
  <si>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</si>
  <si>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</si>
  <si>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</si>
  <si>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</si>
  <si>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</si>
  <si>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</si>
  <si>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</si>
  <si>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</si>
  <si>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</si>
  <si>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</si>
  <si>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</si>
  <si>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</si>
  <si>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</si>
  <si>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</si>
  <si>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</si>
  <si>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</si>
  <si>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</si>
  <si>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</si>
  <si>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</si>
  <si>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</si>
  <si>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</si>
  <si>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</si>
  <si>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</si>
  <si>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</si>
  <si>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</si>
  <si>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</si>
  <si>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</si>
  <si>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</si>
  <si>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</si>
  <si>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</si>
  <si>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</si>
  <si>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</si>
  <si>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</si>
  <si>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</si>
  <si>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</si>
  <si>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</si>
  <si>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</si>
  <si>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</si>
  <si>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</si>
  <si>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</si>
  <si>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</si>
  <si>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</si>
  <si>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</si>
  <si>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</si>
  <si>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</si>
  <si>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</si>
  <si>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</si>
  <si>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</si>
  <si>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</si>
  <si>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</si>
  <si>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</si>
  <si>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</si>
  <si>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</si>
  <si>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</si>
  <si>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</si>
  <si>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</si>
  <si>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</si>
  <si>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</si>
  <si>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</si>
  <si>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</si>
  <si>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</si>
  <si>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</si>
  <si>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</si>
  <si>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</si>
  <si>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</si>
  <si>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</si>
  <si>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</si>
  <si>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</si>
  <si>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</si>
  <si>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</si>
  <si>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</si>
  <si>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</si>
  <si>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</si>
  <si>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</si>
  <si>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</si>
  <si>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</si>
  <si>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</si>
  <si>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</si>
  <si>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</si>
  <si>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</si>
  <si>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</si>
  <si>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</si>
  <si>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</si>
  <si>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</si>
  <si>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</si>
  <si>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</si>
  <si>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</si>
  <si>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</si>
  <si>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</si>
  <si>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</si>
  <si>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</si>
  <si>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</si>
  <si>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</si>
  <si>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</si>
  <si>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</si>
  <si>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</si>
  <si>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</si>
  <si>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</si>
  <si>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</si>
  <si>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</si>
  <si>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</si>
  <si>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</si>
  <si>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</si>
  <si>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</si>
  <si>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</si>
  <si>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</si>
  <si>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</si>
  <si>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</si>
  <si>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</si>
  <si>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</si>
  <si>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</si>
  <si>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</si>
  <si>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</si>
  <si>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</si>
  <si>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</si>
  <si>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</si>
  <si>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</si>
  <si>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</si>
  <si>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</si>
  <si>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</si>
  <si>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</si>
  <si>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</si>
  <si>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</si>
  <si>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</si>
  <si>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</si>
  <si>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</si>
  <si>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</si>
  <si>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</si>
  <si>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</si>
  <si>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</si>
  <si>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</si>
  <si>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</si>
  <si>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</si>
  <si>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</si>
  <si>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</si>
  <si>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</si>
  <si>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</si>
  <si>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</si>
  <si>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</si>
  <si>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</si>
  <si>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</si>
  <si>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</si>
  <si>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</si>
  <si>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</si>
  <si>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</si>
  <si>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</si>
  <si>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</si>
  <si>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</si>
  <si>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</si>
  <si>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</si>
  <si>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</si>
  <si>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</si>
  <si>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</si>
  <si>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</si>
  <si>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</si>
  <si>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</si>
  <si>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</si>
  <si>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</si>
  <si>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</si>
  <si>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</si>
  <si>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</si>
  <si>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</si>
  <si>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</si>
  <si>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</si>
  <si>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</si>
  <si>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</si>
  <si>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</si>
  <si>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</si>
  <si>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</si>
  <si>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</si>
  <si>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</si>
  <si>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</si>
  <si>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</si>
  <si>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</si>
  <si>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</si>
  <si>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</si>
  <si>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</si>
  <si>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</si>
  <si>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</si>
  <si>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</si>
  <si>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</si>
  <si>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</si>
  <si>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</si>
  <si>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</si>
  <si>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</si>
  <si>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</si>
  <si>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</si>
  <si>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</si>
  <si>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</si>
  <si>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</si>
  <si>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</si>
  <si>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</si>
  <si>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</si>
  <si>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</si>
  <si>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</si>
  <si>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</si>
  <si>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</si>
  <si>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</si>
  <si>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</si>
  <si>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</si>
  <si>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Mtr.</t>
  </si>
  <si>
    <t>Each</t>
  </si>
  <si>
    <t>set</t>
  </si>
  <si>
    <t>mtr</t>
  </si>
  <si>
    <t>each</t>
  </si>
  <si>
    <t>BI01010001010000000000000515BI0100001113</t>
  </si>
  <si>
    <t>BI01010001010000000000000515BI0100001114</t>
  </si>
  <si>
    <t>M.T.</t>
  </si>
  <si>
    <t>Sqm</t>
  </si>
  <si>
    <t>Civil works</t>
  </si>
  <si>
    <t>Mtr</t>
  </si>
  <si>
    <t>pts</t>
  </si>
  <si>
    <t>Qntl</t>
  </si>
  <si>
    <t>item</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</si>
  <si>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</si>
  <si>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 xml:space="preserve">Installation charge of indoor &amp; out door unit incl S/F iron bracket frame </t>
  </si>
  <si>
    <t>Supply &amp; installation of extra drain water pipe  of approved quality</t>
  </si>
  <si>
    <t>Surface Dressing of the ground in any kind of soil including removing vegetation inequalities not exceeding 15 cm depth and disposal of the rubbish within a lead upto 75 m as directed.</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</si>
  <si>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</si>
  <si>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Depth of Excavation for additional depth beyond1500 mm and upto 3000 mm but not requiring Shoring</t>
  </si>
  <si>
    <t>Earth work in filling in foundation trenches or plinth with good earth, in layer not exceeding 150mm including watering and ramming etc. layer by layer complete a) With earth obtained from excavation of foundation.</t>
  </si>
  <si>
    <t>(A) Filling in foundation or plinth by silver sand in layers not exceeding 150 mm as directed and consolidating the same by thorough saturation with water, ramming complete including the cost of supply of sand. (payment to be made on measurement of finished quantity) .(B) Do - by fine sand</t>
  </si>
  <si>
    <t>Single brick flat soling of picked jhama bricks including ramming and dressing bed to proper level, and filling joints with powered or local sand.</t>
  </si>
  <si>
    <t>Ordinary Cement concrete (mix 1:2:4) with graded stone chips (20 mm nominal size) excluding shuttering and reinforcement,if any, in ground floor as per relevant IS codes.a) Pakur Variety</t>
  </si>
  <si>
    <t>Sqm.</t>
  </si>
  <si>
    <t>CuM.</t>
  </si>
  <si>
    <t>SqM</t>
  </si>
  <si>
    <t>Cum</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</si>
  <si>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GROUND FLOOR</t>
  </si>
  <si>
    <t xml:space="preserve">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FIRST  FLOOR </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</si>
  <si>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SECOND FLOOR &amp;MUMTY ROOM</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</si>
  <si>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GROUND FLOOR</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</si>
  <si>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FIRST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</si>
  <si>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SECOND FLOOR &amp;MUMTY ROOM</t>
  </si>
  <si>
    <t>SqM.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</si>
  <si>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GROUND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</si>
  <si>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FIRST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</si>
  <si>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For SAIL/TATA/RINL
i) Tor steel/Mild Steel
SECOND FLOOR &amp;MUMTY ROOM</t>
  </si>
  <si>
    <t>Brick work with 1st class bricks in cement mortar (1:6) GL TO PL
(a) In foundation and plinth</t>
  </si>
  <si>
    <t>Brick work with 1st class bricks in cement mortar (1:6) in 
Super Structure ,Ground Floor</t>
  </si>
  <si>
    <t xml:space="preserve">Brick work with 1st class bricks in cement mortar (1:6) in 
FIRST  FLOOR </t>
  </si>
  <si>
    <t>Brick work with 1st class bricks in cement mortar (1:6) in 
SECOND FLOOR &amp;MUMTY ROOM</t>
  </si>
  <si>
    <t xml:space="preserve">125 mm. thick brick work with 1st class bricks in cement mortar (1:4)in 
GROUND FLOOR
</t>
  </si>
  <si>
    <t xml:space="preserve">125 mm. thick brick work with 1st class bricks in cement mortar (1:4)in 
FIRST  FLOOR </t>
  </si>
  <si>
    <t>125 mm. thick brick work with 1st class bricks in cement mortar (1:4)in 
SECOND FLOOR &amp;MUMTY ROOM</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</si>
  <si>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9, polymer based paint as per item 8 (a) of Section (C).</t>
  </si>
  <si>
    <t>Labour for Chipping of concrete surface before taking up Plastering work.</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</si>
  <si>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</si>
  <si>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Sal Malayasian
FIRST  FLOOR </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</si>
  <si>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SECOND FLOOR&amp;MUMTY</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</si>
  <si>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GROUND FLOOR</t>
  </si>
  <si>
    <t xml:space="preserve">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FIRST  FLOOR </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</si>
  <si>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SECOND FLOOR&amp;MUMTY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</si>
  <si>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SECOND FLOOR&amp;MUMTY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</si>
  <si>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</si>
  <si>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</si>
  <si>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SECOND FLOOR&amp;MUMTY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</si>
  <si>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</si>
  <si>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</si>
  <si>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b) 15mm thick plaster INSIDE
SECOND FLOOR&amp;MUMTY</t>
  </si>
  <si>
    <t>Rendering the Surface of walls and ceiling with White Cement base WATER PROOF wall putty of approved make &amp; brand.(1.5 mm thick)
Ground Floor (Internal surface)</t>
  </si>
  <si>
    <t xml:space="preserve">Rendering the Surface of walls and ceiling with White Cement base WATER PROOF wall putty of approved make &amp; brand.(1.5 mm thick)
FIRST FLOOR (Internal surface)
</t>
  </si>
  <si>
    <t>Rendering the Surface of walls and ceiling with White Cement base WATER PROOF wall putty of approved make &amp; brand.(1.5 mm thick)
SECOND FLOOR &amp; Mumty (Internal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</si>
  <si>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Ground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</si>
  <si>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FIRST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</si>
  <si>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b) Premium 100% Acrylic Emulsion
(b) Two Coats
SECOND FLOOR &amp; Mumty (External surface)</t>
  </si>
  <si>
    <t>Applying decorative cement based paint of approved quality after preparing the surface including scraping the same thoroughly (plastered or concrete surface) as per  manufacturer's specification. Two coats.
Ground Floor(external surface)</t>
  </si>
  <si>
    <t>Primming One coat on Timber or Plaster surface with Synthetic Oil bound Primer of approved Quality inclusing smooting surface by sand Papering etc</t>
  </si>
  <si>
    <t>(A)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t>
  </si>
  <si>
    <t>(b) Priming one coat on steel or other metal surface with synthetic oil bound primer of approved quality including smoothening surfaces by sand papering etc.</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</si>
  <si>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Engineer-in-Charge.(White cement, synthetic adhesive and grout material to be supplied by the contrr]e) I (B) Light Colour
Ground floor
(I) With application slurry @1.75 kg/ Sq.m, 20 mm sand cement mortar (1:4) &amp; 2 mm thick cement slurry at back side of tiles, 0.2 kg/ Sq.m white cement for joint filling with pigment.
(B) Light Colour . Ground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</si>
  <si>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GROUND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</si>
  <si>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FIRST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</si>
  <si>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SECOND  FLOOR &amp; MUMTY ROOM</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</si>
  <si>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</si>
  <si>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</si>
  <si>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SECOND  FLOOR &amp; MUMTY ROOM/KOTA STONE WALL</t>
  </si>
  <si>
    <t>Extra cost of labour for prefinished and premoulded Nosing to treads of steps, railing, window sill etc. of Kota Stone.</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</si>
  <si>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</si>
  <si>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</si>
  <si>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</si>
  <si>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</si>
  <si>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FIRST FLOOR</t>
  </si>
  <si>
    <t>Extra for fixing glass panes in steel window</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</si>
  <si>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1868- 1983, fitted with all other accessories viz. PVC roller, EPDM gasket, maruti lock, screws etc. including labour charges for fitting &amp; fixing of aluminium 2-
track/3-track sliding window with fixing of glass (excluding cost of glass) all complete as per architectural drawings and direction of Engineer-in-charge. 10-12 Micron thickness Annodizing film
Natural white
All Floor</t>
  </si>
  <si>
    <t>Kg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</si>
  <si>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</si>
  <si>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</si>
  <si>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a) M.S.or W.I. Ornamental grill of approved design joints continuously welded with M.S,W.I. Flats and bars of windows, railing etc. fitted and fixed with necessary screws and lugs in ground floor.(i) Grill weighing above 16 Kg./sq. mtr.
SECOND  FLOOR &amp; MUMTY ROOM</t>
  </si>
  <si>
    <t>M.S. gate of Jail type as per approved design made of strong M.S. frame work, intermediate stiffeners and round / square bars or angles. M.S. sheet (not less than 14 gauge) gussets, cleats etc. including necessary riveting, bolting, welding, locking and hanging arrangements, fitting and fixing complete as per direction of the Engineer-in -charge.  IN GROUND FLOOR</t>
  </si>
  <si>
    <t>Supplying, fitting and fixing Stainless Steel railing consist of 38mm dia and 900mm height vertical balustrade at every two alternative steps, 50mm dia top rail, 3 (three ) nos 19mm dia horizontal Strainless steel pipe and base/cover plate with Strainless Steel GRADE 304 containing 7.5% nickle (Interior Grade) Brushed/Mat finish, complete as per direction of the Engineer-incharge.
Weight of Strainless Steel railing per metre 6.5 Kg (approx)</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</si>
  <si>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</si>
  <si>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</si>
  <si>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</si>
  <si>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i) Iron hasp bolt of approved quality fitted and fixed complete (oxidised) with 16mm dia rod with centre bolt and round fitting.250mm long</t>
  </si>
  <si>
    <t>(ii) Anodised aluminium floor door stopper</t>
  </si>
  <si>
    <t>Godrej  Hydraulic door closer fitted and fixed complete.Medium Type</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</si>
  <si>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</si>
  <si>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complete:(a) With continuous plate base (Hexagonal / Round rod) (v) 125 mm grip x 12 mm dia rod.</t>
  </si>
  <si>
    <t>Ordinary Cement concrete (mix 1:2:4) with graded stone chips (6mm nominal size) excluding shuttering and reinforcement,if any, in gound floor as per relevant IS codes..(i)pakur variety (For Roof Concrete)</t>
  </si>
  <si>
    <t>Supplying, fitting and fixing Black Stone slab used in Kitchen slab, alcove, wardrobe etc. laid and jointed with necessary  adhesive Cement mortar (1:2) including grinding or polishing as per direction of Engineer-in -Charge in Ground  Floor. (b) Slab Thickness above 25 mm and upto 37.5 mm</t>
  </si>
  <si>
    <t>Earth work in filling in compound, tank, low land, ditches etc. with good earth, in layers not exceeding 150 mm. including breaking clods and consolidating the same by ramming and dressing complete. (Payment will be made on profile measurement before and after the work)
(iv) With carried earth arranged by the contractor within a radius exceeding 5 km. butnot exceeding 10 km. including cost of carried earth</t>
  </si>
  <si>
    <t xml:space="preserve">(A) Filling in foundation or plinth by silver sand in layers not exceeding 150 mm as directed and consolidating the same by thorough saturation with water, ramming complete including the cost of supply of sand. (payment to be made on measurement of finished quantity). </t>
  </si>
  <si>
    <t>Supplying &amp; laying as per IRC-SP:063-2004 paver unit of any shade of approved quality as per relevant IS code,laid in pattern as directed in pavement, footpath, driveway(paver block only), etc including necessary underlay complete in all respect with all labour and material. [Border concrete if necessary to be paid separately]. Note: Sub-grade CBR should not be less than 5. 60 mm thick interlocking designer concrete paver block M-35 grade for light-traffic zone, commercial &amp; office complex, tourist resort as per IS: 15658-2006 (over 20-40 mm medium sand bed on 250mm thk WBM/ WMM base course &amp; 250 mm thk bound gnaular /granular sub-base course &amp; filling the interstices of blocks with fine sand by brooming &amp; subsequent watering complete, including cost of sand but excluding cost of base, sub-base course &amp; subgradepreparation) complete as per direction of Engineer-in-Charge. (ii) Coloured Decorative</t>
  </si>
  <si>
    <t>Supplying fitting approved type ventilator in position after cutting holes in walls setting in cement mortar mending damages to wall and plaster and two coats of paint of approved brand of any shade. Payment of mending good damages of wall &amp; plaster and painting to be made separately
(b) R.C.C ventilator of 20 mm. thick (i) Upto 0.10 sq.m. area</t>
  </si>
  <si>
    <t>Supplying ,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work).(i) In Roof:- a) With 0.5 mm thick sheet</t>
  </si>
  <si>
    <t>Ornamental brick edging (75 mm wide) in compound roads, gardens etc.with 1st class or picked jhama bricks laid diagonally on end and with a corner slightly raised from the adjoining surface thus giving saw tooth appearance including cutting trench laying bricks and repacking the trench thoroughly on both sides of the edging complete as per direction.</t>
  </si>
  <si>
    <t>Rm.</t>
  </si>
  <si>
    <t>Mts</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</si>
  <si>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</si>
  <si>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</si>
  <si>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</si>
  <si>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 xml:space="preserve">Supplying, fitting and fixing Peet's valve fullway gunmetal standard pattern best quality of approved brand bearing I.S.I. marking with fittings (tested to 21 kg per sq. cm.).
20 mm
</t>
  </si>
  <si>
    <t>Supplying, fitting and fixing Peet's valve fullway gunmetal standard pattern best quality of approved brand bearing I.S.I. marking with fittings (tested to 21 kg per sq. cm.).
15mm</t>
  </si>
  <si>
    <t>Supplying, fitting and fixing Anglo-Indian W.C. in white glazed vitreous china ware of approved make complete in position with necessary bolts, nuts etc. Hindware/Parryware/Cera, made (a) With 'P' trap</t>
  </si>
  <si>
    <t>Supplying, fitting and fixing Closet seat of approved make with lid and C.P.hinges, rubber buffer and brass screws complete.
(b) Anglo Indian (ii) Plastic (hallow type) white</t>
  </si>
  <si>
    <t>Supplying, fitting and fixing 10 litre P.V.C. low-down cistern conforming to I.S. specification with P.V.C. fittings complete,C.I. brackets including two coats of painting to bracket etc.White</t>
  </si>
  <si>
    <t>Supplying, fitting and fixing approved brand P.V.C. CONNECTOR white flexible, with both ends coupling with heavy brass C.P. nut, 15 mm dia. (ii)  450 mm long</t>
  </si>
  <si>
    <t>Supplying, fitting and fixing Flat back urinal (half stall urinal) in white  vitreous chinaware of approved make in position with brass screws on 75 mm X 75 mm X 75 mm wooden blocks complete.(i)   635 mm X 395 mm X 420 mm</t>
  </si>
  <si>
    <t>Supplying, fitting and fixing C.I. round grating.(ii)  150 mm</t>
  </si>
  <si>
    <t>Supplying, fitting and fixing C.I. square jalli.(ii)  150 mm</t>
  </si>
  <si>
    <t>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t>
  </si>
  <si>
    <t>Supplying, fitting and fixing pedestal of approved make for wash basin (white)</t>
  </si>
  <si>
    <t>Supplying, fitting and fixing approved brand 32 mm dia. P.V.C. waste pipe, with coupling at one end fitted with necessary clamps.  1050 mm long</t>
  </si>
  <si>
    <t>Supplying, fitting and fixing towel rail with two brackets.       (a) C.P. over brass 25 mm dia. and 600 mm long</t>
  </si>
  <si>
    <t>Supplying, fitting and fixing best quality Indian make mirror 5.5 mm thick with silvering as per I.S.I. specifications supported on fibre glass frame of any colour, frame size 550 mm X 400 mm</t>
  </si>
  <si>
    <t>Supplying ,fitting and fixing bib cock or stop cock.
(a)(i)Chorium plated bib cock short body ( Equivalent to code.511 &amp; Model - Tropical/Sumthing Special of ESSCO or similar brand).</t>
  </si>
  <si>
    <t>Supplying ,fitting and fixing bib cock or stop cock.
(c)(i) Chromium plated  angular stop cock with wall flange (Equivalent to Code No. 5053 &amp; Model- Florentine of Jaguar or similar brand)</t>
  </si>
  <si>
    <t>Supplying, fitting and fixing pillar cock of approved make.
a) (i) CP Pillar Cock - 15 mm. (Equivalent to Code No. 507 &amp; Model - Tropical / Sumthing Special of ESSCO or similar brand).</t>
  </si>
  <si>
    <t>Supplying, fitting and fixing shower of approved brand and make.V(g) PTMT overhead shower (Prayag or equivalent) i) 75 mm round</t>
  </si>
  <si>
    <t>Supplying ,fitting and fixing bib cock or stop cock
(e)PTMT (Polytetra Bib Cock / Stop Cock ( Prayag or equivalent)15 mm</t>
  </si>
  <si>
    <t>Supplying ,fitting and fixing bib cock or stop cock
(e)PTMT (Polytetra Bib Cock / Stop Cock ( Prayag or equivalent)15 mm
b) PTMT Pillar Cock - 15 mm. (Prayag or equivalent).</t>
  </si>
  <si>
    <t>Supplying fitting fixing PTMT smart shelf of approved make of size 300 mm</t>
  </si>
  <si>
    <t>Suppling fitting fixing soap holder a)PTMT (Prayag or Equivelent)</t>
  </si>
  <si>
    <t>Supplying,fitting and fixing stainless steel sink complete with waste fittings and two coats of painting of CI bracket,Sink Only 530mm x 430mm x 180 mm</t>
  </si>
  <si>
    <t xml:space="preserve">Supplying, fitting and fixing 15 mm swan neck tap with left &amp; right hand operating nob with aerator (Equivalent to Code No. 510, 510(A) and Model - TROPICAL / SUMTHING SPECIAL of ESSCO or similar brand). </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</si>
  <si>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</si>
  <si>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</si>
  <si>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</si>
  <si>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 xml:space="preserve">Supply of UPVC pipes (B Type) and fittings conforming to IS-13592-1992
(B) Fittings
(iv) Vent Cowl 110 mm </t>
  </si>
  <si>
    <t>Supply of UPVC pipes (B Type) and fittings conforming to IS-13592-1992
(B) Fittings
Pipe Clip 110 mm</t>
  </si>
  <si>
    <t>Supply of UPVC pipes (B Type) and fittings conforming to IS-13592-1992
(B) Fittings
(iii) Door Bend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</si>
  <si>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</si>
  <si>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</si>
  <si>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Supplying P.V.C. water storage tank of approved quality with closed top with lid (Black) - Multilayer (c) 1000 litre capacity</t>
  </si>
  <si>
    <t>Supplying P.V.C. water storage tank of approved quality with closed top with lid (Black) - Multilayer (c) 2000 litre capacity</t>
  </si>
  <si>
    <t>Labour for hoisting plastic water storage tank. (i) Upto 1500 litre capacity.</t>
  </si>
  <si>
    <t>Labour for hoisting plastic water storage tank. (ii) Above 1500 litre upto 5000 litre capacity.</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</si>
  <si>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</si>
  <si>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</si>
  <si>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</si>
  <si>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</si>
  <si>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</si>
  <si>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</si>
  <si>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</si>
  <si>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</si>
  <si>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</si>
  <si>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</si>
  <si>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</si>
  <si>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</si>
  <si>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</si>
  <si>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</si>
  <si>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</si>
  <si>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</si>
  <si>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</si>
  <si>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</si>
  <si>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</si>
  <si>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</si>
  <si>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</si>
  <si>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</si>
  <si>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</si>
  <si>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</si>
  <si>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</si>
  <si>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</si>
  <si>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</si>
  <si>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</si>
  <si>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 xml:space="preserve">Supply &amp; fixing 415V 200A capacity MS (16SWG) Busbar Chamber having dimension of (500x150mm) to be fixed on iron frame on wall consisting of 4 nos cupper bars of size (4x50x5mm).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</si>
  <si>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Supply &amp; fixing 415 volt 100 A TPN switch in S.S. enclosure with HRC fuses onLS &amp; NL to be fixed on angle frame on wall including earthing attachment.(LT/Seimens)</t>
  </si>
  <si>
    <t>Supplying and fixing 100 A Changeover switch with Sheet Steel enclosure on angle iron frame on wall with nuts bolts etcn.(Havells/HPL)</t>
  </si>
  <si>
    <t>Supply &amp; fixing 415 volt 63 A TPN switch in S.S. enclosure with HRC fuses onLS &amp; NL to be fixed on angle frame on wall including earthing attachment.(LT/Seimens)</t>
  </si>
  <si>
    <t xml:space="preserve">Supplying and fixing 8 way double door Vertical TPN(Up to 160A) MCB Distribution board (Legrand/Seimens/ABB as approved by EIC) for MCCB incomer with IP-42/43 protection, on angle iron frame on wall &amp; mending good the damages to original finish incl. Inter connection with suitable size of copper wire and neutral link &amp; provision for earthing attachment                                                                 125 A Four Pole MCB isolator           -- 1 nos                                         63 A TP MCB                                      - - 5 nos                                               6-32 A SP MCB                                    - 3 nos                               </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</si>
  <si>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--- 12 Nos.</t>
  </si>
  <si>
    <t>Supply &amp; fixing SPN MCB DB (2+8) WAY (Make legrand/ Seimens/ABB) with S.S. Enclosure concealed in wall after cutting wall &amp; mending good the damages &amp; earthing attachment comprising with the following:                                                                                             a) 40 A DP isolator - 1 No.                                                                                                      b) 6 to 16 A range SPMCB - 8 Nos.</t>
  </si>
  <si>
    <t>Laying of the following Al armoured cable through under ground trench 460mm wide x 760mm average depth with necy brick protechtion 8 nos brick per metre, incl filling up the excaveted trench with shifted soil, levelling up &amp; restoring the surface duly rammed   3.5 x 50 sq mm  XLPE/A cable</t>
  </si>
  <si>
    <t>Laying of cable upto 3.5 core 50 sqmm on wall/surface   incl. S &amp; F MS saddles with earthing attachment in 10 SWG  GI (Hot Dip) Wire, making holes etc. as necy. mending good damages and painting</t>
  </si>
  <si>
    <t>Supply &amp; fixing compression type gland with brass gland brass ring incl. socketing the ends off by crimping method incl. S/F solderless socket (Dowels make) &amp; jointing ,materials etc.3.5 x 50 sq mm  XLPE/A cable</t>
  </si>
  <si>
    <t xml:space="preserve">Supply &amp; Fixing FP enclosure (Legrand/Seimens/ABB) concealed in wall &amp; mending good the damages to original finish incl. earthing attachment comprising with the following:
a) 32 DP MCB Isolator (Legrand) - 1 nos                             b) 6-16 A SP MCB - 2 nos  (Roof light &amp; Stair light)
</t>
  </si>
  <si>
    <t>Supply &amp; laying medium gauge 50 mm dia G.I. Pipe (ISI -m) for cable protection.</t>
  </si>
  <si>
    <t>Supply &amp; fixing (40mmx40mmx6mm) G I Pole clamp with nuts, bolts &amp; washer for holding vertical 40 mm dia G I cable protechtion pipe from service pole.</t>
  </si>
  <si>
    <t>Supply &amp; drawing  PVC insulated (FR) Copper wire through alkathene pipe recessed in wall &amp; mending good the damages.
a) 4 X 10 + 2 X 6 Sqmm.(VTPN)</t>
  </si>
  <si>
    <t>Supply &amp; drawing  PVC insulated (FR) Copper wire through alkathene pipe recessed in wall &amp; mending good the damages.
d)2x80/0.4 (10 sqmm) + 1x84/0.3 (6 sqmm) as ECC(TPN)</t>
  </si>
  <si>
    <t>Supply &amp; drawing  PVC insulated (FR) Copper wire through alkathene pipe recessed in wall &amp; mending good the damages.
b) 2 X 4 + 1 X 2.5 Sqmm.(A/C)</t>
  </si>
  <si>
    <t>Supply &amp; drawing  PVC insulated (FR) Copper wire through alkathene pipe recessed in wall &amp; mending good the damages.
2x36/0.3 (2.5 sqmm) + 1x22/0.3 (1.5 sqmm) as ECC(P/P plug/Com Plug)</t>
  </si>
  <si>
    <t>Supply &amp; drawing  PVC insulated (FR) Copper wire through alkathene pipe recessed in wall &amp; mending good the damages.
c) 3 x 1.5 sq mm(Out door Light)</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</si>
  <si>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</si>
  <si>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</si>
  <si>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</si>
  <si>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</si>
  <si>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 &amp; fixing computer plug board modular type of 12 module GI box with cover plate recessed in wall comprising with the following (Legrand/Cabtree)   ----- 
a) 6/16A socket &amp; 16A switch                     --1 set
b) 6A  socket &amp; 6A switch                            --2 sets</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</si>
  <si>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</si>
  <si>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 &amp; Fixing 240 V,25 A, 3 pin Modular type plug top with indicator (Brand approved by EIC) &amp; necy. Connections.(For AC m/c)</t>
  </si>
  <si>
    <t>Supply &amp; fixing socket type electronics Modular socket type fan regulator (Legrand/Crabtree) including connection.</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</si>
  <si>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</si>
  <si>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</si>
  <si>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</si>
  <si>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Fixing only single /twin fluorescent light fitting complete with all accessories directly on wall/ceiling/HW round block and suitable size of MS fastener</t>
  </si>
  <si>
    <t>Fixing only bulk head ceiling fitting on wall /ceiling by screws etc.</t>
  </si>
  <si>
    <t>Fixing only pendent light fitting complete with lamp, shade and 24/0.2 mm (1.5 sqmm) flexible copper wire incl. S&amp;F pendent holder</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</si>
  <si>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</si>
  <si>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</si>
  <si>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</si>
  <si>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Supplying &amp; fixing earth busbar of galvanized (Hot Dip) MS flat 40 mm x 6 mm on wall having clearance of 6 mm from wall including providing drilled holes on the busbar complete with GI bolts, nuts, washers, spacing insulators etc. as required</t>
  </si>
  <si>
    <t>Supply &amp; laying 50 mm dia G.I.pipe (ISI-M) for cable protection</t>
  </si>
  <si>
    <t>Supply &amp; fixing (40mmx40mmx6mm) G I Pole clamp with nuts, bolts &amp; washer for holding vertical 40 mm dia G I cable protection pipe from service pole.</t>
  </si>
  <si>
    <t xml:space="preserve">Supply  2' single LED type tube light   fitting complete with all acessaries directly on ceiling  with HW round block &amp; suitable size of MS fastener (Crompton/Havells as approved by EIC)     </t>
  </si>
  <si>
    <t>Supply  4' single LED type tube light   fitting complete with all acessaries directly on ceiling  with HW round block &amp; suitable size of MS fastener (Crompton/Havells as approved by EIC)</t>
  </si>
  <si>
    <t>Supply  4' twin LED type tube light   fitting complete with all acessaries directly on ceiling  with HW round block &amp; suitable size of MS fastener(Crompton/Havells as approved by EIC)</t>
  </si>
  <si>
    <t>Supply of LED type Bulk Head light fitting (Crompton/Havells as approved by EIC)</t>
  </si>
  <si>
    <t>Supply &amp; fixing of 1200mm sweep Ceiling Fan (Orient,New Bridge, White) or equivalent as approved by the EIC,complete with all acessaries Incl S/F necy copper flex wire.</t>
  </si>
  <si>
    <t>Supply of 225 mm (9") sweep heavy duty exhaust fan (EPC/ Crompton)</t>
  </si>
  <si>
    <t>Supply of 425 mm (12") sweep heavy duty exhaust fan (EPC/ Crompton)</t>
  </si>
  <si>
    <t>Supply &amp; fixing  3W LED night Lamp (Crompton/Philps) for batten light points</t>
  </si>
  <si>
    <t>Supply &amp; fixing  9W LED night Lamp (Crompton/Philps) for batten light points</t>
  </si>
  <si>
    <t>Supply &amp; fixing of 45W LED street light fitting ((Crompton/Havells as approved by EIC))</t>
  </si>
  <si>
    <t>Supply &amp; fixing of 90W LED street light fitting ((Crompton/Havells as approved by EIC))</t>
  </si>
  <si>
    <t>Set</t>
  </si>
  <si>
    <t>Exhaust pipe having required size incl all fixing iron accessories for discharging generator exhaust as per CPCB -II</t>
  </si>
  <si>
    <t>Installation, testing &amp; commissioning with full fuel tank and R.C.C foundation of the above D.G. set to satisfactory operation</t>
  </si>
  <si>
    <r>
      <rPr>
        <b/>
        <sz val="11"/>
        <rFont val="Calibri"/>
        <family val="2"/>
      </rPr>
      <t xml:space="preserve">SANITARY WORKS
</t>
    </r>
    <r>
      <rPr>
        <sz val="11"/>
        <rFont val="Calibri"/>
        <family val="2"/>
      </rPr>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40 mm(Main Riser)</t>
    </r>
  </si>
  <si>
    <r>
      <rPr>
        <b/>
        <sz val="11"/>
        <rFont val="Calibri"/>
        <family val="2"/>
      </rPr>
      <t>Electrical Works</t>
    </r>
    <r>
      <rPr>
        <sz val="11"/>
        <rFont val="Calibri"/>
        <family val="2"/>
      </rPr>
      <t>.
Supply &amp; fixing 415 volt 125 A TPN switch in S.S. enclosure with HRC fuses onLS &amp; NL to be fixed on angle frame on wall including earthing attachment.(LT/Seimens)</t>
    </r>
  </si>
  <si>
    <r>
      <rPr>
        <b/>
        <sz val="11"/>
        <rFont val="Calibri"/>
        <family val="2"/>
      </rPr>
      <t>NON-SCHEDULE ITEM</t>
    </r>
    <r>
      <rPr>
        <sz val="11"/>
        <rFont val="Calibri"/>
        <family val="2"/>
      </rPr>
      <t xml:space="preserve">
Supply &amp; delevery of 1.1 Kv grade XLPE Aluminium armoured cable(make Gloster/Nicco/Havells)
3.5 x 50 sq mm
</t>
    </r>
  </si>
  <si>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 set in 20 mm sand cement mortar (1:4) and 2 mm thick cement slurry at back side of tiles using cement @ 2.91 Kg./Sqm or using Polymerised Adhesive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E.I.C
a) GROUND FLOOR/FLOOR TILES: Sizes-300 mm x300mm x10 mm with breaking strength &gt; 1200 N  
</t>
  </si>
  <si>
    <t>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Payment to be made on the basis of calculated weight of structural members only in finished work as per IS specified weight. Payment for gusset, bracket, cleat, rivets, (conitinued)</t>
  </si>
  <si>
    <t>bolts and nuts may be make by adding the actual weight of such items with the weight of finished structural members or 7% of weight for finished structural members weighing not less than 22.5 Kg. / m. or 15 % of weight for finished structal members weighing less than 22.5 Kg. / m. may be increased allow for bracket, cleat, rivet, bolts and nuts etc. and</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</si>
  <si>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in all respect with all costs of labour and materials. With 250 mm thick dry brick work and 250 mm thick cement brick work (6:1) and 1.00m inside dia. For SAIL/TATA/RINL</t>
  </si>
  <si>
    <t xml:space="preserve">Supply, delivery at site on foundation, commissioning of 20 KVA,415V, 50HZ, 3ph silent new DG Set, comprising of Engine, alternator, Manual Control Panel, Base frame, Fuel tank, Battery, CPCB - II approved Engine &amp; Acoustic Enclosure having following specifications :- (Jackson/Kirloskar/Dee Power/Ashok layland/Mahindra/Koel Green)
ENGINE
Make :- Cummins / Caterpillar /Greaves /Kirloskar /Koel Green
Engine Type : 4 Stroke Diesel Engine
RPM : 1500
Rated Output :- 20 KVA
Cooling :-  Liquid Cooled
Cylinder : 4 (Four)
Aspiration : Turbo Charged
Type of Governer : Electronic
Specific Fuel Consumption 231. gm/ kWh
Overload Capacity Panel  : 10% overload for one hour for every 11 hours continuous running at full load or better
Engine instrumental Panel : Consisting of starting switch with key, Lube Oil Indicator , water temperature Indicatore , RPM indicator and hour meter. (continued)
</t>
  </si>
  <si>
    <t xml:space="preserve">Tender Inviting Authority: The Additional Chief Engineer,  W.B.P.H&amp;.I.D.Corpn. Ltd. </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</si>
  <si>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Ground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</si>
  <si>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First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</si>
  <si>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(32 MM THK)
Second Floor</t>
  </si>
  <si>
    <t>BI01010001010000000000000515BI0100001339</t>
  </si>
  <si>
    <t>BI01010001010000000000000515BI0100001340</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</si>
  <si>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Ground Floor</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</si>
  <si>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 set in 20 mm sand cement mortar (1:4) and 2 mm thick cement slurry at back side of tiles using cement @ 2.91 Kg./Sqm or using Polymerised Adhesive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E.I.C
b) FIRST FLOOR/FLOOR TILES: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</si>
  <si>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 set in 20 mm sand cement mortar (1:4) and 2 mm thick cement slurry at back side of tiles using cement @ 2.91 Kg./Sqm or using Polymerised Adhesive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E.I.C
c) SECOND FLOOR/FLOOR TILES: Sizes-300 mm x300mm x10 mm with breaking strength &gt; 1200 N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</si>
  <si>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</si>
  <si>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Second Floor</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</si>
  <si>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attached inspection pit as per approved drawing and connecting all necessary pipes, joints etc. with internal plaster work and artificial stone flooring is to be done with admixture of water proofing compoundabour .  With Pakur variety.(SAIL/TATA/RINL). For 50 users
</t>
  </si>
  <si>
    <t xml:space="preserve">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With Pakur variety.(SAIL/TATA/RINL).
</t>
  </si>
  <si>
    <t xml:space="preserve">Labour for fitting line of wire to posts, tightening by straining bolts and fixing the wire ( in taut condition) to the post with staples (including the cost of cutting and lapping joints in the wire, as necessary and including the cost of staples and straining bolts and also the labour for fixing the staples but excluding the cost of straining bolts)   (d) barbed wire 
</t>
  </si>
  <si>
    <t xml:space="preserve">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
</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</si>
  <si>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 For Water Proofing at roof</t>
  </si>
  <si>
    <t>Locking arrangement for Jail type doors including supplying fitting and fixing in position complete as per approved design.  IN GROUND FLOOR</t>
  </si>
  <si>
    <t>Two point nose steel handle including fitting and fixing.</t>
  </si>
  <si>
    <t>Steel peg stay 300 mm long including fitting and fixing.</t>
  </si>
  <si>
    <t>Supplying bubble free float glass of approved make and brand conforming to IS: 2835-1987.
ii) 4mm thick coloured / tinted / smoke glass.
All Floor</t>
  </si>
  <si>
    <t xml:space="preserve">Supplying best Indian sheet glass panes set in putty and fitted and fixed with nails and putty complete. (In all floors for internal wall &amp; upto 6 m height for external wall)  ii) 4 mm thick
</t>
  </si>
  <si>
    <t>A) Painting with best quality synthetic enamel paint of approved make and brand including smoothening surface by sand papering etc. including using of approved putty etc. on the surface, if necessary
b) iv)  On Steel and other  Metal Surface Two coat  with any shade except white</t>
  </si>
  <si>
    <t>Cement washing including cleaning and smoothening surface thoroughly (cement to be used @15 kg./100 sq.m. of surface for one coat and @25 kg./100 sq.m of surface for two coats):
External surface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</si>
  <si>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SECOND FLOOR &amp; Mumty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</si>
  <si>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FIRST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</si>
  <si>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Ground Floor (External surface)</t>
  </si>
  <si>
    <t>Acrylic Distemper to interior wall, ceiling with a coat of solvent based interior grade acrylic primer (as per manufacturer's specification) including cleaning and smoothning of surface.
Two Coats
All Floor</t>
  </si>
  <si>
    <t>Neat cement punning about 1.5mm thick in wall, dado, window sill, floor etc. NOTE:Cement 0.152 cu.m per100 sq.m.</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</si>
  <si>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 Water based interior grade Acrylic Primer
All Floor</t>
  </si>
  <si>
    <t>Supplying, fitting and fixing Orissa pattern water closet in white glazed vitreous chinaware of approved make in position complete excluding 'P' or 'S' trap (excluding cost of concrete for fixing).(ii) 530 mm X 410 mm</t>
  </si>
  <si>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32mm(Roof ring)</t>
  </si>
  <si>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25 mm(Vertical)</t>
  </si>
  <si>
    <t>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Exposed Work -- PVC Pipes (Dia)
20 mm(Internal)</t>
  </si>
  <si>
    <t xml:space="preserve">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seperately)(a) For Concealed work
25 mm </t>
  </si>
  <si>
    <t xml:space="preserve">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Concealed work
20 mm </t>
  </si>
  <si>
    <t xml:space="preserve">Supplying, fitting and fixing PVC pipes of approved make of Schedule 80(medium duty) conforming to ASTMD - 1785 and threaded to match withGI Pipes as per IS : 1239 (Part - I). with all necessary accessories,specials viz. socket, bend, tee, union, cross, elbo, nipple, longscrewreducing socket, reducing tee, short piece etc. fitted with holder batsclamps, including cutting pipes, making threads,fitting, fixing etc.complete in all respect including cost of all necessary fittings uired,jointing materials and two coats ofpainting with approved paintin any positio above ground. (Payment will be made on the centre linemeasurements of total pipe line including all specials. No separatepayment will be made for accesories, specials. Payment forpainting willbe made seperately)
(a) For Concealed work
15 mm </t>
  </si>
  <si>
    <t>Fixing only outdoor / street light type LED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</si>
  <si>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r>
      <rPr>
        <b/>
        <sz val="11"/>
        <rFont val="Calibri"/>
        <family val="2"/>
      </rPr>
      <t xml:space="preserve">SUPPLY &amp; INSTALLATION OF AC MACHINE </t>
    </r>
    <r>
      <rPr>
        <sz val="11"/>
        <rFont val="Calibri"/>
        <family val="2"/>
      </rPr>
      <t xml:space="preserve">
Supply &amp; delivery through DGS &amp; D rate contract basic of the following  split type AC machines (3 Star rated)(Make Hitachi/Mitshubishi) complete with indoor outdoor unit &amp; coper refrigerant pipes upto 5 mtr length with synthetic insulation etc.                                                                                     1.5 TR Split type (3 Star rated)</t>
    </r>
  </si>
  <si>
    <t xml:space="preserve">Supply &amp; Installation of  copper refrigerent pipes, power cable  of different dia  as required with synthetic insulation complete. </t>
  </si>
  <si>
    <t>Safety Controls :  Emergency Stop, Low Lube Oil Pressure warning / Shutdown, High Engine Water Temp. Warning / Shutdown, sensor failure Indicator, Engine over speed indicator, Battery charging and low battery indicator.
Exhaust Silencer : Residential Type.
Starting System : 12 V. / 24 V. Starting system complete with starter motor, charging alternator with rectifier and Cut-out as per manufacturer standard.
Battery : 2 nos Battery with 65 Ah capacity Lead Acid, Low Maintenance or SMF and conforming to relevant IS Specification with Low/ High Battery Voltage and Weak Battery warning.Standard Cooling  System 40°C. 
ALTERNATOR
Make: Standard /ABB/Emesson/Crompton Greaves/Kirloskar/Koel Green
Rating: 415 V ., 3Ph, 50HZ, 20 kva, 1500 RPM, 0.8 P.F
Type : Brushless, self excited and self regulated
Insulation : Class H
Protection : Screen - protected drip proof with Min.  IP  -23 degree of protection.
RPM : 1500
Voltage Regulation Grade : VG 3(continued)</t>
  </si>
  <si>
    <t xml:space="preserve">iii) Necessary manufacturer's test certificate for Diesel Engine, Alternator etc. Will have to submit in triplicate copy during delivery of the equipment.
iv) Copy of "Type Approval Certificate" and Certificate of "COP" must be produced at the time of delivery issued from competent Authority (As per CPCB - II)
</t>
  </si>
  <si>
    <t xml:space="preserve">Winding connection : Star with Neutral
Total Distortion factor : Less than 3%
Total Harmonic distortion in output waveform : &lt; 5%
MANUAL CONTROL PANEL
Manual Control Panel incl change over switch and other accessories
ACOUSTIC ENCLOSURE
The DG set should have integrated acoustic enclosure at the manufacturing state itself. High quality acoustic enclosure must be certified as per CPCB -II norms.
BASE FRAME
Common iron channel of suitable size fabricated base frame containing the engine and alternator , mounted on AVM pads and having provision for lifting Hook.
Copy of "Type Approval Certificate"and Certificates of "COP"must be produced at the time of delivery issued from the competent authority (As per CPCB-II) &amp; submission of test certificates.
The entire set must be warrented atleast 24 months from the date of delivery (Continued)
</t>
  </si>
  <si>
    <t>BI01010001010000000000000515BI0100001341</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</si>
  <si>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</si>
  <si>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</si>
  <si>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Supplying ,fitting and fixing bib cock or stop cock
(ii) Chromium plated Concealed Stop Cock (Equivalent to Code No. 514(A) &amp; Model - Tropical / Sumthing Special of ESSCO or similar brand)..</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</si>
  <si>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attached inspection pit as per approved drawing and connecting all necessary pipes, joints etc. with internal plaster work and artificial stone flooring is to be done with admixture of water proofing compoundabour .  With Pakur variety.(SAIL/TATA/RINL).For 100 users
</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</si>
  <si>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attached inspection pit as per approved drawing and connecting all necessary pipes, joints etc. with internal plaster work and artificial stone flooring is to be done with admixture of water proofing compoundabour .  With Pakur variety.(SAIL/TATA/RINL).For 10 users
</t>
  </si>
  <si>
    <t xml:space="preserve">Name of Work: Construction of Model Rural Police Station at Pataspur in Purba Medinipur - Three Storied Model Rural Police Station, Two Storied Model Rural Barrack, One Storied Rural Canteen, Sentry Post, Boundary Wall, Pathway, Land Development and Plinth Protection with side drain. </t>
  </si>
  <si>
    <t>Contract No: WBPHIDCL/Add.CE/NIT- 27(e)/2019-2020 For Sl. No.10 (3rd Call)</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</si>
</sst>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Calibri"/>
      <family val="2"/>
    </font>
    <font>
      <b/>
      <sz val="11"/>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0"/>
      <color indexed="8"/>
      <name val="Courier New"/>
      <family val="3"/>
    </font>
    <font>
      <sz val="10"/>
      <name val="Calibri"/>
      <family val="2"/>
    </font>
    <font>
      <sz val="10"/>
      <color indexed="23"/>
      <name val="Calibri"/>
      <family val="2"/>
    </font>
    <font>
      <b/>
      <sz val="12"/>
      <name val="Calibri"/>
      <family val="2"/>
    </font>
    <font>
      <sz val="12"/>
      <name val="Calibri"/>
      <family val="2"/>
    </font>
    <font>
      <b/>
      <sz val="12"/>
      <color indexed="10"/>
      <name val="Calibri"/>
      <family val="2"/>
    </font>
    <font>
      <sz val="12"/>
      <color indexed="31"/>
      <name val="Arial"/>
      <family val="2"/>
    </font>
    <font>
      <b/>
      <sz val="12"/>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0"/>
      <color rgb="FF000000"/>
      <name val="Courier New"/>
      <family val="3"/>
    </font>
    <font>
      <sz val="10"/>
      <color theme="0" tint="-0.4999699890613556"/>
      <name val="Calibri"/>
      <family val="2"/>
    </font>
    <font>
      <sz val="12"/>
      <color theme="4" tint="0.7999799847602844"/>
      <name val="Arial"/>
      <family val="2"/>
    </font>
    <font>
      <b/>
      <sz val="12"/>
      <color theme="6" tint="-0.4999699890613556"/>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0">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8"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8" fillId="0" borderId="0" xfId="57" applyNumberFormat="1" applyFont="1" applyFill="1" applyAlignment="1" applyProtection="1">
      <alignment vertical="top"/>
      <protection/>
    </xf>
    <xf numFmtId="0" fontId="0" fillId="0" borderId="0" xfId="57" applyNumberFormat="1" applyFill="1">
      <alignment/>
      <protection/>
    </xf>
    <xf numFmtId="0" fontId="70" fillId="0" borderId="0" xfId="57" applyNumberFormat="1" applyFont="1" applyFill="1">
      <alignment/>
      <protection/>
    </xf>
    <xf numFmtId="0" fontId="71" fillId="0" borderId="0" xfId="60" applyNumberFormat="1" applyFont="1" applyFill="1" applyBorder="1" applyAlignment="1" applyProtection="1">
      <alignment horizontal="center" vertical="center"/>
      <protection/>
    </xf>
    <xf numFmtId="0" fontId="2" fillId="0" borderId="12" xfId="60" applyNumberFormat="1" applyFont="1" applyFill="1" applyBorder="1" applyAlignment="1" applyProtection="1">
      <alignment horizontal="left" vertical="top" wrapText="1"/>
      <protection/>
    </xf>
    <xf numFmtId="0" fontId="2" fillId="0" borderId="13" xfId="60" applyNumberFormat="1" applyFont="1" applyFill="1" applyBorder="1" applyAlignment="1">
      <alignment horizontal="center" vertical="top" wrapText="1"/>
      <protection/>
    </xf>
    <xf numFmtId="0" fontId="72"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13" fillId="0" borderId="10" xfId="60" applyNumberFormat="1" applyFont="1" applyFill="1" applyBorder="1" applyAlignment="1" applyProtection="1">
      <alignment vertical="center" wrapText="1"/>
      <protection locked="0"/>
    </xf>
    <xf numFmtId="0" fontId="73" fillId="33" borderId="10" xfId="60" applyNumberFormat="1" applyFont="1" applyFill="1" applyBorder="1" applyAlignment="1" applyProtection="1">
      <alignment vertical="center" wrapText="1"/>
      <protection locked="0"/>
    </xf>
    <xf numFmtId="0" fontId="13" fillId="0" borderId="10" xfId="60" applyNumberFormat="1" applyFont="1" applyFill="1" applyBorder="1" applyAlignment="1" applyProtection="1">
      <alignment vertical="center" wrapText="1"/>
      <protection/>
    </xf>
    <xf numFmtId="0" fontId="10" fillId="0" borderId="0" xfId="60" applyNumberFormat="1" applyFill="1">
      <alignment/>
      <protection/>
    </xf>
    <xf numFmtId="0" fontId="16" fillId="0" borderId="11" xfId="60" applyNumberFormat="1" applyFont="1" applyFill="1" applyBorder="1" applyAlignment="1">
      <alignment vertical="top" wrapText="1"/>
      <protection/>
    </xf>
    <xf numFmtId="0" fontId="74"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4" xfId="57" applyNumberFormat="1" applyFont="1" applyFill="1" applyBorder="1" applyAlignment="1" applyProtection="1">
      <alignment horizontal="right" vertical="center" readingOrder="1"/>
      <protection locked="0"/>
    </xf>
    <xf numFmtId="0" fontId="2" fillId="0" borderId="15"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6" xfId="60" applyNumberFormat="1" applyFont="1" applyFill="1" applyBorder="1" applyAlignment="1">
      <alignment horizontal="right" vertical="center" readingOrder="1"/>
      <protection/>
    </xf>
    <xf numFmtId="172" fontId="2" fillId="0" borderId="16"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44" fillId="0" borderId="0" xfId="57" applyNumberFormat="1" applyFont="1" applyFill="1" applyAlignment="1">
      <alignment vertical="top"/>
      <protection/>
    </xf>
    <xf numFmtId="0" fontId="75" fillId="0" borderId="0" xfId="57" applyNumberFormat="1" applyFont="1" applyFill="1" applyAlignment="1">
      <alignment vertical="top"/>
      <protection/>
    </xf>
    <xf numFmtId="0" fontId="17" fillId="0" borderId="11" xfId="60" applyNumberFormat="1" applyFont="1" applyFill="1" applyBorder="1" applyAlignment="1">
      <alignment horizontal="center" vertical="top"/>
      <protection/>
    </xf>
    <xf numFmtId="174" fontId="0" fillId="0" borderId="11" xfId="0" applyNumberFormat="1" applyFont="1" applyFill="1" applyBorder="1" applyAlignment="1">
      <alignment horizontal="center" vertical="center"/>
    </xf>
    <xf numFmtId="174" fontId="17" fillId="0" borderId="12" xfId="0" applyNumberFormat="1" applyFont="1" applyFill="1" applyBorder="1" applyAlignment="1">
      <alignment horizontal="center" vertical="center"/>
    </xf>
    <xf numFmtId="2" fontId="17" fillId="0" borderId="11" xfId="0" applyNumberFormat="1" applyFont="1" applyFill="1" applyBorder="1" applyAlignment="1">
      <alignment horizontal="center" vertical="center"/>
    </xf>
    <xf numFmtId="0" fontId="18" fillId="0" borderId="11" xfId="57" applyNumberFormat="1" applyFont="1" applyFill="1" applyBorder="1" applyAlignment="1" applyProtection="1">
      <alignment horizontal="right" vertical="center" readingOrder="1"/>
      <protection locked="0"/>
    </xf>
    <xf numFmtId="0" fontId="18" fillId="0" borderId="11" xfId="57" applyNumberFormat="1" applyFont="1" applyFill="1" applyBorder="1" applyAlignment="1" applyProtection="1">
      <alignment horizontal="right" vertical="center" readingOrder="1"/>
      <protection/>
    </xf>
    <xf numFmtId="0" fontId="17" fillId="0" borderId="11" xfId="60" applyNumberFormat="1" applyFont="1" applyFill="1" applyBorder="1" applyAlignment="1">
      <alignment vertical="center" readingOrder="1"/>
      <protection/>
    </xf>
    <xf numFmtId="0" fontId="17" fillId="0" borderId="11" xfId="57" applyNumberFormat="1" applyFont="1" applyFill="1" applyBorder="1" applyAlignment="1">
      <alignment vertical="center" readingOrder="1"/>
      <protection/>
    </xf>
    <xf numFmtId="0" fontId="18" fillId="0" borderId="11" xfId="57" applyNumberFormat="1" applyFont="1" applyFill="1" applyBorder="1" applyAlignment="1" applyProtection="1">
      <alignment horizontal="left" vertical="center" readingOrder="1"/>
      <protection locked="0"/>
    </xf>
    <xf numFmtId="0" fontId="18" fillId="33" borderId="14" xfId="57" applyNumberFormat="1" applyFont="1" applyFill="1" applyBorder="1" applyAlignment="1" applyProtection="1">
      <alignment horizontal="right" vertical="center" readingOrder="1"/>
      <protection locked="0"/>
    </xf>
    <xf numFmtId="0" fontId="18" fillId="0" borderId="10" xfId="57" applyNumberFormat="1" applyFont="1" applyFill="1" applyBorder="1" applyAlignment="1" applyProtection="1">
      <alignment horizontal="center" vertical="center" wrapText="1" readingOrder="1"/>
      <protection locked="0"/>
    </xf>
    <xf numFmtId="0" fontId="18" fillId="0" borderId="11" xfId="57" applyNumberFormat="1" applyFont="1" applyFill="1" applyBorder="1" applyAlignment="1" applyProtection="1">
      <alignment horizontal="center" vertical="center" wrapText="1" readingOrder="1"/>
      <protection locked="0"/>
    </xf>
    <xf numFmtId="2" fontId="18" fillId="0" borderId="16" xfId="60" applyNumberFormat="1" applyFont="1" applyFill="1" applyBorder="1" applyAlignment="1">
      <alignment horizontal="right" vertical="center" readingOrder="1"/>
      <protection/>
    </xf>
    <xf numFmtId="2" fontId="18" fillId="0" borderId="16" xfId="59" applyNumberFormat="1" applyFont="1" applyFill="1" applyBorder="1" applyAlignment="1">
      <alignment horizontal="right" vertical="center" readingOrder="1"/>
      <protection/>
    </xf>
    <xf numFmtId="0" fontId="17" fillId="0" borderId="11" xfId="60" applyNumberFormat="1" applyFont="1" applyFill="1" applyBorder="1" applyAlignment="1">
      <alignment vertical="center" wrapText="1" readingOrder="1"/>
      <protection/>
    </xf>
    <xf numFmtId="0" fontId="4" fillId="0" borderId="0" xfId="57" applyNumberFormat="1" applyFont="1" applyFill="1" applyBorder="1" applyAlignment="1">
      <alignment horizontal="lef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0" borderId="0" xfId="57" applyNumberFormat="1" applyFont="1" applyFill="1" applyBorder="1" applyAlignment="1">
      <alignment vertical="center"/>
      <protection/>
    </xf>
    <xf numFmtId="2" fontId="4" fillId="0" borderId="0" xfId="57" applyNumberFormat="1" applyFont="1" applyFill="1" applyBorder="1" applyAlignment="1">
      <alignment horizontal="left" vertical="center"/>
      <protection/>
    </xf>
    <xf numFmtId="2" fontId="3" fillId="0" borderId="0" xfId="57" applyNumberFormat="1" applyFont="1" applyFill="1" applyAlignment="1" applyProtection="1">
      <alignment vertical="center"/>
      <protection locked="0"/>
    </xf>
    <xf numFmtId="2" fontId="3" fillId="0" borderId="0" xfId="57" applyNumberFormat="1" applyFont="1" applyFill="1" applyAlignment="1">
      <alignment vertical="center"/>
      <protection/>
    </xf>
    <xf numFmtId="2" fontId="44" fillId="0" borderId="0" xfId="57" applyNumberFormat="1" applyFont="1" applyFill="1" applyAlignment="1">
      <alignment vertical="center"/>
      <protection/>
    </xf>
    <xf numFmtId="2" fontId="3" fillId="0" borderId="0" xfId="57" applyNumberFormat="1" applyFont="1" applyFill="1" applyAlignment="1" applyProtection="1">
      <alignment vertical="center"/>
      <protection/>
    </xf>
    <xf numFmtId="2" fontId="0" fillId="0" borderId="0" xfId="57" applyNumberFormat="1" applyFill="1" applyAlignment="1">
      <alignment vertical="center"/>
      <protection/>
    </xf>
    <xf numFmtId="2" fontId="44" fillId="34" borderId="0" xfId="57" applyNumberFormat="1" applyFont="1" applyFill="1" applyAlignment="1">
      <alignment vertical="center"/>
      <protection/>
    </xf>
    <xf numFmtId="0" fontId="17" fillId="0" borderId="11" xfId="0" applyFont="1" applyFill="1" applyBorder="1" applyAlignment="1">
      <alignment horizontal="justify" vertical="top" wrapText="1"/>
    </xf>
    <xf numFmtId="0" fontId="46" fillId="0" borderId="11" xfId="60" applyNumberFormat="1" applyFont="1" applyFill="1" applyBorder="1" applyAlignment="1">
      <alignment horizontal="left" vertical="top"/>
      <protection/>
    </xf>
    <xf numFmtId="0" fontId="46" fillId="0" borderId="12" xfId="60" applyNumberFormat="1" applyFont="1" applyFill="1" applyBorder="1" applyAlignment="1">
      <alignment horizontal="left" vertical="top"/>
      <protection/>
    </xf>
    <xf numFmtId="0" fontId="47" fillId="0" borderId="13" xfId="60" applyNumberFormat="1" applyFont="1" applyFill="1" applyBorder="1" applyAlignment="1">
      <alignment vertical="top"/>
      <protection/>
    </xf>
    <xf numFmtId="0" fontId="47" fillId="0" borderId="17" xfId="60" applyNumberFormat="1" applyFont="1" applyFill="1" applyBorder="1" applyAlignment="1">
      <alignment vertical="top"/>
      <protection/>
    </xf>
    <xf numFmtId="0" fontId="48" fillId="0" borderId="18" xfId="60" applyNumberFormat="1" applyFont="1" applyFill="1" applyBorder="1" applyAlignment="1">
      <alignment vertical="top"/>
      <protection/>
    </xf>
    <xf numFmtId="0" fontId="47" fillId="0" borderId="18" xfId="60" applyNumberFormat="1" applyFont="1" applyFill="1" applyBorder="1" applyAlignment="1">
      <alignment vertical="top"/>
      <protection/>
    </xf>
    <xf numFmtId="0" fontId="47" fillId="0" borderId="0" xfId="57" applyNumberFormat="1" applyFont="1" applyFill="1" applyAlignment="1">
      <alignment vertical="top"/>
      <protection/>
    </xf>
    <xf numFmtId="2" fontId="48" fillId="0" borderId="11" xfId="42" applyNumberFormat="1" applyFont="1" applyFill="1" applyBorder="1" applyAlignment="1">
      <alignment vertical="top"/>
    </xf>
    <xf numFmtId="2" fontId="48" fillId="0" borderId="19" xfId="60" applyNumberFormat="1" applyFont="1" applyFill="1" applyBorder="1" applyAlignment="1">
      <alignment vertical="top"/>
      <protection/>
    </xf>
    <xf numFmtId="0" fontId="47" fillId="0" borderId="11" xfId="60" applyNumberFormat="1" applyFont="1" applyFill="1" applyBorder="1" applyAlignment="1">
      <alignment vertical="top" wrapText="1"/>
      <protection/>
    </xf>
    <xf numFmtId="0" fontId="19" fillId="0" borderId="12" xfId="60" applyNumberFormat="1" applyFont="1" applyFill="1" applyBorder="1" applyAlignment="1">
      <alignment horizontal="left" vertical="top"/>
      <protection/>
    </xf>
    <xf numFmtId="0" fontId="19" fillId="0" borderId="18" xfId="60" applyNumberFormat="1" applyFont="1" applyFill="1" applyBorder="1" applyAlignment="1">
      <alignment horizontal="left" vertical="top"/>
      <protection/>
    </xf>
    <xf numFmtId="0" fontId="76" fillId="0" borderId="13" xfId="57" applyNumberFormat="1" applyFont="1" applyFill="1" applyBorder="1" applyAlignment="1" applyProtection="1">
      <alignment vertical="top"/>
      <protection/>
    </xf>
    <xf numFmtId="10" fontId="73" fillId="33" borderId="10" xfId="65" applyNumberFormat="1" applyFont="1" applyFill="1" applyBorder="1" applyAlignment="1" applyProtection="1">
      <alignment horizontal="center" vertical="center"/>
      <protection locked="0"/>
    </xf>
    <xf numFmtId="0" fontId="76" fillId="0" borderId="10" xfId="60" applyNumberFormat="1" applyFont="1" applyFill="1" applyBorder="1" applyAlignment="1">
      <alignment vertical="top"/>
      <protection/>
    </xf>
    <xf numFmtId="0" fontId="20" fillId="0" borderId="10" xfId="57" applyNumberFormat="1" applyFont="1" applyFill="1" applyBorder="1" applyAlignment="1" applyProtection="1">
      <alignment vertical="top"/>
      <protection/>
    </xf>
    <xf numFmtId="0" fontId="13" fillId="0" borderId="10" xfId="65" applyNumberFormat="1" applyFont="1" applyFill="1" applyBorder="1" applyAlignment="1" applyProtection="1">
      <alignment vertical="center" wrapText="1"/>
      <protection locked="0"/>
    </xf>
    <xf numFmtId="0" fontId="20" fillId="0" borderId="0" xfId="57" applyNumberFormat="1" applyFont="1" applyFill="1" applyAlignment="1" applyProtection="1">
      <alignment vertical="top"/>
      <protection/>
    </xf>
    <xf numFmtId="0" fontId="20" fillId="0" borderId="0" xfId="57" applyNumberFormat="1" applyFont="1" applyFill="1" applyAlignment="1">
      <alignment vertical="top"/>
      <protection/>
    </xf>
    <xf numFmtId="2" fontId="77" fillId="0" borderId="11" xfId="60" applyNumberFormat="1" applyFont="1" applyFill="1" applyBorder="1" applyAlignment="1">
      <alignment vertical="top"/>
      <protection/>
    </xf>
    <xf numFmtId="2" fontId="13" fillId="0" borderId="20" xfId="60" applyNumberFormat="1" applyFont="1" applyFill="1" applyBorder="1" applyAlignment="1">
      <alignment horizontal="right" vertical="top"/>
      <protection/>
    </xf>
    <xf numFmtId="0" fontId="20" fillId="0" borderId="11" xfId="60" applyNumberFormat="1" applyFont="1" applyFill="1" applyBorder="1" applyAlignment="1">
      <alignment vertical="top" wrapText="1"/>
      <protection/>
    </xf>
    <xf numFmtId="0" fontId="19" fillId="0" borderId="11" xfId="60" applyNumberFormat="1" applyFont="1" applyFill="1" applyBorder="1" applyAlignment="1">
      <alignment horizontal="left" vertical="top"/>
      <protection/>
    </xf>
    <xf numFmtId="0" fontId="2" fillId="0" borderId="12"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13" fillId="0" borderId="12" xfId="60" applyNumberFormat="1" applyFont="1" applyFill="1" applyBorder="1" applyAlignment="1">
      <alignment horizontal="center" vertical="top" wrapText="1"/>
      <protection/>
    </xf>
    <xf numFmtId="0" fontId="13" fillId="0" borderId="18" xfId="60" applyNumberFormat="1" applyFont="1" applyFill="1" applyBorder="1" applyAlignment="1">
      <alignment horizontal="center" vertical="top" wrapText="1"/>
      <protection/>
    </xf>
    <xf numFmtId="0" fontId="13" fillId="0" borderId="19" xfId="60"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9" fillId="0" borderId="21" xfId="57" applyNumberFormat="1" applyFont="1" applyFill="1" applyBorder="1" applyAlignment="1" applyProtection="1">
      <alignment horizontal="center" wrapText="1"/>
      <protection locked="0"/>
    </xf>
    <xf numFmtId="0" fontId="2" fillId="33" borderId="12" xfId="60" applyNumberFormat="1" applyFont="1" applyFill="1" applyBorder="1" applyAlignment="1" applyProtection="1">
      <alignment horizontal="left" vertical="top"/>
      <protection locked="0"/>
    </xf>
    <xf numFmtId="0" fontId="2" fillId="0" borderId="18" xfId="60" applyNumberFormat="1" applyFont="1" applyFill="1" applyBorder="1" applyAlignment="1" applyProtection="1">
      <alignment horizontal="left" vertical="top"/>
      <protection locked="0"/>
    </xf>
    <xf numFmtId="0" fontId="2" fillId="0" borderId="19" xfId="60"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H246"/>
  <sheetViews>
    <sheetView showGridLines="0" view="pageBreakPreview" zoomScaleNormal="60" zoomScaleSheetLayoutView="100" zoomScalePageLayoutView="0" workbookViewId="0" topLeftCell="A1">
      <selection activeCell="A7" sqref="A7:BC7"/>
    </sheetView>
  </sheetViews>
  <sheetFormatPr defaultColWidth="9.140625" defaultRowHeight="15"/>
  <cols>
    <col min="1" max="1" width="13.57421875" style="19" customWidth="1"/>
    <col min="2" max="2" width="51.57421875" style="19" customWidth="1"/>
    <col min="3" max="3" width="7.421875" style="19" hidden="1" customWidth="1"/>
    <col min="4" max="4" width="15.140625" style="19" customWidth="1"/>
    <col min="5" max="5" width="14.140625" style="19" customWidth="1"/>
    <col min="6" max="6" width="19.140625" style="19" customWidth="1"/>
    <col min="7" max="7" width="14.140625" style="19" hidden="1" customWidth="1"/>
    <col min="8" max="10" width="12.140625" style="19" hidden="1" customWidth="1"/>
    <col min="11" max="11" width="19.57421875" style="19" hidden="1" customWidth="1"/>
    <col min="12" max="12" width="14.28125" style="19" hidden="1" customWidth="1"/>
    <col min="13" max="13" width="17.421875" style="19" hidden="1" customWidth="1"/>
    <col min="14" max="14" width="15.28125" style="29" hidden="1" customWidth="1"/>
    <col min="15" max="15" width="14.28125" style="19" hidden="1" customWidth="1"/>
    <col min="16" max="16" width="17.28125" style="19" hidden="1" customWidth="1"/>
    <col min="17" max="17" width="18.421875" style="19" hidden="1" customWidth="1"/>
    <col min="18" max="18" width="17.421875" style="19" hidden="1" customWidth="1"/>
    <col min="19" max="19" width="14.7109375" style="19" hidden="1" customWidth="1"/>
    <col min="20" max="20" width="14.8515625" style="19" hidden="1" customWidth="1"/>
    <col min="21" max="21" width="16.421875" style="19" hidden="1" customWidth="1"/>
    <col min="22" max="22" width="13.00390625" style="19" hidden="1" customWidth="1"/>
    <col min="23" max="51" width="9.140625" style="19" hidden="1" customWidth="1"/>
    <col min="52" max="52" width="10.28125" style="19" hidden="1" customWidth="1"/>
    <col min="53" max="53" width="21.7109375" style="19" customWidth="1"/>
    <col min="54" max="54" width="18.8515625" style="19" hidden="1" customWidth="1"/>
    <col min="55" max="55" width="50.00390625" style="19" customWidth="1"/>
    <col min="56" max="56" width="9.140625" style="19" customWidth="1"/>
    <col min="57" max="57" width="14.00390625" style="71" hidden="1" customWidth="1"/>
    <col min="58" max="58" width="12.7109375" style="64" hidden="1" customWidth="1"/>
    <col min="59" max="59" width="12.00390625" style="19" hidden="1" customWidth="1"/>
    <col min="60" max="60" width="11.8515625" style="19" bestFit="1" customWidth="1"/>
    <col min="61" max="237" width="9.140625" style="19" customWidth="1"/>
    <col min="238" max="242" width="9.140625" style="20" customWidth="1"/>
    <col min="243" max="16384" width="9.140625" style="19" customWidth="1"/>
  </cols>
  <sheetData>
    <row r="1" spans="1:242" s="1" customFormat="1" ht="27" customHeight="1">
      <c r="A1" s="103" t="str">
        <f>B2&amp;" BoQ"</f>
        <v>Percentage BoQ</v>
      </c>
      <c r="B1" s="103"/>
      <c r="C1" s="103"/>
      <c r="D1" s="103"/>
      <c r="E1" s="103"/>
      <c r="F1" s="103"/>
      <c r="G1" s="103"/>
      <c r="H1" s="103"/>
      <c r="I1" s="103"/>
      <c r="J1" s="103"/>
      <c r="K1" s="103"/>
      <c r="L1" s="103"/>
      <c r="O1" s="2"/>
      <c r="P1" s="2"/>
      <c r="Q1" s="3"/>
      <c r="BE1" s="65"/>
      <c r="ID1" s="3"/>
      <c r="IE1" s="3"/>
      <c r="IF1" s="3"/>
      <c r="IG1" s="3"/>
      <c r="IH1" s="3"/>
    </row>
    <row r="2" spans="1:57" s="1" customFormat="1" ht="25.5" customHeight="1" hidden="1">
      <c r="A2" s="21" t="s">
        <v>4</v>
      </c>
      <c r="B2" s="21" t="s">
        <v>63</v>
      </c>
      <c r="C2" s="21" t="s">
        <v>5</v>
      </c>
      <c r="D2" s="21" t="s">
        <v>6</v>
      </c>
      <c r="E2" s="21" t="s">
        <v>7</v>
      </c>
      <c r="J2" s="4"/>
      <c r="K2" s="4"/>
      <c r="L2" s="4"/>
      <c r="O2" s="2"/>
      <c r="P2" s="2"/>
      <c r="Q2" s="3"/>
      <c r="BE2" s="65"/>
    </row>
    <row r="3" spans="1:242" s="1" customFormat="1" ht="30" customHeight="1" hidden="1">
      <c r="A3" s="1" t="s">
        <v>68</v>
      </c>
      <c r="C3" s="1" t="s">
        <v>67</v>
      </c>
      <c r="BE3" s="65"/>
      <c r="ID3" s="3"/>
      <c r="IE3" s="3"/>
      <c r="IF3" s="3"/>
      <c r="IG3" s="3"/>
      <c r="IH3" s="3"/>
    </row>
    <row r="4" spans="1:242" s="5" customFormat="1" ht="30.75" customHeight="1">
      <c r="A4" s="104" t="s">
        <v>487</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E4" s="66"/>
      <c r="BF4" s="62"/>
      <c r="ID4" s="6"/>
      <c r="IE4" s="6"/>
      <c r="IF4" s="6"/>
      <c r="IG4" s="6"/>
      <c r="IH4" s="6"/>
    </row>
    <row r="5" spans="1:242" s="5" customFormat="1" ht="30.75" customHeight="1">
      <c r="A5" s="104" t="s">
        <v>535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E5" s="66"/>
      <c r="BF5" s="62"/>
      <c r="ID5" s="6"/>
      <c r="IE5" s="6"/>
      <c r="IF5" s="6"/>
      <c r="IG5" s="6"/>
      <c r="IH5" s="6"/>
    </row>
    <row r="6" spans="1:242" s="5" customFormat="1" ht="30.75" customHeight="1">
      <c r="A6" s="104" t="s">
        <v>536</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E6" s="66"/>
      <c r="BF6" s="62"/>
      <c r="ID6" s="6"/>
      <c r="IE6" s="6"/>
      <c r="IF6" s="6"/>
      <c r="IG6" s="6"/>
      <c r="IH6" s="6"/>
    </row>
    <row r="7" spans="1:242" s="5" customFormat="1" ht="29.25" customHeight="1" hidden="1">
      <c r="A7" s="105" t="s">
        <v>8</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E7" s="66"/>
      <c r="BF7" s="62"/>
      <c r="ID7" s="6"/>
      <c r="IE7" s="6"/>
      <c r="IF7" s="6"/>
      <c r="IG7" s="6"/>
      <c r="IH7" s="6"/>
    </row>
    <row r="8" spans="1:242" s="7" customFormat="1" ht="37.5" customHeight="1">
      <c r="A8" s="22" t="s">
        <v>9</v>
      </c>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8"/>
      <c r="BE8" s="67"/>
      <c r="ID8" s="8"/>
      <c r="IE8" s="8"/>
      <c r="IF8" s="8"/>
      <c r="IG8" s="8"/>
      <c r="IH8" s="8"/>
    </row>
    <row r="9" spans="1:242" s="9" customFormat="1" ht="61.5" customHeight="1">
      <c r="A9" s="97" t="s">
        <v>10</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9"/>
      <c r="BE9" s="68"/>
      <c r="ID9" s="10"/>
      <c r="IE9" s="10"/>
      <c r="IF9" s="10"/>
      <c r="IG9" s="10"/>
      <c r="IH9" s="10"/>
    </row>
    <row r="10" spans="1:242"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E10" s="68"/>
      <c r="BF10" s="9"/>
      <c r="ID10" s="13"/>
      <c r="IE10" s="13"/>
      <c r="IF10" s="13"/>
      <c r="IG10" s="13"/>
      <c r="IH10" s="13"/>
    </row>
    <row r="11" spans="1:242" s="12" customFormat="1" ht="52.5" customHeight="1">
      <c r="A11" s="11" t="s">
        <v>0</v>
      </c>
      <c r="B11" s="11" t="s">
        <v>17</v>
      </c>
      <c r="C11" s="11" t="s">
        <v>1</v>
      </c>
      <c r="D11" s="11" t="s">
        <v>18</v>
      </c>
      <c r="E11" s="11" t="s">
        <v>19</v>
      </c>
      <c r="F11" s="11" t="s">
        <v>2</v>
      </c>
      <c r="G11" s="11"/>
      <c r="H11" s="11"/>
      <c r="I11" s="11" t="s">
        <v>20</v>
      </c>
      <c r="J11" s="11" t="s">
        <v>21</v>
      </c>
      <c r="K11" s="11" t="s">
        <v>22</v>
      </c>
      <c r="L11" s="11" t="s">
        <v>23</v>
      </c>
      <c r="M11" s="23"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4" t="s">
        <v>32</v>
      </c>
      <c r="BB11" s="24" t="s">
        <v>32</v>
      </c>
      <c r="BC11" s="24" t="s">
        <v>33</v>
      </c>
      <c r="BE11" s="68"/>
      <c r="BF11" s="9"/>
      <c r="ID11" s="13"/>
      <c r="IE11" s="13"/>
      <c r="IF11" s="13"/>
      <c r="IG11" s="13"/>
      <c r="IH11" s="13"/>
    </row>
    <row r="12" spans="1:242"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E12" s="68"/>
      <c r="BF12" s="9"/>
      <c r="ID12" s="13"/>
      <c r="IE12" s="13"/>
      <c r="IF12" s="13"/>
      <c r="IG12" s="13"/>
      <c r="IH12" s="13"/>
    </row>
    <row r="13" spans="1:242" s="15" customFormat="1" ht="27.75" customHeight="1">
      <c r="A13" s="25">
        <v>1</v>
      </c>
      <c r="B13" s="30" t="s">
        <v>260</v>
      </c>
      <c r="C13" s="31" t="s">
        <v>34</v>
      </c>
      <c r="D13" s="32"/>
      <c r="E13" s="33"/>
      <c r="F13" s="34"/>
      <c r="G13" s="35"/>
      <c r="H13" s="35"/>
      <c r="I13" s="34"/>
      <c r="J13" s="36"/>
      <c r="K13" s="37"/>
      <c r="L13" s="37"/>
      <c r="M13" s="38"/>
      <c r="N13" s="39"/>
      <c r="O13" s="39"/>
      <c r="P13" s="40"/>
      <c r="Q13" s="39"/>
      <c r="R13" s="39"/>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c r="BB13" s="43"/>
      <c r="BC13" s="44"/>
      <c r="BE13" s="68"/>
      <c r="BF13" s="9"/>
      <c r="ID13" s="16">
        <v>1</v>
      </c>
      <c r="IE13" s="16" t="s">
        <v>35</v>
      </c>
      <c r="IF13" s="16" t="s">
        <v>36</v>
      </c>
      <c r="IG13" s="16">
        <v>10</v>
      </c>
      <c r="IH13" s="16" t="s">
        <v>37</v>
      </c>
    </row>
    <row r="14" spans="1:242" s="45" customFormat="1" ht="66.75" customHeight="1">
      <c r="A14" s="47">
        <v>2</v>
      </c>
      <c r="B14" s="73" t="s">
        <v>268</v>
      </c>
      <c r="C14" s="31" t="s">
        <v>256</v>
      </c>
      <c r="D14" s="48">
        <v>926.03</v>
      </c>
      <c r="E14" s="49" t="s">
        <v>275</v>
      </c>
      <c r="F14" s="50">
        <v>11.31</v>
      </c>
      <c r="G14" s="51"/>
      <c r="H14" s="52"/>
      <c r="I14" s="53" t="s">
        <v>39</v>
      </c>
      <c r="J14" s="54">
        <f>IF(I14="Less(-)",-1,1)</f>
        <v>1</v>
      </c>
      <c r="K14" s="55" t="s">
        <v>64</v>
      </c>
      <c r="L14" s="55" t="s">
        <v>7</v>
      </c>
      <c r="M14" s="56"/>
      <c r="N14" s="51"/>
      <c r="O14" s="51"/>
      <c r="P14" s="57"/>
      <c r="Q14" s="51"/>
      <c r="R14" s="51"/>
      <c r="S14" s="57"/>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total_amount_ba($B$2,$D$2,D14,F14,J14,K14,M14)</f>
        <v>10473.4</v>
      </c>
      <c r="BB14" s="60">
        <f>BA14+SUM(N14:AZ14)</f>
        <v>10473.4</v>
      </c>
      <c r="BC14" s="61" t="str">
        <f>SpellNumber(L14,BB14)</f>
        <v>INR  Ten Thousand Four Hundred &amp; Seventy Three  and Paise Forty Only</v>
      </c>
      <c r="BE14" s="69">
        <v>10</v>
      </c>
      <c r="BF14" s="69">
        <f>BE14*1.12*1.01</f>
        <v>11.31</v>
      </c>
      <c r="BG14" s="69">
        <f>ROUND(D14*BE14,2)</f>
        <v>9260.3</v>
      </c>
      <c r="BH14" s="69"/>
      <c r="ID14" s="46">
        <v>2</v>
      </c>
      <c r="IE14" s="46" t="s">
        <v>35</v>
      </c>
      <c r="IF14" s="46" t="s">
        <v>44</v>
      </c>
      <c r="IG14" s="46">
        <v>10</v>
      </c>
      <c r="IH14" s="46" t="s">
        <v>38</v>
      </c>
    </row>
    <row r="15" spans="1:242" s="45" customFormat="1" ht="138.75" customHeight="1">
      <c r="A15" s="25">
        <v>3</v>
      </c>
      <c r="B15" s="73" t="s">
        <v>269</v>
      </c>
      <c r="C15" s="31" t="s">
        <v>257</v>
      </c>
      <c r="D15" s="48">
        <v>946.15</v>
      </c>
      <c r="E15" s="49" t="s">
        <v>276</v>
      </c>
      <c r="F15" s="50">
        <v>134.92</v>
      </c>
      <c r="G15" s="51"/>
      <c r="H15" s="52"/>
      <c r="I15" s="53" t="s">
        <v>39</v>
      </c>
      <c r="J15" s="54">
        <f aca="true" t="shared" si="0" ref="J15:J78">IF(I15="Less(-)",-1,1)</f>
        <v>1</v>
      </c>
      <c r="K15" s="55" t="s">
        <v>64</v>
      </c>
      <c r="L15" s="55" t="s">
        <v>7</v>
      </c>
      <c r="M15" s="56"/>
      <c r="N15" s="51"/>
      <c r="O15" s="51"/>
      <c r="P15" s="57"/>
      <c r="Q15" s="51"/>
      <c r="R15" s="51"/>
      <c r="S15" s="57"/>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aca="true" t="shared" si="1" ref="BA15:BA78">total_amount_ba($B$2,$D$2,D15,F15,J15,K15,M15)</f>
        <v>127654.56</v>
      </c>
      <c r="BB15" s="60">
        <f aca="true" t="shared" si="2" ref="BB15:BB78">BA15+SUM(N15:AZ15)</f>
        <v>127654.56</v>
      </c>
      <c r="BC15" s="61" t="str">
        <f aca="true" t="shared" si="3" ref="BC15:BC78">SpellNumber(L15,BB15)</f>
        <v>INR  One Lakh Twenty Seven Thousand Six Hundred &amp; Fifty Four  and Paise Fifty Six Only</v>
      </c>
      <c r="BE15" s="69">
        <v>119.27</v>
      </c>
      <c r="BF15" s="69">
        <f aca="true" t="shared" si="4" ref="BF15:BF78">BE15*1.12*1.01</f>
        <v>134.92</v>
      </c>
      <c r="BG15" s="69">
        <f aca="true" t="shared" si="5" ref="BG15:BG78">ROUND(D15*BE15,2)</f>
        <v>112847.31</v>
      </c>
      <c r="BH15" s="69"/>
      <c r="ID15" s="46">
        <v>3</v>
      </c>
      <c r="IE15" s="46" t="s">
        <v>46</v>
      </c>
      <c r="IF15" s="46" t="s">
        <v>47</v>
      </c>
      <c r="IG15" s="46">
        <v>10</v>
      </c>
      <c r="IH15" s="46" t="s">
        <v>38</v>
      </c>
    </row>
    <row r="16" spans="1:242" s="45" customFormat="1" ht="51" customHeight="1">
      <c r="A16" s="47">
        <v>4</v>
      </c>
      <c r="B16" s="73" t="s">
        <v>270</v>
      </c>
      <c r="C16" s="31" t="s">
        <v>43</v>
      </c>
      <c r="D16" s="48">
        <v>315</v>
      </c>
      <c r="E16" s="49" t="s">
        <v>276</v>
      </c>
      <c r="F16" s="50">
        <v>217.62</v>
      </c>
      <c r="G16" s="51"/>
      <c r="H16" s="52"/>
      <c r="I16" s="53" t="s">
        <v>39</v>
      </c>
      <c r="J16" s="54">
        <f t="shared" si="0"/>
        <v>1</v>
      </c>
      <c r="K16" s="55" t="s">
        <v>64</v>
      </c>
      <c r="L16" s="55" t="s">
        <v>7</v>
      </c>
      <c r="M16" s="56"/>
      <c r="N16" s="51"/>
      <c r="O16" s="51"/>
      <c r="P16" s="57"/>
      <c r="Q16" s="51"/>
      <c r="R16" s="51"/>
      <c r="S16" s="57"/>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68550.3</v>
      </c>
      <c r="BB16" s="60">
        <f t="shared" si="2"/>
        <v>68550.3</v>
      </c>
      <c r="BC16" s="61" t="str">
        <f t="shared" si="3"/>
        <v>INR  Sixty Eight Thousand Five Hundred &amp; Fifty  and Paise Thirty Only</v>
      </c>
      <c r="BE16" s="69">
        <v>192.38</v>
      </c>
      <c r="BF16" s="69">
        <f t="shared" si="4"/>
        <v>217.62</v>
      </c>
      <c r="BG16" s="69">
        <f t="shared" si="5"/>
        <v>60599.7</v>
      </c>
      <c r="BH16" s="69"/>
      <c r="ID16" s="46">
        <v>1.01</v>
      </c>
      <c r="IE16" s="46" t="s">
        <v>40</v>
      </c>
      <c r="IF16" s="46" t="s">
        <v>36</v>
      </c>
      <c r="IG16" s="46">
        <v>123.223</v>
      </c>
      <c r="IH16" s="46" t="s">
        <v>38</v>
      </c>
    </row>
    <row r="17" spans="1:242" s="45" customFormat="1" ht="76.5" customHeight="1">
      <c r="A17" s="25">
        <v>5</v>
      </c>
      <c r="B17" s="73" t="s">
        <v>271</v>
      </c>
      <c r="C17" s="31" t="s">
        <v>45</v>
      </c>
      <c r="D17" s="48">
        <v>640.09</v>
      </c>
      <c r="E17" s="49" t="s">
        <v>276</v>
      </c>
      <c r="F17" s="50">
        <v>87.71</v>
      </c>
      <c r="G17" s="51"/>
      <c r="H17" s="52"/>
      <c r="I17" s="53" t="s">
        <v>39</v>
      </c>
      <c r="J17" s="54">
        <f t="shared" si="0"/>
        <v>1</v>
      </c>
      <c r="K17" s="55" t="s">
        <v>64</v>
      </c>
      <c r="L17" s="55" t="s">
        <v>7</v>
      </c>
      <c r="M17" s="56"/>
      <c r="N17" s="51"/>
      <c r="O17" s="51"/>
      <c r="P17" s="57"/>
      <c r="Q17" s="51"/>
      <c r="R17" s="51"/>
      <c r="S17" s="57"/>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56142.29</v>
      </c>
      <c r="BB17" s="60">
        <f t="shared" si="2"/>
        <v>56142.29</v>
      </c>
      <c r="BC17" s="61" t="str">
        <f t="shared" si="3"/>
        <v>INR  Fifty Six Thousand One Hundred &amp; Forty Two  and Paise Twenty Nine Only</v>
      </c>
      <c r="BE17" s="69">
        <v>77.54</v>
      </c>
      <c r="BF17" s="69">
        <f t="shared" si="4"/>
        <v>87.71</v>
      </c>
      <c r="BG17" s="69">
        <f t="shared" si="5"/>
        <v>49632.58</v>
      </c>
      <c r="BH17" s="69"/>
      <c r="ID17" s="46">
        <v>1.02</v>
      </c>
      <c r="IE17" s="46" t="s">
        <v>41</v>
      </c>
      <c r="IF17" s="46" t="s">
        <v>42</v>
      </c>
      <c r="IG17" s="46">
        <v>213</v>
      </c>
      <c r="IH17" s="46" t="s">
        <v>38</v>
      </c>
    </row>
    <row r="18" spans="1:242" s="45" customFormat="1" ht="108">
      <c r="A18" s="47">
        <v>6</v>
      </c>
      <c r="B18" s="73" t="s">
        <v>272</v>
      </c>
      <c r="C18" s="31" t="s">
        <v>48</v>
      </c>
      <c r="D18" s="48">
        <v>462.52</v>
      </c>
      <c r="E18" s="49" t="s">
        <v>276</v>
      </c>
      <c r="F18" s="50">
        <v>805.2</v>
      </c>
      <c r="G18" s="51"/>
      <c r="H18" s="52"/>
      <c r="I18" s="53" t="s">
        <v>39</v>
      </c>
      <c r="J18" s="54">
        <f t="shared" si="0"/>
        <v>1</v>
      </c>
      <c r="K18" s="55" t="s">
        <v>64</v>
      </c>
      <c r="L18" s="55" t="s">
        <v>7</v>
      </c>
      <c r="M18" s="56"/>
      <c r="N18" s="51"/>
      <c r="O18" s="51"/>
      <c r="P18" s="57"/>
      <c r="Q18" s="51"/>
      <c r="R18" s="51"/>
      <c r="S18" s="57"/>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372421.1</v>
      </c>
      <c r="BB18" s="60">
        <f t="shared" si="2"/>
        <v>372421.1</v>
      </c>
      <c r="BC18" s="61" t="str">
        <f t="shared" si="3"/>
        <v>INR  Three Lakh Seventy Two Thousand Four Hundred &amp; Twenty One  and Paise Ten Only</v>
      </c>
      <c r="BE18" s="69">
        <v>711.81</v>
      </c>
      <c r="BF18" s="69">
        <f t="shared" si="4"/>
        <v>805.2</v>
      </c>
      <c r="BG18" s="69">
        <f t="shared" si="5"/>
        <v>329226.36</v>
      </c>
      <c r="BH18" s="69"/>
      <c r="ID18" s="46">
        <v>2</v>
      </c>
      <c r="IE18" s="46" t="s">
        <v>35</v>
      </c>
      <c r="IF18" s="46" t="s">
        <v>44</v>
      </c>
      <c r="IG18" s="46">
        <v>10</v>
      </c>
      <c r="IH18" s="46" t="s">
        <v>38</v>
      </c>
    </row>
    <row r="19" spans="1:242" s="45" customFormat="1" ht="60.75" customHeight="1">
      <c r="A19" s="25">
        <v>7</v>
      </c>
      <c r="B19" s="73" t="s">
        <v>273</v>
      </c>
      <c r="C19" s="31" t="s">
        <v>49</v>
      </c>
      <c r="D19" s="48">
        <v>869.25</v>
      </c>
      <c r="E19" s="49" t="s">
        <v>277</v>
      </c>
      <c r="F19" s="50">
        <v>393.66</v>
      </c>
      <c r="G19" s="51"/>
      <c r="H19" s="52"/>
      <c r="I19" s="53" t="s">
        <v>39</v>
      </c>
      <c r="J19" s="54">
        <f t="shared" si="0"/>
        <v>1</v>
      </c>
      <c r="K19" s="55" t="s">
        <v>64</v>
      </c>
      <c r="L19" s="55" t="s">
        <v>7</v>
      </c>
      <c r="M19" s="56"/>
      <c r="N19" s="51"/>
      <c r="O19" s="51"/>
      <c r="P19" s="57"/>
      <c r="Q19" s="51"/>
      <c r="R19" s="51"/>
      <c r="S19" s="57"/>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1"/>
        <v>342188.96</v>
      </c>
      <c r="BB19" s="60">
        <f t="shared" si="2"/>
        <v>342188.96</v>
      </c>
      <c r="BC19" s="61" t="str">
        <f t="shared" si="3"/>
        <v>INR  Three Lakh Forty Two Thousand One Hundred &amp; Eighty Eight  and Paise Ninety Six Only</v>
      </c>
      <c r="BE19" s="69">
        <v>348</v>
      </c>
      <c r="BF19" s="69">
        <f t="shared" si="4"/>
        <v>393.66</v>
      </c>
      <c r="BG19" s="69">
        <f t="shared" si="5"/>
        <v>302499</v>
      </c>
      <c r="BH19" s="69"/>
      <c r="ID19" s="46">
        <v>3</v>
      </c>
      <c r="IE19" s="46" t="s">
        <v>46</v>
      </c>
      <c r="IF19" s="46" t="s">
        <v>47</v>
      </c>
      <c r="IG19" s="46">
        <v>10</v>
      </c>
      <c r="IH19" s="46" t="s">
        <v>38</v>
      </c>
    </row>
    <row r="20" spans="1:242" s="45" customFormat="1" ht="78.75" customHeight="1">
      <c r="A20" s="47">
        <v>8</v>
      </c>
      <c r="B20" s="73" t="s">
        <v>274</v>
      </c>
      <c r="C20" s="31" t="s">
        <v>50</v>
      </c>
      <c r="D20" s="48">
        <v>114.38</v>
      </c>
      <c r="E20" s="49" t="s">
        <v>278</v>
      </c>
      <c r="F20" s="50">
        <v>6424.24</v>
      </c>
      <c r="G20" s="51"/>
      <c r="H20" s="52"/>
      <c r="I20" s="53" t="s">
        <v>39</v>
      </c>
      <c r="J20" s="54">
        <f t="shared" si="0"/>
        <v>1</v>
      </c>
      <c r="K20" s="55" t="s">
        <v>64</v>
      </c>
      <c r="L20" s="55" t="s">
        <v>7</v>
      </c>
      <c r="M20" s="56"/>
      <c r="N20" s="51"/>
      <c r="O20" s="51"/>
      <c r="P20" s="57"/>
      <c r="Q20" s="51"/>
      <c r="R20" s="51"/>
      <c r="S20" s="57"/>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1"/>
        <v>734804.57</v>
      </c>
      <c r="BB20" s="60">
        <f t="shared" si="2"/>
        <v>734804.57</v>
      </c>
      <c r="BC20" s="61" t="str">
        <f t="shared" si="3"/>
        <v>INR  Seven Lakh Thirty Four Thousand Eight Hundred &amp; Four  and Paise Fifty Seven Only</v>
      </c>
      <c r="BE20" s="69">
        <v>5679.14</v>
      </c>
      <c r="BF20" s="69">
        <f t="shared" si="4"/>
        <v>6424.24</v>
      </c>
      <c r="BG20" s="69">
        <f t="shared" si="5"/>
        <v>649580.03</v>
      </c>
      <c r="BH20" s="69"/>
      <c r="ID20" s="46">
        <v>1.01</v>
      </c>
      <c r="IE20" s="46" t="s">
        <v>40</v>
      </c>
      <c r="IF20" s="46" t="s">
        <v>36</v>
      </c>
      <c r="IG20" s="46">
        <v>123.223</v>
      </c>
      <c r="IH20" s="46" t="s">
        <v>38</v>
      </c>
    </row>
    <row r="21" spans="1:242" s="45" customFormat="1" ht="227.25" customHeight="1">
      <c r="A21" s="25">
        <v>9</v>
      </c>
      <c r="B21" s="73" t="s">
        <v>279</v>
      </c>
      <c r="C21" s="31" t="s">
        <v>51</v>
      </c>
      <c r="D21" s="48">
        <v>470.54</v>
      </c>
      <c r="E21" s="49" t="s">
        <v>276</v>
      </c>
      <c r="F21" s="50">
        <v>7618.22</v>
      </c>
      <c r="G21" s="51"/>
      <c r="H21" s="52"/>
      <c r="I21" s="53" t="s">
        <v>39</v>
      </c>
      <c r="J21" s="54">
        <f t="shared" si="0"/>
        <v>1</v>
      </c>
      <c r="K21" s="55" t="s">
        <v>64</v>
      </c>
      <c r="L21" s="55" t="s">
        <v>7</v>
      </c>
      <c r="M21" s="56"/>
      <c r="N21" s="51"/>
      <c r="O21" s="51"/>
      <c r="P21" s="57"/>
      <c r="Q21" s="51"/>
      <c r="R21" s="51"/>
      <c r="S21" s="57"/>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1"/>
        <v>3584677.24</v>
      </c>
      <c r="BB21" s="60">
        <f t="shared" si="2"/>
        <v>3584677.24</v>
      </c>
      <c r="BC21" s="61" t="str">
        <f t="shared" si="3"/>
        <v>INR  Thirty Five Lakh Eighty Four Thousand Six Hundred &amp; Seventy Seven  and Paise Twenty Four Only</v>
      </c>
      <c r="BE21" s="69">
        <v>6734.64</v>
      </c>
      <c r="BF21" s="69">
        <f t="shared" si="4"/>
        <v>7618.22</v>
      </c>
      <c r="BG21" s="69">
        <f t="shared" si="5"/>
        <v>3168917.51</v>
      </c>
      <c r="BH21" s="69"/>
      <c r="ID21" s="46"/>
      <c r="IE21" s="46"/>
      <c r="IF21" s="46"/>
      <c r="IG21" s="46"/>
      <c r="IH21" s="46"/>
    </row>
    <row r="22" spans="1:242" s="45" customFormat="1" ht="226.5" customHeight="1">
      <c r="A22" s="47">
        <v>10</v>
      </c>
      <c r="B22" s="73" t="s">
        <v>280</v>
      </c>
      <c r="C22" s="31" t="s">
        <v>52</v>
      </c>
      <c r="D22" s="48">
        <v>152.02</v>
      </c>
      <c r="E22" s="49" t="s">
        <v>276</v>
      </c>
      <c r="F22" s="50">
        <v>7725.69</v>
      </c>
      <c r="G22" s="51"/>
      <c r="H22" s="52"/>
      <c r="I22" s="53" t="s">
        <v>39</v>
      </c>
      <c r="J22" s="54">
        <f t="shared" si="0"/>
        <v>1</v>
      </c>
      <c r="K22" s="55" t="s">
        <v>64</v>
      </c>
      <c r="L22" s="55" t="s">
        <v>7</v>
      </c>
      <c r="M22" s="56"/>
      <c r="N22" s="51"/>
      <c r="O22" s="51"/>
      <c r="P22" s="57"/>
      <c r="Q22" s="51"/>
      <c r="R22" s="51"/>
      <c r="S22" s="57"/>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1"/>
        <v>1174459.39</v>
      </c>
      <c r="BB22" s="60">
        <f t="shared" si="2"/>
        <v>1174459.39</v>
      </c>
      <c r="BC22" s="61" t="str">
        <f t="shared" si="3"/>
        <v>INR  Eleven Lakh Seventy Four Thousand Four Hundred &amp; Fifty Nine  and Paise Thirty Nine Only</v>
      </c>
      <c r="BE22" s="69">
        <v>6829.64</v>
      </c>
      <c r="BF22" s="69">
        <f t="shared" si="4"/>
        <v>7725.69</v>
      </c>
      <c r="BG22" s="69">
        <f t="shared" si="5"/>
        <v>1038241.87</v>
      </c>
      <c r="BH22" s="69"/>
      <c r="ID22" s="46"/>
      <c r="IE22" s="46"/>
      <c r="IF22" s="46"/>
      <c r="IG22" s="46"/>
      <c r="IH22" s="46"/>
    </row>
    <row r="23" spans="1:242" s="45" customFormat="1" ht="228.75" customHeight="1">
      <c r="A23" s="25">
        <v>11</v>
      </c>
      <c r="B23" s="73" t="s">
        <v>281</v>
      </c>
      <c r="C23" s="31" t="s">
        <v>53</v>
      </c>
      <c r="D23" s="48">
        <v>50.009</v>
      </c>
      <c r="E23" s="49" t="s">
        <v>276</v>
      </c>
      <c r="F23" s="50">
        <v>7833.15</v>
      </c>
      <c r="G23" s="51"/>
      <c r="H23" s="52"/>
      <c r="I23" s="53" t="s">
        <v>39</v>
      </c>
      <c r="J23" s="54">
        <f t="shared" si="0"/>
        <v>1</v>
      </c>
      <c r="K23" s="55" t="s">
        <v>64</v>
      </c>
      <c r="L23" s="55" t="s">
        <v>7</v>
      </c>
      <c r="M23" s="56"/>
      <c r="N23" s="51"/>
      <c r="O23" s="51"/>
      <c r="P23" s="57"/>
      <c r="Q23" s="51"/>
      <c r="R23" s="51"/>
      <c r="S23" s="57"/>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1"/>
        <v>391728</v>
      </c>
      <c r="BB23" s="60">
        <f t="shared" si="2"/>
        <v>391728</v>
      </c>
      <c r="BC23" s="61" t="str">
        <f t="shared" si="3"/>
        <v>INR  Three Lakh Ninety One Thousand Seven Hundred &amp; Twenty Eight  Only</v>
      </c>
      <c r="BE23" s="69">
        <v>6924.64</v>
      </c>
      <c r="BF23" s="69">
        <f t="shared" si="4"/>
        <v>7833.15</v>
      </c>
      <c r="BG23" s="69">
        <f t="shared" si="5"/>
        <v>346294.32</v>
      </c>
      <c r="BH23" s="69"/>
      <c r="ID23" s="46"/>
      <c r="IE23" s="46"/>
      <c r="IF23" s="46"/>
      <c r="IG23" s="46"/>
      <c r="IH23" s="46"/>
    </row>
    <row r="24" spans="1:242" s="45" customFormat="1" ht="152.25" customHeight="1">
      <c r="A24" s="47">
        <v>12</v>
      </c>
      <c r="B24" s="73" t="s">
        <v>282</v>
      </c>
      <c r="C24" s="31" t="s">
        <v>54</v>
      </c>
      <c r="D24" s="48">
        <v>2740.8</v>
      </c>
      <c r="E24" s="49" t="s">
        <v>285</v>
      </c>
      <c r="F24" s="50">
        <v>406.1</v>
      </c>
      <c r="G24" s="51"/>
      <c r="H24" s="52"/>
      <c r="I24" s="53" t="s">
        <v>39</v>
      </c>
      <c r="J24" s="54">
        <f t="shared" si="0"/>
        <v>1</v>
      </c>
      <c r="K24" s="55" t="s">
        <v>64</v>
      </c>
      <c r="L24" s="55" t="s">
        <v>7</v>
      </c>
      <c r="M24" s="56"/>
      <c r="N24" s="51"/>
      <c r="O24" s="51"/>
      <c r="P24" s="57"/>
      <c r="Q24" s="51"/>
      <c r="R24" s="51"/>
      <c r="S24" s="57"/>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1"/>
        <v>1113038.88</v>
      </c>
      <c r="BB24" s="60">
        <f t="shared" si="2"/>
        <v>1113038.88</v>
      </c>
      <c r="BC24" s="61" t="str">
        <f t="shared" si="3"/>
        <v>INR  Eleven Lakh Thirteen Thousand  &amp;Thirty Eight  and Paise Eighty Eight Only</v>
      </c>
      <c r="BE24" s="69">
        <v>359</v>
      </c>
      <c r="BF24" s="69">
        <f t="shared" si="4"/>
        <v>406.1</v>
      </c>
      <c r="BG24" s="69">
        <f t="shared" si="5"/>
        <v>983947.2</v>
      </c>
      <c r="BH24" s="69"/>
      <c r="ID24" s="46"/>
      <c r="IE24" s="46"/>
      <c r="IF24" s="46"/>
      <c r="IG24" s="46"/>
      <c r="IH24" s="46"/>
    </row>
    <row r="25" spans="1:242" s="45" customFormat="1" ht="151.5" customHeight="1">
      <c r="A25" s="25">
        <v>13</v>
      </c>
      <c r="B25" s="73" t="s">
        <v>283</v>
      </c>
      <c r="C25" s="31" t="s">
        <v>55</v>
      </c>
      <c r="D25" s="48">
        <v>1266.81</v>
      </c>
      <c r="E25" s="49" t="s">
        <v>285</v>
      </c>
      <c r="F25" s="50">
        <v>426.46</v>
      </c>
      <c r="G25" s="51"/>
      <c r="H25" s="52"/>
      <c r="I25" s="53" t="s">
        <v>39</v>
      </c>
      <c r="J25" s="54">
        <f t="shared" si="0"/>
        <v>1</v>
      </c>
      <c r="K25" s="55" t="s">
        <v>64</v>
      </c>
      <c r="L25" s="55" t="s">
        <v>7</v>
      </c>
      <c r="M25" s="56"/>
      <c r="N25" s="51"/>
      <c r="O25" s="51"/>
      <c r="P25" s="57"/>
      <c r="Q25" s="51"/>
      <c r="R25" s="51"/>
      <c r="S25" s="57"/>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1"/>
        <v>540243.79</v>
      </c>
      <c r="BB25" s="60">
        <f t="shared" si="2"/>
        <v>540243.79</v>
      </c>
      <c r="BC25" s="61" t="str">
        <f t="shared" si="3"/>
        <v>INR  Five Lakh Forty Thousand Two Hundred &amp; Forty Three  and Paise Seventy Nine Only</v>
      </c>
      <c r="BE25" s="69">
        <v>377</v>
      </c>
      <c r="BF25" s="69">
        <f t="shared" si="4"/>
        <v>426.46</v>
      </c>
      <c r="BG25" s="69">
        <f t="shared" si="5"/>
        <v>477587.37</v>
      </c>
      <c r="BH25" s="69"/>
      <c r="ID25" s="46"/>
      <c r="IE25" s="46"/>
      <c r="IF25" s="46"/>
      <c r="IG25" s="46"/>
      <c r="IH25" s="46"/>
    </row>
    <row r="26" spans="1:242" s="45" customFormat="1" ht="153.75" customHeight="1">
      <c r="A26" s="47">
        <v>14</v>
      </c>
      <c r="B26" s="73" t="s">
        <v>284</v>
      </c>
      <c r="C26" s="31" t="s">
        <v>56</v>
      </c>
      <c r="D26" s="48">
        <v>56.042</v>
      </c>
      <c r="E26" s="49" t="s">
        <v>285</v>
      </c>
      <c r="F26" s="50">
        <v>446.82</v>
      </c>
      <c r="G26" s="51"/>
      <c r="H26" s="52"/>
      <c r="I26" s="53" t="s">
        <v>39</v>
      </c>
      <c r="J26" s="54">
        <f t="shared" si="0"/>
        <v>1</v>
      </c>
      <c r="K26" s="55" t="s">
        <v>64</v>
      </c>
      <c r="L26" s="55" t="s">
        <v>7</v>
      </c>
      <c r="M26" s="56"/>
      <c r="N26" s="51"/>
      <c r="O26" s="51"/>
      <c r="P26" s="57"/>
      <c r="Q26" s="51"/>
      <c r="R26" s="51"/>
      <c r="S26" s="57"/>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1"/>
        <v>25040.69</v>
      </c>
      <c r="BB26" s="60">
        <f t="shared" si="2"/>
        <v>25040.69</v>
      </c>
      <c r="BC26" s="61" t="str">
        <f t="shared" si="3"/>
        <v>INR  Twenty Five Thousand  &amp;Forty  and Paise Sixty Nine Only</v>
      </c>
      <c r="BE26" s="69">
        <v>395</v>
      </c>
      <c r="BF26" s="69">
        <f t="shared" si="4"/>
        <v>446.82</v>
      </c>
      <c r="BG26" s="69">
        <f t="shared" si="5"/>
        <v>22136.59</v>
      </c>
      <c r="BH26" s="69"/>
      <c r="ID26" s="46"/>
      <c r="IE26" s="46"/>
      <c r="IF26" s="46"/>
      <c r="IG26" s="46"/>
      <c r="IH26" s="46"/>
    </row>
    <row r="27" spans="1:242" s="45" customFormat="1" ht="180">
      <c r="A27" s="25">
        <v>15</v>
      </c>
      <c r="B27" s="73" t="s">
        <v>286</v>
      </c>
      <c r="C27" s="31" t="s">
        <v>57</v>
      </c>
      <c r="D27" s="48">
        <v>47.885</v>
      </c>
      <c r="E27" s="49" t="s">
        <v>258</v>
      </c>
      <c r="F27" s="50">
        <v>80619.49</v>
      </c>
      <c r="G27" s="51"/>
      <c r="H27" s="52"/>
      <c r="I27" s="53" t="s">
        <v>39</v>
      </c>
      <c r="J27" s="54">
        <f t="shared" si="0"/>
        <v>1</v>
      </c>
      <c r="K27" s="55" t="s">
        <v>64</v>
      </c>
      <c r="L27" s="55" t="s">
        <v>7</v>
      </c>
      <c r="M27" s="56"/>
      <c r="N27" s="51"/>
      <c r="O27" s="51"/>
      <c r="P27" s="57"/>
      <c r="Q27" s="51"/>
      <c r="R27" s="51"/>
      <c r="S27" s="57"/>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1"/>
        <v>3860464.28</v>
      </c>
      <c r="BB27" s="60">
        <f t="shared" si="2"/>
        <v>3860464.28</v>
      </c>
      <c r="BC27" s="61" t="str">
        <f t="shared" si="3"/>
        <v>INR  Thirty Eight Lakh Sixty Thousand Four Hundred &amp; Sixty Four  and Paise Twenty Eight Only</v>
      </c>
      <c r="BE27" s="69">
        <v>71269</v>
      </c>
      <c r="BF27" s="69">
        <f t="shared" si="4"/>
        <v>80619.49</v>
      </c>
      <c r="BG27" s="69">
        <f t="shared" si="5"/>
        <v>3412716.07</v>
      </c>
      <c r="BH27" s="69"/>
      <c r="ID27" s="46"/>
      <c r="IE27" s="46"/>
      <c r="IF27" s="46"/>
      <c r="IG27" s="46"/>
      <c r="IH27" s="46"/>
    </row>
    <row r="28" spans="1:242" s="45" customFormat="1" ht="180">
      <c r="A28" s="47">
        <v>16</v>
      </c>
      <c r="B28" s="73" t="s">
        <v>287</v>
      </c>
      <c r="C28" s="31" t="s">
        <v>58</v>
      </c>
      <c r="D28" s="48">
        <v>18</v>
      </c>
      <c r="E28" s="49" t="s">
        <v>258</v>
      </c>
      <c r="F28" s="50">
        <v>81105.91</v>
      </c>
      <c r="G28" s="51"/>
      <c r="H28" s="52"/>
      <c r="I28" s="53" t="s">
        <v>39</v>
      </c>
      <c r="J28" s="54">
        <f t="shared" si="0"/>
        <v>1</v>
      </c>
      <c r="K28" s="55" t="s">
        <v>64</v>
      </c>
      <c r="L28" s="55" t="s">
        <v>7</v>
      </c>
      <c r="M28" s="56"/>
      <c r="N28" s="51"/>
      <c r="O28" s="51"/>
      <c r="P28" s="57"/>
      <c r="Q28" s="51"/>
      <c r="R28" s="51"/>
      <c r="S28" s="57"/>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1"/>
        <v>1459906.38</v>
      </c>
      <c r="BB28" s="60">
        <f t="shared" si="2"/>
        <v>1459906.38</v>
      </c>
      <c r="BC28" s="61" t="str">
        <f t="shared" si="3"/>
        <v>INR  Fourteen Lakh Fifty Nine Thousand Nine Hundred &amp; Six  and Paise Thirty Eight Only</v>
      </c>
      <c r="BE28" s="69">
        <v>71699</v>
      </c>
      <c r="BF28" s="69">
        <f t="shared" si="4"/>
        <v>81105.91</v>
      </c>
      <c r="BG28" s="69">
        <f t="shared" si="5"/>
        <v>1290582</v>
      </c>
      <c r="BH28" s="69"/>
      <c r="ID28" s="46"/>
      <c r="IE28" s="46"/>
      <c r="IF28" s="46"/>
      <c r="IG28" s="46"/>
      <c r="IH28" s="46"/>
    </row>
    <row r="29" spans="1:242" s="45" customFormat="1" ht="180">
      <c r="A29" s="25">
        <v>17</v>
      </c>
      <c r="B29" s="73" t="s">
        <v>288</v>
      </c>
      <c r="C29" s="31" t="s">
        <v>59</v>
      </c>
      <c r="D29" s="48">
        <v>6.2</v>
      </c>
      <c r="E29" s="49" t="s">
        <v>258</v>
      </c>
      <c r="F29" s="50">
        <v>81592.32</v>
      </c>
      <c r="G29" s="51"/>
      <c r="H29" s="52"/>
      <c r="I29" s="53" t="s">
        <v>39</v>
      </c>
      <c r="J29" s="54">
        <f t="shared" si="0"/>
        <v>1</v>
      </c>
      <c r="K29" s="55" t="s">
        <v>64</v>
      </c>
      <c r="L29" s="55" t="s">
        <v>7</v>
      </c>
      <c r="M29" s="56"/>
      <c r="N29" s="51"/>
      <c r="O29" s="51"/>
      <c r="P29" s="57"/>
      <c r="Q29" s="51"/>
      <c r="R29" s="51"/>
      <c r="S29" s="57"/>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1"/>
        <v>505872.38</v>
      </c>
      <c r="BB29" s="60">
        <f t="shared" si="2"/>
        <v>505872.38</v>
      </c>
      <c r="BC29" s="61" t="str">
        <f t="shared" si="3"/>
        <v>INR  Five Lakh Five Thousand Eight Hundred &amp; Seventy Two  and Paise Thirty Eight Only</v>
      </c>
      <c r="BE29" s="69">
        <v>72129</v>
      </c>
      <c r="BF29" s="69">
        <f t="shared" si="4"/>
        <v>81592.32</v>
      </c>
      <c r="BG29" s="69">
        <f t="shared" si="5"/>
        <v>447199.8</v>
      </c>
      <c r="BH29" s="69"/>
      <c r="ID29" s="46"/>
      <c r="IE29" s="46"/>
      <c r="IF29" s="46"/>
      <c r="IG29" s="46"/>
      <c r="IH29" s="46"/>
    </row>
    <row r="30" spans="1:242" s="45" customFormat="1" ht="47.25" customHeight="1">
      <c r="A30" s="47">
        <v>18</v>
      </c>
      <c r="B30" s="73" t="s">
        <v>289</v>
      </c>
      <c r="C30" s="31" t="s">
        <v>60</v>
      </c>
      <c r="D30" s="48">
        <v>89.65</v>
      </c>
      <c r="E30" s="49" t="s">
        <v>276</v>
      </c>
      <c r="F30" s="50">
        <v>5879.98</v>
      </c>
      <c r="G30" s="51"/>
      <c r="H30" s="52"/>
      <c r="I30" s="53" t="s">
        <v>39</v>
      </c>
      <c r="J30" s="54">
        <f t="shared" si="0"/>
        <v>1</v>
      </c>
      <c r="K30" s="55" t="s">
        <v>64</v>
      </c>
      <c r="L30" s="55" t="s">
        <v>7</v>
      </c>
      <c r="M30" s="56"/>
      <c r="N30" s="51"/>
      <c r="O30" s="51"/>
      <c r="P30" s="57"/>
      <c r="Q30" s="51"/>
      <c r="R30" s="51"/>
      <c r="S30" s="57"/>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1"/>
        <v>527140.21</v>
      </c>
      <c r="BB30" s="60">
        <f t="shared" si="2"/>
        <v>527140.21</v>
      </c>
      <c r="BC30" s="61" t="str">
        <f t="shared" si="3"/>
        <v>INR  Five Lakh Twenty Seven Thousand One Hundred &amp; Forty  and Paise Twenty One Only</v>
      </c>
      <c r="BE30" s="69">
        <v>5198</v>
      </c>
      <c r="BF30" s="69">
        <f t="shared" si="4"/>
        <v>5879.98</v>
      </c>
      <c r="BG30" s="69">
        <f t="shared" si="5"/>
        <v>466000.7</v>
      </c>
      <c r="BH30" s="69"/>
      <c r="ID30" s="46"/>
      <c r="IE30" s="46"/>
      <c r="IF30" s="46"/>
      <c r="IG30" s="46"/>
      <c r="IH30" s="46"/>
    </row>
    <row r="31" spans="1:242" s="45" customFormat="1" ht="47.25" customHeight="1">
      <c r="A31" s="25">
        <v>19</v>
      </c>
      <c r="B31" s="73" t="s">
        <v>290</v>
      </c>
      <c r="C31" s="31" t="s">
        <v>70</v>
      </c>
      <c r="D31" s="48">
        <v>183.54</v>
      </c>
      <c r="E31" s="49" t="s">
        <v>276</v>
      </c>
      <c r="F31" s="50">
        <v>6131.1</v>
      </c>
      <c r="G31" s="51"/>
      <c r="H31" s="52"/>
      <c r="I31" s="53" t="s">
        <v>39</v>
      </c>
      <c r="J31" s="54">
        <f t="shared" si="0"/>
        <v>1</v>
      </c>
      <c r="K31" s="55" t="s">
        <v>64</v>
      </c>
      <c r="L31" s="55" t="s">
        <v>7</v>
      </c>
      <c r="M31" s="56"/>
      <c r="N31" s="51"/>
      <c r="O31" s="51"/>
      <c r="P31" s="57"/>
      <c r="Q31" s="51"/>
      <c r="R31" s="51"/>
      <c r="S31" s="57"/>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1"/>
        <v>1125302.09</v>
      </c>
      <c r="BB31" s="60">
        <f t="shared" si="2"/>
        <v>1125302.09</v>
      </c>
      <c r="BC31" s="61" t="str">
        <f t="shared" si="3"/>
        <v>INR  Eleven Lakh Twenty Five Thousand Three Hundred &amp; Two  and Paise Nine Only</v>
      </c>
      <c r="BE31" s="69">
        <v>5420</v>
      </c>
      <c r="BF31" s="69">
        <f t="shared" si="4"/>
        <v>6131.1</v>
      </c>
      <c r="BG31" s="69">
        <f t="shared" si="5"/>
        <v>994786.8</v>
      </c>
      <c r="BH31" s="69"/>
      <c r="ID31" s="46"/>
      <c r="IE31" s="46"/>
      <c r="IF31" s="46"/>
      <c r="IG31" s="46"/>
      <c r="IH31" s="46"/>
    </row>
    <row r="32" spans="1:242" s="45" customFormat="1" ht="45" customHeight="1">
      <c r="A32" s="47">
        <v>20</v>
      </c>
      <c r="B32" s="73" t="s">
        <v>291</v>
      </c>
      <c r="C32" s="31" t="s">
        <v>71</v>
      </c>
      <c r="D32" s="48">
        <v>100.189</v>
      </c>
      <c r="E32" s="49" t="s">
        <v>276</v>
      </c>
      <c r="F32" s="50">
        <v>6256.67</v>
      </c>
      <c r="G32" s="51"/>
      <c r="H32" s="52"/>
      <c r="I32" s="53" t="s">
        <v>39</v>
      </c>
      <c r="J32" s="54">
        <f t="shared" si="0"/>
        <v>1</v>
      </c>
      <c r="K32" s="55" t="s">
        <v>64</v>
      </c>
      <c r="L32" s="55" t="s">
        <v>7</v>
      </c>
      <c r="M32" s="56"/>
      <c r="N32" s="51"/>
      <c r="O32" s="51"/>
      <c r="P32" s="57"/>
      <c r="Q32" s="51"/>
      <c r="R32" s="51"/>
      <c r="S32" s="57"/>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1"/>
        <v>626849.51</v>
      </c>
      <c r="BB32" s="60">
        <f t="shared" si="2"/>
        <v>626849.51</v>
      </c>
      <c r="BC32" s="61" t="str">
        <f t="shared" si="3"/>
        <v>INR  Six Lakh Twenty Six Thousand Eight Hundred &amp; Forty Nine  and Paise Fifty One Only</v>
      </c>
      <c r="BE32" s="69">
        <v>5531</v>
      </c>
      <c r="BF32" s="69">
        <f t="shared" si="4"/>
        <v>6256.67</v>
      </c>
      <c r="BG32" s="69">
        <f t="shared" si="5"/>
        <v>554145.36</v>
      </c>
      <c r="BH32" s="69"/>
      <c r="ID32" s="46"/>
      <c r="IE32" s="46"/>
      <c r="IF32" s="46"/>
      <c r="IG32" s="46"/>
      <c r="IH32" s="46"/>
    </row>
    <row r="33" spans="1:242" s="45" customFormat="1" ht="48" customHeight="1">
      <c r="A33" s="25">
        <v>21</v>
      </c>
      <c r="B33" s="73" t="s">
        <v>292</v>
      </c>
      <c r="C33" s="31" t="s">
        <v>72</v>
      </c>
      <c r="D33" s="48">
        <v>34.33</v>
      </c>
      <c r="E33" s="49" t="s">
        <v>276</v>
      </c>
      <c r="F33" s="50">
        <v>6382.23</v>
      </c>
      <c r="G33" s="51"/>
      <c r="H33" s="52"/>
      <c r="I33" s="53" t="s">
        <v>39</v>
      </c>
      <c r="J33" s="54">
        <f t="shared" si="0"/>
        <v>1</v>
      </c>
      <c r="K33" s="55" t="s">
        <v>64</v>
      </c>
      <c r="L33" s="55" t="s">
        <v>7</v>
      </c>
      <c r="M33" s="56"/>
      <c r="N33" s="51"/>
      <c r="O33" s="51"/>
      <c r="P33" s="57"/>
      <c r="Q33" s="51"/>
      <c r="R33" s="51"/>
      <c r="S33" s="57"/>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 t="shared" si="1"/>
        <v>219101.96</v>
      </c>
      <c r="BB33" s="60">
        <f t="shared" si="2"/>
        <v>219101.96</v>
      </c>
      <c r="BC33" s="61" t="str">
        <f t="shared" si="3"/>
        <v>INR  Two Lakh Nineteen Thousand One Hundred &amp; One  and Paise Ninety Six Only</v>
      </c>
      <c r="BE33" s="69">
        <v>5642</v>
      </c>
      <c r="BF33" s="69">
        <f t="shared" si="4"/>
        <v>6382.23</v>
      </c>
      <c r="BG33" s="69">
        <f t="shared" si="5"/>
        <v>193689.86</v>
      </c>
      <c r="BH33" s="69"/>
      <c r="ID33" s="46"/>
      <c r="IE33" s="46"/>
      <c r="IF33" s="46"/>
      <c r="IG33" s="46"/>
      <c r="IH33" s="46"/>
    </row>
    <row r="34" spans="1:242" s="45" customFormat="1" ht="47.25" customHeight="1">
      <c r="A34" s="47">
        <v>22</v>
      </c>
      <c r="B34" s="73" t="s">
        <v>293</v>
      </c>
      <c r="C34" s="31" t="s">
        <v>73</v>
      </c>
      <c r="D34" s="48">
        <v>513.77</v>
      </c>
      <c r="E34" s="49" t="s">
        <v>277</v>
      </c>
      <c r="F34" s="50">
        <v>805.41</v>
      </c>
      <c r="G34" s="51"/>
      <c r="H34" s="52"/>
      <c r="I34" s="53" t="s">
        <v>39</v>
      </c>
      <c r="J34" s="54">
        <f t="shared" si="0"/>
        <v>1</v>
      </c>
      <c r="K34" s="55" t="s">
        <v>64</v>
      </c>
      <c r="L34" s="55" t="s">
        <v>7</v>
      </c>
      <c r="M34" s="56"/>
      <c r="N34" s="51"/>
      <c r="O34" s="51"/>
      <c r="P34" s="57"/>
      <c r="Q34" s="51"/>
      <c r="R34" s="51"/>
      <c r="S34" s="57"/>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 t="shared" si="1"/>
        <v>413795.5</v>
      </c>
      <c r="BB34" s="60">
        <f t="shared" si="2"/>
        <v>413795.5</v>
      </c>
      <c r="BC34" s="61" t="str">
        <f t="shared" si="3"/>
        <v>INR  Four Lakh Thirteen Thousand Seven Hundred &amp; Ninety Five  and Paise Fifty Only</v>
      </c>
      <c r="BE34" s="69">
        <v>712</v>
      </c>
      <c r="BF34" s="69">
        <f t="shared" si="4"/>
        <v>805.41</v>
      </c>
      <c r="BG34" s="69">
        <f t="shared" si="5"/>
        <v>365804.24</v>
      </c>
      <c r="BH34" s="69"/>
      <c r="ID34" s="46"/>
      <c r="IE34" s="46"/>
      <c r="IF34" s="46"/>
      <c r="IG34" s="46"/>
      <c r="IH34" s="46"/>
    </row>
    <row r="35" spans="1:242" s="45" customFormat="1" ht="45" customHeight="1">
      <c r="A35" s="25">
        <v>23</v>
      </c>
      <c r="B35" s="73" t="s">
        <v>294</v>
      </c>
      <c r="C35" s="31" t="s">
        <v>74</v>
      </c>
      <c r="D35" s="48">
        <v>516.544</v>
      </c>
      <c r="E35" s="49" t="s">
        <v>277</v>
      </c>
      <c r="F35" s="50">
        <v>818.99</v>
      </c>
      <c r="G35" s="51"/>
      <c r="H35" s="52"/>
      <c r="I35" s="53" t="s">
        <v>39</v>
      </c>
      <c r="J35" s="54">
        <f t="shared" si="0"/>
        <v>1</v>
      </c>
      <c r="K35" s="55" t="s">
        <v>64</v>
      </c>
      <c r="L35" s="55" t="s">
        <v>7</v>
      </c>
      <c r="M35" s="56"/>
      <c r="N35" s="51"/>
      <c r="O35" s="51"/>
      <c r="P35" s="57"/>
      <c r="Q35" s="51"/>
      <c r="R35" s="51"/>
      <c r="S35" s="57"/>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f t="shared" si="1"/>
        <v>423044.37</v>
      </c>
      <c r="BB35" s="60">
        <f t="shared" si="2"/>
        <v>423044.37</v>
      </c>
      <c r="BC35" s="61" t="str">
        <f t="shared" si="3"/>
        <v>INR  Four Lakh Twenty Three Thousand  &amp;Forty Four  and Paise Thirty Seven Only</v>
      </c>
      <c r="BE35" s="69">
        <v>724</v>
      </c>
      <c r="BF35" s="69">
        <f t="shared" si="4"/>
        <v>818.99</v>
      </c>
      <c r="BG35" s="69">
        <f t="shared" si="5"/>
        <v>373977.86</v>
      </c>
      <c r="BH35" s="69"/>
      <c r="ID35" s="46"/>
      <c r="IE35" s="46"/>
      <c r="IF35" s="46"/>
      <c r="IG35" s="46"/>
      <c r="IH35" s="46"/>
    </row>
    <row r="36" spans="1:242" s="45" customFormat="1" ht="48.75" customHeight="1">
      <c r="A36" s="47">
        <v>24</v>
      </c>
      <c r="B36" s="73" t="s">
        <v>295</v>
      </c>
      <c r="C36" s="31" t="s">
        <v>75</v>
      </c>
      <c r="D36" s="48">
        <v>145.25</v>
      </c>
      <c r="E36" s="49" t="s">
        <v>277</v>
      </c>
      <c r="F36" s="50">
        <v>832.56</v>
      </c>
      <c r="G36" s="51"/>
      <c r="H36" s="52"/>
      <c r="I36" s="53" t="s">
        <v>39</v>
      </c>
      <c r="J36" s="54">
        <f t="shared" si="0"/>
        <v>1</v>
      </c>
      <c r="K36" s="55" t="s">
        <v>64</v>
      </c>
      <c r="L36" s="55" t="s">
        <v>7</v>
      </c>
      <c r="M36" s="56"/>
      <c r="N36" s="51"/>
      <c r="O36" s="51"/>
      <c r="P36" s="57"/>
      <c r="Q36" s="51"/>
      <c r="R36" s="51"/>
      <c r="S36" s="57"/>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 t="shared" si="1"/>
        <v>120929.34</v>
      </c>
      <c r="BB36" s="60">
        <f t="shared" si="2"/>
        <v>120929.34</v>
      </c>
      <c r="BC36" s="61" t="str">
        <f t="shared" si="3"/>
        <v>INR  One Lakh Twenty Thousand Nine Hundred &amp; Twenty Nine  and Paise Thirty Four Only</v>
      </c>
      <c r="BE36" s="69">
        <v>736</v>
      </c>
      <c r="BF36" s="69">
        <f t="shared" si="4"/>
        <v>832.56</v>
      </c>
      <c r="BG36" s="69">
        <f t="shared" si="5"/>
        <v>106904</v>
      </c>
      <c r="BH36" s="69"/>
      <c r="ID36" s="46"/>
      <c r="IE36" s="46"/>
      <c r="IF36" s="46"/>
      <c r="IG36" s="46"/>
      <c r="IH36" s="46"/>
    </row>
    <row r="37" spans="1:242" s="45" customFormat="1" ht="198.75" customHeight="1">
      <c r="A37" s="25">
        <v>25</v>
      </c>
      <c r="B37" s="73" t="s">
        <v>296</v>
      </c>
      <c r="C37" s="31" t="s">
        <v>76</v>
      </c>
      <c r="D37" s="48">
        <v>182.37</v>
      </c>
      <c r="E37" s="49" t="s">
        <v>277</v>
      </c>
      <c r="F37" s="50">
        <v>210.4</v>
      </c>
      <c r="G37" s="51"/>
      <c r="H37" s="52"/>
      <c r="I37" s="53" t="s">
        <v>39</v>
      </c>
      <c r="J37" s="54">
        <f t="shared" si="0"/>
        <v>1</v>
      </c>
      <c r="K37" s="55" t="s">
        <v>64</v>
      </c>
      <c r="L37" s="55" t="s">
        <v>7</v>
      </c>
      <c r="M37" s="56"/>
      <c r="N37" s="51"/>
      <c r="O37" s="51"/>
      <c r="P37" s="57"/>
      <c r="Q37" s="51"/>
      <c r="R37" s="51"/>
      <c r="S37" s="57"/>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 t="shared" si="1"/>
        <v>38370.65</v>
      </c>
      <c r="BB37" s="60">
        <f t="shared" si="2"/>
        <v>38370.65</v>
      </c>
      <c r="BC37" s="61" t="str">
        <f t="shared" si="3"/>
        <v>INR  Thirty Eight Thousand Three Hundred &amp; Seventy  and Paise Sixty Five Only</v>
      </c>
      <c r="BE37" s="69">
        <v>186</v>
      </c>
      <c r="BF37" s="69">
        <f t="shared" si="4"/>
        <v>210.4</v>
      </c>
      <c r="BG37" s="69">
        <f t="shared" si="5"/>
        <v>33920.82</v>
      </c>
      <c r="BH37" s="69"/>
      <c r="ID37" s="46"/>
      <c r="IE37" s="46"/>
      <c r="IF37" s="46"/>
      <c r="IG37" s="46"/>
      <c r="IH37" s="46"/>
    </row>
    <row r="38" spans="1:242" s="45" customFormat="1" ht="35.25" customHeight="1">
      <c r="A38" s="47">
        <v>26</v>
      </c>
      <c r="B38" s="73" t="s">
        <v>297</v>
      </c>
      <c r="C38" s="31" t="s">
        <v>77</v>
      </c>
      <c r="D38" s="48">
        <v>2891.32</v>
      </c>
      <c r="E38" s="49" t="s">
        <v>277</v>
      </c>
      <c r="F38" s="50">
        <v>23.76</v>
      </c>
      <c r="G38" s="51"/>
      <c r="H38" s="52"/>
      <c r="I38" s="53" t="s">
        <v>39</v>
      </c>
      <c r="J38" s="54">
        <f t="shared" si="0"/>
        <v>1</v>
      </c>
      <c r="K38" s="55" t="s">
        <v>64</v>
      </c>
      <c r="L38" s="55" t="s">
        <v>7</v>
      </c>
      <c r="M38" s="56"/>
      <c r="N38" s="51"/>
      <c r="O38" s="51"/>
      <c r="P38" s="57"/>
      <c r="Q38" s="51"/>
      <c r="R38" s="51"/>
      <c r="S38" s="57"/>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 t="shared" si="1"/>
        <v>68697.76</v>
      </c>
      <c r="BB38" s="60">
        <f t="shared" si="2"/>
        <v>68697.76</v>
      </c>
      <c r="BC38" s="61" t="str">
        <f t="shared" si="3"/>
        <v>INR  Sixty Eight Thousand Six Hundred &amp; Ninety Seven  and Paise Seventy Six Only</v>
      </c>
      <c r="BE38" s="69">
        <v>21</v>
      </c>
      <c r="BF38" s="69">
        <f t="shared" si="4"/>
        <v>23.76</v>
      </c>
      <c r="BG38" s="69">
        <f t="shared" si="5"/>
        <v>60717.72</v>
      </c>
      <c r="BH38" s="69"/>
      <c r="ID38" s="46"/>
      <c r="IE38" s="46"/>
      <c r="IF38" s="46"/>
      <c r="IG38" s="46"/>
      <c r="IH38" s="46"/>
    </row>
    <row r="39" spans="1:242" s="45" customFormat="1" ht="107.25" customHeight="1">
      <c r="A39" s="25">
        <v>27</v>
      </c>
      <c r="B39" s="73" t="s">
        <v>298</v>
      </c>
      <c r="C39" s="31" t="s">
        <v>78</v>
      </c>
      <c r="D39" s="48">
        <v>0.784</v>
      </c>
      <c r="E39" s="49" t="s">
        <v>276</v>
      </c>
      <c r="F39" s="50">
        <v>85487.05</v>
      </c>
      <c r="G39" s="51"/>
      <c r="H39" s="52"/>
      <c r="I39" s="53" t="s">
        <v>39</v>
      </c>
      <c r="J39" s="54">
        <f t="shared" si="0"/>
        <v>1</v>
      </c>
      <c r="K39" s="55" t="s">
        <v>64</v>
      </c>
      <c r="L39" s="55" t="s">
        <v>7</v>
      </c>
      <c r="M39" s="56"/>
      <c r="N39" s="51"/>
      <c r="O39" s="51"/>
      <c r="P39" s="57"/>
      <c r="Q39" s="51"/>
      <c r="R39" s="51"/>
      <c r="S39" s="57"/>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9">
        <f t="shared" si="1"/>
        <v>67021.85</v>
      </c>
      <c r="BB39" s="60">
        <f t="shared" si="2"/>
        <v>67021.85</v>
      </c>
      <c r="BC39" s="61" t="str">
        <f t="shared" si="3"/>
        <v>INR  Sixty Seven Thousand  &amp;Twenty One  and Paise Eighty Five Only</v>
      </c>
      <c r="BE39" s="69">
        <v>75572</v>
      </c>
      <c r="BF39" s="69">
        <f t="shared" si="4"/>
        <v>85487.05</v>
      </c>
      <c r="BG39" s="69">
        <f t="shared" si="5"/>
        <v>59248.45</v>
      </c>
      <c r="BH39" s="69"/>
      <c r="ID39" s="46"/>
      <c r="IE39" s="46"/>
      <c r="IF39" s="46"/>
      <c r="IG39" s="46"/>
      <c r="IH39" s="46"/>
    </row>
    <row r="40" spans="1:242" s="45" customFormat="1" ht="107.25" customHeight="1">
      <c r="A40" s="47">
        <v>28</v>
      </c>
      <c r="B40" s="73" t="s">
        <v>299</v>
      </c>
      <c r="C40" s="31" t="s">
        <v>79</v>
      </c>
      <c r="D40" s="48">
        <v>0.644</v>
      </c>
      <c r="E40" s="49" t="s">
        <v>276</v>
      </c>
      <c r="F40" s="50">
        <v>85713.29</v>
      </c>
      <c r="G40" s="51"/>
      <c r="H40" s="52"/>
      <c r="I40" s="53" t="s">
        <v>39</v>
      </c>
      <c r="J40" s="54">
        <f t="shared" si="0"/>
        <v>1</v>
      </c>
      <c r="K40" s="55" t="s">
        <v>64</v>
      </c>
      <c r="L40" s="55" t="s">
        <v>7</v>
      </c>
      <c r="M40" s="56"/>
      <c r="N40" s="51"/>
      <c r="O40" s="51"/>
      <c r="P40" s="57"/>
      <c r="Q40" s="51"/>
      <c r="R40" s="51"/>
      <c r="S40" s="57"/>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 t="shared" si="1"/>
        <v>55199.36</v>
      </c>
      <c r="BB40" s="60">
        <f t="shared" si="2"/>
        <v>55199.36</v>
      </c>
      <c r="BC40" s="61" t="str">
        <f t="shared" si="3"/>
        <v>INR  Fifty Five Thousand One Hundred &amp; Ninety Nine  and Paise Thirty Six Only</v>
      </c>
      <c r="BE40" s="69">
        <v>75772</v>
      </c>
      <c r="BF40" s="69">
        <f t="shared" si="4"/>
        <v>85713.29</v>
      </c>
      <c r="BG40" s="69">
        <f t="shared" si="5"/>
        <v>48797.17</v>
      </c>
      <c r="BH40" s="69"/>
      <c r="ID40" s="46"/>
      <c r="IE40" s="46"/>
      <c r="IF40" s="46"/>
      <c r="IG40" s="46"/>
      <c r="IH40" s="46"/>
    </row>
    <row r="41" spans="1:242" s="45" customFormat="1" ht="107.25" customHeight="1">
      <c r="A41" s="25">
        <v>29</v>
      </c>
      <c r="B41" s="73" t="s">
        <v>300</v>
      </c>
      <c r="C41" s="31" t="s">
        <v>80</v>
      </c>
      <c r="D41" s="48">
        <v>0.162</v>
      </c>
      <c r="E41" s="49" t="s">
        <v>276</v>
      </c>
      <c r="F41" s="50">
        <v>85939.53</v>
      </c>
      <c r="G41" s="51"/>
      <c r="H41" s="52"/>
      <c r="I41" s="53" t="s">
        <v>39</v>
      </c>
      <c r="J41" s="54">
        <f t="shared" si="0"/>
        <v>1</v>
      </c>
      <c r="K41" s="55" t="s">
        <v>64</v>
      </c>
      <c r="L41" s="55" t="s">
        <v>7</v>
      </c>
      <c r="M41" s="56"/>
      <c r="N41" s="51"/>
      <c r="O41" s="51"/>
      <c r="P41" s="57"/>
      <c r="Q41" s="51"/>
      <c r="R41" s="51"/>
      <c r="S41" s="57"/>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f t="shared" si="1"/>
        <v>13922.2</v>
      </c>
      <c r="BB41" s="60">
        <f t="shared" si="2"/>
        <v>13922.2</v>
      </c>
      <c r="BC41" s="61" t="str">
        <f t="shared" si="3"/>
        <v>INR  Thirteen Thousand Nine Hundred &amp; Twenty Two  and Paise Twenty Only</v>
      </c>
      <c r="BE41" s="69">
        <v>75972</v>
      </c>
      <c r="BF41" s="69">
        <f t="shared" si="4"/>
        <v>85939.53</v>
      </c>
      <c r="BG41" s="69">
        <f t="shared" si="5"/>
        <v>12307.46</v>
      </c>
      <c r="BH41" s="69"/>
      <c r="ID41" s="46"/>
      <c r="IE41" s="46"/>
      <c r="IF41" s="46"/>
      <c r="IG41" s="46"/>
      <c r="IH41" s="46"/>
    </row>
    <row r="42" spans="1:242" s="45" customFormat="1" ht="180">
      <c r="A42" s="47">
        <v>30</v>
      </c>
      <c r="B42" s="73" t="s">
        <v>301</v>
      </c>
      <c r="C42" s="31" t="s">
        <v>81</v>
      </c>
      <c r="D42" s="48">
        <v>39.082</v>
      </c>
      <c r="E42" s="49" t="s">
        <v>277</v>
      </c>
      <c r="F42" s="50">
        <v>3007.86</v>
      </c>
      <c r="G42" s="51"/>
      <c r="H42" s="52"/>
      <c r="I42" s="53" t="s">
        <v>39</v>
      </c>
      <c r="J42" s="54">
        <f t="shared" si="0"/>
        <v>1</v>
      </c>
      <c r="K42" s="55" t="s">
        <v>64</v>
      </c>
      <c r="L42" s="55" t="s">
        <v>7</v>
      </c>
      <c r="M42" s="56"/>
      <c r="N42" s="51"/>
      <c r="O42" s="51"/>
      <c r="P42" s="57"/>
      <c r="Q42" s="51"/>
      <c r="R42" s="51"/>
      <c r="S42" s="57"/>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9">
        <f t="shared" si="1"/>
        <v>117553.18</v>
      </c>
      <c r="BB42" s="60">
        <f t="shared" si="2"/>
        <v>117553.18</v>
      </c>
      <c r="BC42" s="61" t="str">
        <f t="shared" si="3"/>
        <v>INR  One Lakh Seventeen Thousand Five Hundred &amp; Fifty Three  and Paise Eighteen Only</v>
      </c>
      <c r="BE42" s="69">
        <v>2659</v>
      </c>
      <c r="BF42" s="69">
        <f t="shared" si="4"/>
        <v>3007.86</v>
      </c>
      <c r="BG42" s="69">
        <f t="shared" si="5"/>
        <v>103919.04</v>
      </c>
      <c r="BH42" s="69"/>
      <c r="ID42" s="46"/>
      <c r="IE42" s="46"/>
      <c r="IF42" s="46"/>
      <c r="IG42" s="46"/>
      <c r="IH42" s="46"/>
    </row>
    <row r="43" spans="1:242" s="45" customFormat="1" ht="180">
      <c r="A43" s="25">
        <v>31</v>
      </c>
      <c r="B43" s="73" t="s">
        <v>302</v>
      </c>
      <c r="C43" s="31" t="s">
        <v>82</v>
      </c>
      <c r="D43" s="48">
        <v>32.918</v>
      </c>
      <c r="E43" s="49" t="s">
        <v>277</v>
      </c>
      <c r="F43" s="50">
        <v>3023.7</v>
      </c>
      <c r="G43" s="51"/>
      <c r="H43" s="52"/>
      <c r="I43" s="53" t="s">
        <v>39</v>
      </c>
      <c r="J43" s="54">
        <f t="shared" si="0"/>
        <v>1</v>
      </c>
      <c r="K43" s="55" t="s">
        <v>64</v>
      </c>
      <c r="L43" s="55" t="s">
        <v>7</v>
      </c>
      <c r="M43" s="56"/>
      <c r="N43" s="51"/>
      <c r="O43" s="51"/>
      <c r="P43" s="57"/>
      <c r="Q43" s="51"/>
      <c r="R43" s="51"/>
      <c r="S43" s="57"/>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 t="shared" si="1"/>
        <v>99534.16</v>
      </c>
      <c r="BB43" s="60">
        <f t="shared" si="2"/>
        <v>99534.16</v>
      </c>
      <c r="BC43" s="61" t="str">
        <f t="shared" si="3"/>
        <v>INR  Ninety Nine Thousand Five Hundred &amp; Thirty Four  and Paise Sixteen Only</v>
      </c>
      <c r="BE43" s="69">
        <v>2673</v>
      </c>
      <c r="BF43" s="69">
        <f t="shared" si="4"/>
        <v>3023.7</v>
      </c>
      <c r="BG43" s="69">
        <f t="shared" si="5"/>
        <v>87989.81</v>
      </c>
      <c r="BH43" s="69"/>
      <c r="ID43" s="46"/>
      <c r="IE43" s="46"/>
      <c r="IF43" s="46"/>
      <c r="IG43" s="46"/>
      <c r="IH43" s="46"/>
    </row>
    <row r="44" spans="1:242" s="45" customFormat="1" ht="180">
      <c r="A44" s="47">
        <v>32</v>
      </c>
      <c r="B44" s="73" t="s">
        <v>303</v>
      </c>
      <c r="C44" s="31" t="s">
        <v>83</v>
      </c>
      <c r="D44" s="48">
        <v>8.559</v>
      </c>
      <c r="E44" s="49" t="s">
        <v>277</v>
      </c>
      <c r="F44" s="50">
        <v>3039.53</v>
      </c>
      <c r="G44" s="51"/>
      <c r="H44" s="52"/>
      <c r="I44" s="53" t="s">
        <v>39</v>
      </c>
      <c r="J44" s="54">
        <f t="shared" si="0"/>
        <v>1</v>
      </c>
      <c r="K44" s="55" t="s">
        <v>64</v>
      </c>
      <c r="L44" s="55" t="s">
        <v>7</v>
      </c>
      <c r="M44" s="56"/>
      <c r="N44" s="51"/>
      <c r="O44" s="51"/>
      <c r="P44" s="57"/>
      <c r="Q44" s="51"/>
      <c r="R44" s="51"/>
      <c r="S44" s="57"/>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 t="shared" si="1"/>
        <v>26015.34</v>
      </c>
      <c r="BB44" s="60">
        <f t="shared" si="2"/>
        <v>26015.34</v>
      </c>
      <c r="BC44" s="61" t="str">
        <f t="shared" si="3"/>
        <v>INR  Twenty Six Thousand  &amp;Fifteen  and Paise Thirty Four Only</v>
      </c>
      <c r="BE44" s="69">
        <v>2687</v>
      </c>
      <c r="BF44" s="69">
        <f t="shared" si="4"/>
        <v>3039.53</v>
      </c>
      <c r="BG44" s="69">
        <f t="shared" si="5"/>
        <v>22998.03</v>
      </c>
      <c r="BH44" s="69"/>
      <c r="ID44" s="46"/>
      <c r="IE44" s="46"/>
      <c r="IF44" s="46"/>
      <c r="IG44" s="46"/>
      <c r="IH44" s="46"/>
    </row>
    <row r="45" spans="1:242" s="45" customFormat="1" ht="150">
      <c r="A45" s="25">
        <v>33</v>
      </c>
      <c r="B45" s="73" t="s">
        <v>531</v>
      </c>
      <c r="C45" s="31" t="s">
        <v>84</v>
      </c>
      <c r="D45" s="48">
        <v>583.78</v>
      </c>
      <c r="E45" s="49" t="s">
        <v>277</v>
      </c>
      <c r="F45" s="50">
        <v>141.4</v>
      </c>
      <c r="G45" s="51"/>
      <c r="H45" s="52"/>
      <c r="I45" s="53" t="s">
        <v>39</v>
      </c>
      <c r="J45" s="54">
        <f t="shared" si="0"/>
        <v>1</v>
      </c>
      <c r="K45" s="55" t="s">
        <v>64</v>
      </c>
      <c r="L45" s="55" t="s">
        <v>7</v>
      </c>
      <c r="M45" s="56"/>
      <c r="N45" s="51"/>
      <c r="O45" s="51"/>
      <c r="P45" s="57"/>
      <c r="Q45" s="51"/>
      <c r="R45" s="51"/>
      <c r="S45" s="57"/>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 t="shared" si="1"/>
        <v>82546.49</v>
      </c>
      <c r="BB45" s="60">
        <f t="shared" si="2"/>
        <v>82546.49</v>
      </c>
      <c r="BC45" s="61" t="str">
        <f t="shared" si="3"/>
        <v>INR  Eighty Two Thousand Five Hundred &amp; Forty Six  and Paise Forty Nine Only</v>
      </c>
      <c r="BE45" s="69">
        <v>125</v>
      </c>
      <c r="BF45" s="69">
        <f t="shared" si="4"/>
        <v>141.4</v>
      </c>
      <c r="BG45" s="69">
        <f t="shared" si="5"/>
        <v>72972.5</v>
      </c>
      <c r="BH45" s="69"/>
      <c r="ID45" s="46"/>
      <c r="IE45" s="46"/>
      <c r="IF45" s="46"/>
      <c r="IG45" s="46"/>
      <c r="IH45" s="46"/>
    </row>
    <row r="46" spans="1:242" s="45" customFormat="1" ht="150">
      <c r="A46" s="47">
        <v>34</v>
      </c>
      <c r="B46" s="73" t="s">
        <v>530</v>
      </c>
      <c r="C46" s="31" t="s">
        <v>85</v>
      </c>
      <c r="D46" s="48">
        <v>461.04</v>
      </c>
      <c r="E46" s="49" t="s">
        <v>277</v>
      </c>
      <c r="F46" s="50">
        <v>145.92</v>
      </c>
      <c r="G46" s="51"/>
      <c r="H46" s="52"/>
      <c r="I46" s="53" t="s">
        <v>39</v>
      </c>
      <c r="J46" s="54">
        <f t="shared" si="0"/>
        <v>1</v>
      </c>
      <c r="K46" s="55" t="s">
        <v>64</v>
      </c>
      <c r="L46" s="55" t="s">
        <v>7</v>
      </c>
      <c r="M46" s="56"/>
      <c r="N46" s="51"/>
      <c r="O46" s="51"/>
      <c r="P46" s="57"/>
      <c r="Q46" s="51"/>
      <c r="R46" s="51"/>
      <c r="S46" s="57"/>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f t="shared" si="1"/>
        <v>67274.96</v>
      </c>
      <c r="BB46" s="60">
        <f t="shared" si="2"/>
        <v>67274.96</v>
      </c>
      <c r="BC46" s="61" t="str">
        <f t="shared" si="3"/>
        <v>INR  Sixty Seven Thousand Two Hundred &amp; Seventy Four  and Paise Ninety Six Only</v>
      </c>
      <c r="BE46" s="69">
        <v>129</v>
      </c>
      <c r="BF46" s="69">
        <f t="shared" si="4"/>
        <v>145.92</v>
      </c>
      <c r="BG46" s="69">
        <f t="shared" si="5"/>
        <v>59474.16</v>
      </c>
      <c r="BH46" s="69"/>
      <c r="ID46" s="46"/>
      <c r="IE46" s="46"/>
      <c r="IF46" s="46"/>
      <c r="IG46" s="46"/>
      <c r="IH46" s="46"/>
    </row>
    <row r="47" spans="1:242" s="45" customFormat="1" ht="150">
      <c r="A47" s="25">
        <v>35</v>
      </c>
      <c r="B47" s="73" t="s">
        <v>304</v>
      </c>
      <c r="C47" s="31" t="s">
        <v>86</v>
      </c>
      <c r="D47" s="48">
        <v>140.653</v>
      </c>
      <c r="E47" s="49" t="s">
        <v>277</v>
      </c>
      <c r="F47" s="50">
        <v>150.45</v>
      </c>
      <c r="G47" s="51"/>
      <c r="H47" s="52"/>
      <c r="I47" s="53" t="s">
        <v>39</v>
      </c>
      <c r="J47" s="54">
        <f t="shared" si="0"/>
        <v>1</v>
      </c>
      <c r="K47" s="55" t="s">
        <v>64</v>
      </c>
      <c r="L47" s="55" t="s">
        <v>7</v>
      </c>
      <c r="M47" s="56"/>
      <c r="N47" s="51"/>
      <c r="O47" s="51"/>
      <c r="P47" s="57"/>
      <c r="Q47" s="51"/>
      <c r="R47" s="51"/>
      <c r="S47" s="57"/>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 t="shared" si="1"/>
        <v>21161.24</v>
      </c>
      <c r="BB47" s="60">
        <f t="shared" si="2"/>
        <v>21161.24</v>
      </c>
      <c r="BC47" s="61" t="str">
        <f t="shared" si="3"/>
        <v>INR  Twenty One Thousand One Hundred &amp; Sixty One  and Paise Twenty Four Only</v>
      </c>
      <c r="BE47" s="69">
        <v>133</v>
      </c>
      <c r="BF47" s="69">
        <f t="shared" si="4"/>
        <v>150.45</v>
      </c>
      <c r="BG47" s="69">
        <f t="shared" si="5"/>
        <v>18706.85</v>
      </c>
      <c r="BH47" s="69"/>
      <c r="ID47" s="46"/>
      <c r="IE47" s="46"/>
      <c r="IF47" s="46"/>
      <c r="IG47" s="46"/>
      <c r="IH47" s="46"/>
    </row>
    <row r="48" spans="1:242" s="45" customFormat="1" ht="150">
      <c r="A48" s="47">
        <v>36</v>
      </c>
      <c r="B48" s="73" t="s">
        <v>305</v>
      </c>
      <c r="C48" s="31" t="s">
        <v>87</v>
      </c>
      <c r="D48" s="48">
        <v>2280.09</v>
      </c>
      <c r="E48" s="49" t="s">
        <v>277</v>
      </c>
      <c r="F48" s="50">
        <v>179.86</v>
      </c>
      <c r="G48" s="51"/>
      <c r="H48" s="52"/>
      <c r="I48" s="53" t="s">
        <v>39</v>
      </c>
      <c r="J48" s="54">
        <f t="shared" si="0"/>
        <v>1</v>
      </c>
      <c r="K48" s="55" t="s">
        <v>64</v>
      </c>
      <c r="L48" s="55" t="s">
        <v>7</v>
      </c>
      <c r="M48" s="56"/>
      <c r="N48" s="51"/>
      <c r="O48" s="51"/>
      <c r="P48" s="57"/>
      <c r="Q48" s="51"/>
      <c r="R48" s="51"/>
      <c r="S48" s="57"/>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9">
        <f t="shared" si="1"/>
        <v>410096.99</v>
      </c>
      <c r="BB48" s="60">
        <f t="shared" si="2"/>
        <v>410096.99</v>
      </c>
      <c r="BC48" s="61" t="str">
        <f t="shared" si="3"/>
        <v>INR  Four Lakh Ten Thousand  &amp;Ninety Six  and Paise Ninety Nine Only</v>
      </c>
      <c r="BE48" s="69">
        <v>159</v>
      </c>
      <c r="BF48" s="69">
        <f t="shared" si="4"/>
        <v>179.86</v>
      </c>
      <c r="BG48" s="69">
        <f t="shared" si="5"/>
        <v>362534.31</v>
      </c>
      <c r="BH48" s="69"/>
      <c r="ID48" s="46"/>
      <c r="IE48" s="46"/>
      <c r="IF48" s="46"/>
      <c r="IG48" s="46"/>
      <c r="IH48" s="46"/>
    </row>
    <row r="49" spans="1:242" s="45" customFormat="1" ht="150">
      <c r="A49" s="25">
        <v>37</v>
      </c>
      <c r="B49" s="73" t="s">
        <v>306</v>
      </c>
      <c r="C49" s="31" t="s">
        <v>88</v>
      </c>
      <c r="D49" s="48">
        <v>500.37</v>
      </c>
      <c r="E49" s="49" t="s">
        <v>277</v>
      </c>
      <c r="F49" s="50">
        <v>184.39</v>
      </c>
      <c r="G49" s="51"/>
      <c r="H49" s="52"/>
      <c r="I49" s="53" t="s">
        <v>39</v>
      </c>
      <c r="J49" s="54">
        <f t="shared" si="0"/>
        <v>1</v>
      </c>
      <c r="K49" s="55" t="s">
        <v>64</v>
      </c>
      <c r="L49" s="55" t="s">
        <v>7</v>
      </c>
      <c r="M49" s="56"/>
      <c r="N49" s="51"/>
      <c r="O49" s="51"/>
      <c r="P49" s="57"/>
      <c r="Q49" s="51"/>
      <c r="R49" s="51"/>
      <c r="S49" s="57"/>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9">
        <f t="shared" si="1"/>
        <v>92263.22</v>
      </c>
      <c r="BB49" s="60">
        <f t="shared" si="2"/>
        <v>92263.22</v>
      </c>
      <c r="BC49" s="61" t="str">
        <f t="shared" si="3"/>
        <v>INR  Ninety Two Thousand Two Hundred &amp; Sixty Three  and Paise Twenty Two Only</v>
      </c>
      <c r="BE49" s="69">
        <v>163</v>
      </c>
      <c r="BF49" s="69">
        <f t="shared" si="4"/>
        <v>184.39</v>
      </c>
      <c r="BG49" s="69">
        <f t="shared" si="5"/>
        <v>81560.31</v>
      </c>
      <c r="BH49" s="69"/>
      <c r="ID49" s="46"/>
      <c r="IE49" s="46"/>
      <c r="IF49" s="46"/>
      <c r="IG49" s="46"/>
      <c r="IH49" s="46"/>
    </row>
    <row r="50" spans="1:242" s="45" customFormat="1" ht="150">
      <c r="A50" s="47">
        <v>38</v>
      </c>
      <c r="B50" s="73" t="s">
        <v>307</v>
      </c>
      <c r="C50" s="31" t="s">
        <v>89</v>
      </c>
      <c r="D50" s="48">
        <v>565.57</v>
      </c>
      <c r="E50" s="49" t="s">
        <v>277</v>
      </c>
      <c r="F50" s="50">
        <v>188.91</v>
      </c>
      <c r="G50" s="51"/>
      <c r="H50" s="52"/>
      <c r="I50" s="53" t="s">
        <v>39</v>
      </c>
      <c r="J50" s="54">
        <f t="shared" si="0"/>
        <v>1</v>
      </c>
      <c r="K50" s="55" t="s">
        <v>64</v>
      </c>
      <c r="L50" s="55" t="s">
        <v>7</v>
      </c>
      <c r="M50" s="56"/>
      <c r="N50" s="51"/>
      <c r="O50" s="51"/>
      <c r="P50" s="57"/>
      <c r="Q50" s="51"/>
      <c r="R50" s="51"/>
      <c r="S50" s="57"/>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9">
        <f t="shared" si="1"/>
        <v>106841.83</v>
      </c>
      <c r="BB50" s="60">
        <f t="shared" si="2"/>
        <v>106841.83</v>
      </c>
      <c r="BC50" s="61" t="str">
        <f t="shared" si="3"/>
        <v>INR  One Lakh Six Thousand Eight Hundred &amp; Forty One  and Paise Eighty Three Only</v>
      </c>
      <c r="BE50" s="69">
        <v>167</v>
      </c>
      <c r="BF50" s="69">
        <f t="shared" si="4"/>
        <v>188.91</v>
      </c>
      <c r="BG50" s="69">
        <f t="shared" si="5"/>
        <v>94450.19</v>
      </c>
      <c r="BH50" s="69"/>
      <c r="ID50" s="46"/>
      <c r="IE50" s="46"/>
      <c r="IF50" s="46"/>
      <c r="IG50" s="46"/>
      <c r="IH50" s="46"/>
    </row>
    <row r="51" spans="1:242" s="45" customFormat="1" ht="150">
      <c r="A51" s="25">
        <v>39</v>
      </c>
      <c r="B51" s="73" t="s">
        <v>308</v>
      </c>
      <c r="C51" s="31" t="s">
        <v>90</v>
      </c>
      <c r="D51" s="48">
        <v>1418.2</v>
      </c>
      <c r="E51" s="49" t="s">
        <v>277</v>
      </c>
      <c r="F51" s="50">
        <v>157.24</v>
      </c>
      <c r="G51" s="51"/>
      <c r="H51" s="52"/>
      <c r="I51" s="53" t="s">
        <v>39</v>
      </c>
      <c r="J51" s="54">
        <f t="shared" si="0"/>
        <v>1</v>
      </c>
      <c r="K51" s="55" t="s">
        <v>64</v>
      </c>
      <c r="L51" s="55" t="s">
        <v>7</v>
      </c>
      <c r="M51" s="56"/>
      <c r="N51" s="51"/>
      <c r="O51" s="51"/>
      <c r="P51" s="57"/>
      <c r="Q51" s="51"/>
      <c r="R51" s="51"/>
      <c r="S51" s="57"/>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 t="shared" si="1"/>
        <v>222997.77</v>
      </c>
      <c r="BB51" s="60">
        <f t="shared" si="2"/>
        <v>222997.77</v>
      </c>
      <c r="BC51" s="61" t="str">
        <f t="shared" si="3"/>
        <v>INR  Two Lakh Twenty Two Thousand Nine Hundred &amp; Ninety Seven  and Paise Seventy Seven Only</v>
      </c>
      <c r="BE51" s="69">
        <v>139</v>
      </c>
      <c r="BF51" s="69">
        <f t="shared" si="4"/>
        <v>157.24</v>
      </c>
      <c r="BG51" s="69">
        <f t="shared" si="5"/>
        <v>197129.8</v>
      </c>
      <c r="BH51" s="69"/>
      <c r="ID51" s="46"/>
      <c r="IE51" s="46"/>
      <c r="IF51" s="46"/>
      <c r="IG51" s="46"/>
      <c r="IH51" s="46"/>
    </row>
    <row r="52" spans="1:242" s="45" customFormat="1" ht="150">
      <c r="A52" s="47">
        <v>40</v>
      </c>
      <c r="B52" s="73" t="s">
        <v>309</v>
      </c>
      <c r="C52" s="31" t="s">
        <v>91</v>
      </c>
      <c r="D52" s="48">
        <v>1418.82</v>
      </c>
      <c r="E52" s="49" t="s">
        <v>277</v>
      </c>
      <c r="F52" s="50">
        <v>161.76</v>
      </c>
      <c r="G52" s="51"/>
      <c r="H52" s="52"/>
      <c r="I52" s="53" t="s">
        <v>39</v>
      </c>
      <c r="J52" s="54">
        <f t="shared" si="0"/>
        <v>1</v>
      </c>
      <c r="K52" s="55" t="s">
        <v>64</v>
      </c>
      <c r="L52" s="55" t="s">
        <v>7</v>
      </c>
      <c r="M52" s="56"/>
      <c r="N52" s="51"/>
      <c r="O52" s="51"/>
      <c r="P52" s="57"/>
      <c r="Q52" s="51"/>
      <c r="R52" s="51"/>
      <c r="S52" s="57"/>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9">
        <f t="shared" si="1"/>
        <v>229508.32</v>
      </c>
      <c r="BB52" s="60">
        <f t="shared" si="2"/>
        <v>229508.32</v>
      </c>
      <c r="BC52" s="61" t="str">
        <f t="shared" si="3"/>
        <v>INR  Two Lakh Twenty Nine Thousand Five Hundred &amp; Eight  and Paise Thirty Two Only</v>
      </c>
      <c r="BE52" s="69">
        <v>143</v>
      </c>
      <c r="BF52" s="69">
        <f t="shared" si="4"/>
        <v>161.76</v>
      </c>
      <c r="BG52" s="69">
        <f t="shared" si="5"/>
        <v>202891.26</v>
      </c>
      <c r="BH52" s="69"/>
      <c r="ID52" s="46"/>
      <c r="IE52" s="46"/>
      <c r="IF52" s="46"/>
      <c r="IG52" s="46"/>
      <c r="IH52" s="46"/>
    </row>
    <row r="53" spans="1:242" s="45" customFormat="1" ht="150">
      <c r="A53" s="25">
        <v>41</v>
      </c>
      <c r="B53" s="73" t="s">
        <v>310</v>
      </c>
      <c r="C53" s="31" t="s">
        <v>92</v>
      </c>
      <c r="D53" s="48">
        <v>362.88</v>
      </c>
      <c r="E53" s="49" t="s">
        <v>277</v>
      </c>
      <c r="F53" s="50">
        <v>166.29</v>
      </c>
      <c r="G53" s="51"/>
      <c r="H53" s="52"/>
      <c r="I53" s="53" t="s">
        <v>39</v>
      </c>
      <c r="J53" s="54">
        <f t="shared" si="0"/>
        <v>1</v>
      </c>
      <c r="K53" s="55" t="s">
        <v>64</v>
      </c>
      <c r="L53" s="55" t="s">
        <v>7</v>
      </c>
      <c r="M53" s="56"/>
      <c r="N53" s="51"/>
      <c r="O53" s="51"/>
      <c r="P53" s="57"/>
      <c r="Q53" s="51"/>
      <c r="R53" s="51"/>
      <c r="S53" s="57"/>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9">
        <f t="shared" si="1"/>
        <v>60343.32</v>
      </c>
      <c r="BB53" s="60">
        <f t="shared" si="2"/>
        <v>60343.32</v>
      </c>
      <c r="BC53" s="61" t="str">
        <f t="shared" si="3"/>
        <v>INR  Sixty Thousand Three Hundred &amp; Forty Three  and Paise Thirty Two Only</v>
      </c>
      <c r="BE53" s="69">
        <v>147</v>
      </c>
      <c r="BF53" s="69">
        <f t="shared" si="4"/>
        <v>166.29</v>
      </c>
      <c r="BG53" s="69">
        <f t="shared" si="5"/>
        <v>53343.36</v>
      </c>
      <c r="BH53" s="69"/>
      <c r="ID53" s="46"/>
      <c r="IE53" s="46"/>
      <c r="IF53" s="46"/>
      <c r="IG53" s="46"/>
      <c r="IH53" s="46"/>
    </row>
    <row r="54" spans="1:242" s="45" customFormat="1" ht="48.75" customHeight="1">
      <c r="A54" s="47">
        <v>42</v>
      </c>
      <c r="B54" s="73" t="s">
        <v>514</v>
      </c>
      <c r="C54" s="31" t="s">
        <v>93</v>
      </c>
      <c r="D54" s="48">
        <v>586.96</v>
      </c>
      <c r="E54" s="49" t="s">
        <v>277</v>
      </c>
      <c r="F54" s="50">
        <v>38.46</v>
      </c>
      <c r="G54" s="51"/>
      <c r="H54" s="52"/>
      <c r="I54" s="53" t="s">
        <v>39</v>
      </c>
      <c r="J54" s="54">
        <f t="shared" si="0"/>
        <v>1</v>
      </c>
      <c r="K54" s="55" t="s">
        <v>64</v>
      </c>
      <c r="L54" s="55" t="s">
        <v>7</v>
      </c>
      <c r="M54" s="56"/>
      <c r="N54" s="51"/>
      <c r="O54" s="51"/>
      <c r="P54" s="57"/>
      <c r="Q54" s="51"/>
      <c r="R54" s="51"/>
      <c r="S54" s="57"/>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9">
        <f t="shared" si="1"/>
        <v>22574.48</v>
      </c>
      <c r="BB54" s="60">
        <f t="shared" si="2"/>
        <v>22574.48</v>
      </c>
      <c r="BC54" s="61" t="str">
        <f t="shared" si="3"/>
        <v>INR  Twenty Two Thousand Five Hundred &amp; Seventy Four  and Paise Forty Eight Only</v>
      </c>
      <c r="BE54" s="69">
        <v>34</v>
      </c>
      <c r="BF54" s="69">
        <f t="shared" si="4"/>
        <v>38.46</v>
      </c>
      <c r="BG54" s="69">
        <f t="shared" si="5"/>
        <v>19956.64</v>
      </c>
      <c r="BH54" s="69"/>
      <c r="ID54" s="46"/>
      <c r="IE54" s="46"/>
      <c r="IF54" s="46"/>
      <c r="IG54" s="46"/>
      <c r="IH54" s="46"/>
    </row>
    <row r="55" spans="1:242" s="45" customFormat="1" ht="63" customHeight="1">
      <c r="A55" s="25">
        <v>43</v>
      </c>
      <c r="B55" s="73" t="s">
        <v>311</v>
      </c>
      <c r="C55" s="31" t="s">
        <v>94</v>
      </c>
      <c r="D55" s="48">
        <v>744.38</v>
      </c>
      <c r="E55" s="49" t="s">
        <v>277</v>
      </c>
      <c r="F55" s="50">
        <v>138.01</v>
      </c>
      <c r="G55" s="51"/>
      <c r="H55" s="52"/>
      <c r="I55" s="53" t="s">
        <v>39</v>
      </c>
      <c r="J55" s="54">
        <f t="shared" si="0"/>
        <v>1</v>
      </c>
      <c r="K55" s="55" t="s">
        <v>64</v>
      </c>
      <c r="L55" s="55" t="s">
        <v>7</v>
      </c>
      <c r="M55" s="56"/>
      <c r="N55" s="51"/>
      <c r="O55" s="51"/>
      <c r="P55" s="57"/>
      <c r="Q55" s="51"/>
      <c r="R55" s="51"/>
      <c r="S55" s="57"/>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9">
        <f t="shared" si="1"/>
        <v>102731.88</v>
      </c>
      <c r="BB55" s="60">
        <f t="shared" si="2"/>
        <v>102731.88</v>
      </c>
      <c r="BC55" s="61" t="str">
        <f t="shared" si="3"/>
        <v>INR  One Lakh Two Thousand Seven Hundred &amp; Thirty One  and Paise Eighty Eight Only</v>
      </c>
      <c r="BE55" s="69">
        <v>122</v>
      </c>
      <c r="BF55" s="69">
        <f t="shared" si="4"/>
        <v>138.01</v>
      </c>
      <c r="BG55" s="69">
        <f t="shared" si="5"/>
        <v>90814.36</v>
      </c>
      <c r="BH55" s="69"/>
      <c r="ID55" s="46"/>
      <c r="IE55" s="46"/>
      <c r="IF55" s="46"/>
      <c r="IG55" s="46"/>
      <c r="IH55" s="46"/>
    </row>
    <row r="56" spans="1:242" s="45" customFormat="1" ht="63" customHeight="1">
      <c r="A56" s="47">
        <v>44</v>
      </c>
      <c r="B56" s="73" t="s">
        <v>312</v>
      </c>
      <c r="C56" s="31" t="s">
        <v>95</v>
      </c>
      <c r="D56" s="48">
        <v>791.12</v>
      </c>
      <c r="E56" s="49" t="s">
        <v>277</v>
      </c>
      <c r="F56" s="50">
        <v>138.01</v>
      </c>
      <c r="G56" s="51"/>
      <c r="H56" s="52"/>
      <c r="I56" s="53" t="s">
        <v>39</v>
      </c>
      <c r="J56" s="54">
        <f t="shared" si="0"/>
        <v>1</v>
      </c>
      <c r="K56" s="55" t="s">
        <v>64</v>
      </c>
      <c r="L56" s="55" t="s">
        <v>7</v>
      </c>
      <c r="M56" s="56"/>
      <c r="N56" s="51"/>
      <c r="O56" s="51"/>
      <c r="P56" s="57"/>
      <c r="Q56" s="51"/>
      <c r="R56" s="51"/>
      <c r="S56" s="57"/>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9">
        <f t="shared" si="1"/>
        <v>109182.47</v>
      </c>
      <c r="BB56" s="60">
        <f t="shared" si="2"/>
        <v>109182.47</v>
      </c>
      <c r="BC56" s="61" t="str">
        <f t="shared" si="3"/>
        <v>INR  One Lakh Nine Thousand One Hundred &amp; Eighty Two  and Paise Forty Seven Only</v>
      </c>
      <c r="BE56" s="69">
        <v>122</v>
      </c>
      <c r="BF56" s="69">
        <f t="shared" si="4"/>
        <v>138.01</v>
      </c>
      <c r="BG56" s="69">
        <f t="shared" si="5"/>
        <v>96516.64</v>
      </c>
      <c r="BH56" s="69"/>
      <c r="ID56" s="46"/>
      <c r="IE56" s="46"/>
      <c r="IF56" s="46"/>
      <c r="IG56" s="46"/>
      <c r="IH56" s="46"/>
    </row>
    <row r="57" spans="1:242" s="45" customFormat="1" ht="63" customHeight="1">
      <c r="A57" s="25">
        <v>45</v>
      </c>
      <c r="B57" s="73" t="s">
        <v>313</v>
      </c>
      <c r="C57" s="31" t="s">
        <v>96</v>
      </c>
      <c r="D57" s="48">
        <v>445.4</v>
      </c>
      <c r="E57" s="49" t="s">
        <v>277</v>
      </c>
      <c r="F57" s="50">
        <v>138.01</v>
      </c>
      <c r="G57" s="51"/>
      <c r="H57" s="52"/>
      <c r="I57" s="53" t="s">
        <v>39</v>
      </c>
      <c r="J57" s="54">
        <f t="shared" si="0"/>
        <v>1</v>
      </c>
      <c r="K57" s="55" t="s">
        <v>64</v>
      </c>
      <c r="L57" s="55" t="s">
        <v>7</v>
      </c>
      <c r="M57" s="56"/>
      <c r="N57" s="51"/>
      <c r="O57" s="51"/>
      <c r="P57" s="57"/>
      <c r="Q57" s="51"/>
      <c r="R57" s="51"/>
      <c r="S57" s="57"/>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9">
        <f t="shared" si="1"/>
        <v>61469.65</v>
      </c>
      <c r="BB57" s="60">
        <f t="shared" si="2"/>
        <v>61469.65</v>
      </c>
      <c r="BC57" s="61" t="str">
        <f t="shared" si="3"/>
        <v>INR  Sixty One Thousand Four Hundred &amp; Sixty Nine  and Paise Sixty Five Only</v>
      </c>
      <c r="BE57" s="69">
        <v>122</v>
      </c>
      <c r="BF57" s="69">
        <f t="shared" si="4"/>
        <v>138.01</v>
      </c>
      <c r="BG57" s="69">
        <f t="shared" si="5"/>
        <v>54338.8</v>
      </c>
      <c r="BH57" s="69"/>
      <c r="ID57" s="46"/>
      <c r="IE57" s="46"/>
      <c r="IF57" s="46"/>
      <c r="IG57" s="46"/>
      <c r="IH57" s="46"/>
    </row>
    <row r="58" spans="1:242" s="45" customFormat="1" ht="150">
      <c r="A58" s="47">
        <v>46</v>
      </c>
      <c r="B58" s="73" t="s">
        <v>515</v>
      </c>
      <c r="C58" s="31" t="s">
        <v>97</v>
      </c>
      <c r="D58" s="48">
        <v>4385.373</v>
      </c>
      <c r="E58" s="49" t="s">
        <v>277</v>
      </c>
      <c r="F58" s="50">
        <v>50</v>
      </c>
      <c r="G58" s="51"/>
      <c r="H58" s="52"/>
      <c r="I58" s="53" t="s">
        <v>39</v>
      </c>
      <c r="J58" s="54">
        <f t="shared" si="0"/>
        <v>1</v>
      </c>
      <c r="K58" s="55" t="s">
        <v>64</v>
      </c>
      <c r="L58" s="55" t="s">
        <v>7</v>
      </c>
      <c r="M58" s="56"/>
      <c r="N58" s="51"/>
      <c r="O58" s="51"/>
      <c r="P58" s="57"/>
      <c r="Q58" s="51"/>
      <c r="R58" s="51"/>
      <c r="S58" s="57"/>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9">
        <f t="shared" si="1"/>
        <v>219268.65</v>
      </c>
      <c r="BB58" s="60">
        <f t="shared" si="2"/>
        <v>219268.65</v>
      </c>
      <c r="BC58" s="61" t="str">
        <f t="shared" si="3"/>
        <v>INR  Two Lakh Nineteen Thousand Two Hundred &amp; Sixty Eight  and Paise Sixty Five Only</v>
      </c>
      <c r="BE58" s="69">
        <v>44.2</v>
      </c>
      <c r="BF58" s="69">
        <f t="shared" si="4"/>
        <v>50</v>
      </c>
      <c r="BG58" s="69">
        <f t="shared" si="5"/>
        <v>193833.49</v>
      </c>
      <c r="BH58" s="69"/>
      <c r="ID58" s="46"/>
      <c r="IE58" s="46"/>
      <c r="IF58" s="46"/>
      <c r="IG58" s="46"/>
      <c r="IH58" s="46"/>
    </row>
    <row r="59" spans="1:242" s="45" customFormat="1" ht="93" customHeight="1">
      <c r="A59" s="25">
        <v>47</v>
      </c>
      <c r="B59" s="73" t="s">
        <v>513</v>
      </c>
      <c r="C59" s="31" t="s">
        <v>98</v>
      </c>
      <c r="D59" s="48">
        <v>4385.373</v>
      </c>
      <c r="E59" s="49" t="s">
        <v>277</v>
      </c>
      <c r="F59" s="50">
        <v>79.18</v>
      </c>
      <c r="G59" s="51"/>
      <c r="H59" s="52"/>
      <c r="I59" s="53" t="s">
        <v>39</v>
      </c>
      <c r="J59" s="54">
        <f t="shared" si="0"/>
        <v>1</v>
      </c>
      <c r="K59" s="55" t="s">
        <v>64</v>
      </c>
      <c r="L59" s="55" t="s">
        <v>7</v>
      </c>
      <c r="M59" s="56"/>
      <c r="N59" s="51"/>
      <c r="O59" s="51"/>
      <c r="P59" s="57"/>
      <c r="Q59" s="51"/>
      <c r="R59" s="51"/>
      <c r="S59" s="57"/>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9">
        <f t="shared" si="1"/>
        <v>347233.83</v>
      </c>
      <c r="BB59" s="60">
        <f t="shared" si="2"/>
        <v>347233.83</v>
      </c>
      <c r="BC59" s="61" t="str">
        <f t="shared" si="3"/>
        <v>INR  Three Lakh Forty Seven Thousand Two Hundred &amp; Thirty Three  and Paise Eighty Three Only</v>
      </c>
      <c r="BE59" s="69">
        <v>70</v>
      </c>
      <c r="BF59" s="69">
        <f t="shared" si="4"/>
        <v>79.18</v>
      </c>
      <c r="BG59" s="69">
        <f t="shared" si="5"/>
        <v>306976.11</v>
      </c>
      <c r="BH59" s="69"/>
      <c r="ID59" s="46"/>
      <c r="IE59" s="46"/>
      <c r="IF59" s="46"/>
      <c r="IG59" s="46"/>
      <c r="IH59" s="46"/>
    </row>
    <row r="60" spans="1:242" s="45" customFormat="1" ht="150">
      <c r="A60" s="47">
        <v>48</v>
      </c>
      <c r="B60" s="73" t="s">
        <v>512</v>
      </c>
      <c r="C60" s="31" t="s">
        <v>99</v>
      </c>
      <c r="D60" s="48">
        <v>807.64</v>
      </c>
      <c r="E60" s="49" t="s">
        <v>277</v>
      </c>
      <c r="F60" s="50">
        <v>51.02</v>
      </c>
      <c r="G60" s="51"/>
      <c r="H60" s="52"/>
      <c r="I60" s="53" t="s">
        <v>39</v>
      </c>
      <c r="J60" s="54">
        <f t="shared" si="0"/>
        <v>1</v>
      </c>
      <c r="K60" s="55" t="s">
        <v>64</v>
      </c>
      <c r="L60" s="55" t="s">
        <v>7</v>
      </c>
      <c r="M60" s="56"/>
      <c r="N60" s="51"/>
      <c r="O60" s="51"/>
      <c r="P60" s="57"/>
      <c r="Q60" s="51"/>
      <c r="R60" s="51"/>
      <c r="S60" s="57"/>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9">
        <f t="shared" si="1"/>
        <v>41205.79</v>
      </c>
      <c r="BB60" s="60">
        <f t="shared" si="2"/>
        <v>41205.79</v>
      </c>
      <c r="BC60" s="61" t="str">
        <f t="shared" si="3"/>
        <v>INR  Forty One Thousand Two Hundred &amp; Five  and Paise Seventy Nine Only</v>
      </c>
      <c r="BE60" s="69">
        <v>45.1</v>
      </c>
      <c r="BF60" s="69">
        <f t="shared" si="4"/>
        <v>51.02</v>
      </c>
      <c r="BG60" s="69">
        <f t="shared" si="5"/>
        <v>36424.56</v>
      </c>
      <c r="BH60" s="69"/>
      <c r="ID60" s="46"/>
      <c r="IE60" s="46"/>
      <c r="IF60" s="46"/>
      <c r="IG60" s="46"/>
      <c r="IH60" s="46"/>
    </row>
    <row r="61" spans="1:242" s="45" customFormat="1" ht="150">
      <c r="A61" s="25">
        <v>49</v>
      </c>
      <c r="B61" s="73" t="s">
        <v>511</v>
      </c>
      <c r="C61" s="31" t="s">
        <v>100</v>
      </c>
      <c r="D61" s="48">
        <v>475.35</v>
      </c>
      <c r="E61" s="49" t="s">
        <v>277</v>
      </c>
      <c r="F61" s="50">
        <v>51.82</v>
      </c>
      <c r="G61" s="51"/>
      <c r="H61" s="52"/>
      <c r="I61" s="53" t="s">
        <v>39</v>
      </c>
      <c r="J61" s="54">
        <f t="shared" si="0"/>
        <v>1</v>
      </c>
      <c r="K61" s="55" t="s">
        <v>64</v>
      </c>
      <c r="L61" s="55" t="s">
        <v>7</v>
      </c>
      <c r="M61" s="56"/>
      <c r="N61" s="51"/>
      <c r="O61" s="51"/>
      <c r="P61" s="57"/>
      <c r="Q61" s="51"/>
      <c r="R61" s="51"/>
      <c r="S61" s="57"/>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9">
        <f t="shared" si="1"/>
        <v>24632.64</v>
      </c>
      <c r="BB61" s="60">
        <f t="shared" si="2"/>
        <v>24632.64</v>
      </c>
      <c r="BC61" s="61" t="str">
        <f t="shared" si="3"/>
        <v>INR  Twenty Four Thousand Six Hundred &amp; Thirty Two  and Paise Sixty Four Only</v>
      </c>
      <c r="BE61" s="69">
        <v>45.81</v>
      </c>
      <c r="BF61" s="69">
        <f t="shared" si="4"/>
        <v>51.82</v>
      </c>
      <c r="BG61" s="69">
        <f t="shared" si="5"/>
        <v>21775.78</v>
      </c>
      <c r="BH61" s="69"/>
      <c r="ID61" s="46"/>
      <c r="IE61" s="46"/>
      <c r="IF61" s="46"/>
      <c r="IG61" s="46"/>
      <c r="IH61" s="46"/>
    </row>
    <row r="62" spans="1:242" s="45" customFormat="1" ht="155.25" customHeight="1">
      <c r="A62" s="47">
        <v>50</v>
      </c>
      <c r="B62" s="73" t="s">
        <v>510</v>
      </c>
      <c r="C62" s="31" t="s">
        <v>101</v>
      </c>
      <c r="D62" s="48">
        <v>565.57</v>
      </c>
      <c r="E62" s="49" t="s">
        <v>277</v>
      </c>
      <c r="F62" s="50">
        <v>52.62</v>
      </c>
      <c r="G62" s="51"/>
      <c r="H62" s="52"/>
      <c r="I62" s="53" t="s">
        <v>39</v>
      </c>
      <c r="J62" s="54">
        <f t="shared" si="0"/>
        <v>1</v>
      </c>
      <c r="K62" s="55" t="s">
        <v>64</v>
      </c>
      <c r="L62" s="55" t="s">
        <v>7</v>
      </c>
      <c r="M62" s="56"/>
      <c r="N62" s="51"/>
      <c r="O62" s="51"/>
      <c r="P62" s="57"/>
      <c r="Q62" s="51"/>
      <c r="R62" s="51"/>
      <c r="S62" s="57"/>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9">
        <f t="shared" si="1"/>
        <v>29760.29</v>
      </c>
      <c r="BB62" s="60">
        <f t="shared" si="2"/>
        <v>29760.29</v>
      </c>
      <c r="BC62" s="61" t="str">
        <f t="shared" si="3"/>
        <v>INR  Twenty Nine Thousand Seven Hundred &amp; Sixty  and Paise Twenty Nine Only</v>
      </c>
      <c r="BE62" s="69">
        <v>46.52</v>
      </c>
      <c r="BF62" s="69">
        <f t="shared" si="4"/>
        <v>52.62</v>
      </c>
      <c r="BG62" s="69">
        <f t="shared" si="5"/>
        <v>26310.32</v>
      </c>
      <c r="BH62" s="69"/>
      <c r="ID62" s="46"/>
      <c r="IE62" s="46"/>
      <c r="IF62" s="46"/>
      <c r="IG62" s="46"/>
      <c r="IH62" s="46"/>
    </row>
    <row r="63" spans="1:242" s="45" customFormat="1" ht="150">
      <c r="A63" s="25">
        <v>51</v>
      </c>
      <c r="B63" s="73" t="s">
        <v>314</v>
      </c>
      <c r="C63" s="31" t="s">
        <v>102</v>
      </c>
      <c r="D63" s="48">
        <v>807.64</v>
      </c>
      <c r="E63" s="49" t="s">
        <v>277</v>
      </c>
      <c r="F63" s="50">
        <v>95.02</v>
      </c>
      <c r="G63" s="51"/>
      <c r="H63" s="52"/>
      <c r="I63" s="53" t="s">
        <v>39</v>
      </c>
      <c r="J63" s="54">
        <f t="shared" si="0"/>
        <v>1</v>
      </c>
      <c r="K63" s="55" t="s">
        <v>64</v>
      </c>
      <c r="L63" s="55" t="s">
        <v>7</v>
      </c>
      <c r="M63" s="56"/>
      <c r="N63" s="51"/>
      <c r="O63" s="51"/>
      <c r="P63" s="57"/>
      <c r="Q63" s="51"/>
      <c r="R63" s="51"/>
      <c r="S63" s="57"/>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9">
        <f t="shared" si="1"/>
        <v>76741.95</v>
      </c>
      <c r="BB63" s="60">
        <f t="shared" si="2"/>
        <v>76741.95</v>
      </c>
      <c r="BC63" s="61" t="str">
        <f t="shared" si="3"/>
        <v>INR  Seventy Six Thousand Seven Hundred &amp; Forty One  and Paise Ninety Five Only</v>
      </c>
      <c r="BE63" s="69">
        <v>84</v>
      </c>
      <c r="BF63" s="69">
        <f t="shared" si="4"/>
        <v>95.02</v>
      </c>
      <c r="BG63" s="69">
        <f t="shared" si="5"/>
        <v>67841.76</v>
      </c>
      <c r="BH63" s="69"/>
      <c r="ID63" s="46"/>
      <c r="IE63" s="46"/>
      <c r="IF63" s="46"/>
      <c r="IG63" s="46"/>
      <c r="IH63" s="46"/>
    </row>
    <row r="64" spans="1:242" s="45" customFormat="1" ht="150">
      <c r="A64" s="47">
        <v>52</v>
      </c>
      <c r="B64" s="73" t="s">
        <v>315</v>
      </c>
      <c r="C64" s="31" t="s">
        <v>103</v>
      </c>
      <c r="D64" s="48">
        <v>475.35</v>
      </c>
      <c r="E64" s="49" t="s">
        <v>277</v>
      </c>
      <c r="F64" s="50">
        <v>95.82</v>
      </c>
      <c r="G64" s="51"/>
      <c r="H64" s="52"/>
      <c r="I64" s="53" t="s">
        <v>39</v>
      </c>
      <c r="J64" s="54">
        <f t="shared" si="0"/>
        <v>1</v>
      </c>
      <c r="K64" s="55" t="s">
        <v>64</v>
      </c>
      <c r="L64" s="55" t="s">
        <v>7</v>
      </c>
      <c r="M64" s="56"/>
      <c r="N64" s="51"/>
      <c r="O64" s="51"/>
      <c r="P64" s="57"/>
      <c r="Q64" s="51"/>
      <c r="R64" s="51"/>
      <c r="S64" s="57"/>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9">
        <f t="shared" si="1"/>
        <v>45548.04</v>
      </c>
      <c r="BB64" s="60">
        <f t="shared" si="2"/>
        <v>45548.04</v>
      </c>
      <c r="BC64" s="61" t="str">
        <f t="shared" si="3"/>
        <v>INR  Forty Five Thousand Five Hundred &amp; Forty Eight  and Paise Four Only</v>
      </c>
      <c r="BE64" s="69">
        <v>84.71</v>
      </c>
      <c r="BF64" s="69">
        <f t="shared" si="4"/>
        <v>95.82</v>
      </c>
      <c r="BG64" s="69">
        <f t="shared" si="5"/>
        <v>40266.9</v>
      </c>
      <c r="BH64" s="69"/>
      <c r="ID64" s="46"/>
      <c r="IE64" s="46"/>
      <c r="IF64" s="46"/>
      <c r="IG64" s="46"/>
      <c r="IH64" s="46"/>
    </row>
    <row r="65" spans="1:242" s="45" customFormat="1" ht="150">
      <c r="A65" s="25">
        <v>53</v>
      </c>
      <c r="B65" s="73" t="s">
        <v>316</v>
      </c>
      <c r="C65" s="31" t="s">
        <v>104</v>
      </c>
      <c r="D65" s="48">
        <v>565.57</v>
      </c>
      <c r="E65" s="49" t="s">
        <v>277</v>
      </c>
      <c r="F65" s="50">
        <v>96.63</v>
      </c>
      <c r="G65" s="51"/>
      <c r="H65" s="52"/>
      <c r="I65" s="53" t="s">
        <v>39</v>
      </c>
      <c r="J65" s="54">
        <f t="shared" si="0"/>
        <v>1</v>
      </c>
      <c r="K65" s="55" t="s">
        <v>64</v>
      </c>
      <c r="L65" s="55" t="s">
        <v>7</v>
      </c>
      <c r="M65" s="56"/>
      <c r="N65" s="51"/>
      <c r="O65" s="51"/>
      <c r="P65" s="57"/>
      <c r="Q65" s="51"/>
      <c r="R65" s="51"/>
      <c r="S65" s="57"/>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9">
        <f t="shared" si="1"/>
        <v>54651.03</v>
      </c>
      <c r="BB65" s="60">
        <f t="shared" si="2"/>
        <v>54651.03</v>
      </c>
      <c r="BC65" s="61" t="str">
        <f t="shared" si="3"/>
        <v>INR  Fifty Four Thousand Six Hundred &amp; Fifty One  and Paise Three Only</v>
      </c>
      <c r="BE65" s="69">
        <v>85.42</v>
      </c>
      <c r="BF65" s="69">
        <f t="shared" si="4"/>
        <v>96.63</v>
      </c>
      <c r="BG65" s="69">
        <f t="shared" si="5"/>
        <v>48310.99</v>
      </c>
      <c r="BH65" s="69"/>
      <c r="ID65" s="46"/>
      <c r="IE65" s="46"/>
      <c r="IF65" s="46"/>
      <c r="IG65" s="46"/>
      <c r="IH65" s="46"/>
    </row>
    <row r="66" spans="1:242" s="45" customFormat="1" ht="78.75" customHeight="1">
      <c r="A66" s="47">
        <v>54</v>
      </c>
      <c r="B66" s="73" t="s">
        <v>509</v>
      </c>
      <c r="C66" s="31" t="s">
        <v>105</v>
      </c>
      <c r="D66" s="48">
        <v>1059.2</v>
      </c>
      <c r="E66" s="49" t="s">
        <v>277</v>
      </c>
      <c r="F66" s="50">
        <v>16.11</v>
      </c>
      <c r="G66" s="51"/>
      <c r="H66" s="52"/>
      <c r="I66" s="53" t="s">
        <v>39</v>
      </c>
      <c r="J66" s="54">
        <f t="shared" si="0"/>
        <v>1</v>
      </c>
      <c r="K66" s="55" t="s">
        <v>64</v>
      </c>
      <c r="L66" s="55" t="s">
        <v>7</v>
      </c>
      <c r="M66" s="56"/>
      <c r="N66" s="51"/>
      <c r="O66" s="51"/>
      <c r="P66" s="57"/>
      <c r="Q66" s="51"/>
      <c r="R66" s="51"/>
      <c r="S66" s="57"/>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9">
        <f t="shared" si="1"/>
        <v>17063.71</v>
      </c>
      <c r="BB66" s="60">
        <f t="shared" si="2"/>
        <v>17063.71</v>
      </c>
      <c r="BC66" s="61" t="str">
        <f t="shared" si="3"/>
        <v>INR  Seventeen Thousand  &amp;Sixty Three  and Paise Seventy One Only</v>
      </c>
      <c r="BE66" s="69">
        <v>14.24</v>
      </c>
      <c r="BF66" s="69">
        <f t="shared" si="4"/>
        <v>16.11</v>
      </c>
      <c r="BG66" s="69">
        <f t="shared" si="5"/>
        <v>15083.01</v>
      </c>
      <c r="BH66" s="69"/>
      <c r="ID66" s="46"/>
      <c r="IE66" s="46"/>
      <c r="IF66" s="46"/>
      <c r="IG66" s="46"/>
      <c r="IH66" s="46"/>
    </row>
    <row r="67" spans="1:242" s="45" customFormat="1" ht="94.5" customHeight="1">
      <c r="A67" s="25">
        <v>55</v>
      </c>
      <c r="B67" s="73" t="s">
        <v>317</v>
      </c>
      <c r="C67" s="31" t="s">
        <v>106</v>
      </c>
      <c r="D67" s="48">
        <v>1059.2</v>
      </c>
      <c r="E67" s="49" t="s">
        <v>277</v>
      </c>
      <c r="F67" s="50">
        <v>55.43</v>
      </c>
      <c r="G67" s="51"/>
      <c r="H67" s="52"/>
      <c r="I67" s="53" t="s">
        <v>39</v>
      </c>
      <c r="J67" s="54">
        <f t="shared" si="0"/>
        <v>1</v>
      </c>
      <c r="K67" s="55" t="s">
        <v>64</v>
      </c>
      <c r="L67" s="55" t="s">
        <v>7</v>
      </c>
      <c r="M67" s="56"/>
      <c r="N67" s="51"/>
      <c r="O67" s="51"/>
      <c r="P67" s="57"/>
      <c r="Q67" s="51"/>
      <c r="R67" s="51"/>
      <c r="S67" s="57"/>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9">
        <f t="shared" si="1"/>
        <v>58711.46</v>
      </c>
      <c r="BB67" s="60">
        <f t="shared" si="2"/>
        <v>58711.46</v>
      </c>
      <c r="BC67" s="61" t="str">
        <f t="shared" si="3"/>
        <v>INR  Fifty Eight Thousand Seven Hundred &amp; Eleven  and Paise Forty Six Only</v>
      </c>
      <c r="BE67" s="69">
        <v>49</v>
      </c>
      <c r="BF67" s="69">
        <f t="shared" si="4"/>
        <v>55.43</v>
      </c>
      <c r="BG67" s="69">
        <f t="shared" si="5"/>
        <v>51900.8</v>
      </c>
      <c r="BH67" s="69"/>
      <c r="ID67" s="46"/>
      <c r="IE67" s="46"/>
      <c r="IF67" s="46"/>
      <c r="IG67" s="46"/>
      <c r="IH67" s="46"/>
    </row>
    <row r="68" spans="1:242" s="45" customFormat="1" ht="63.75" customHeight="1">
      <c r="A68" s="47">
        <v>56</v>
      </c>
      <c r="B68" s="73" t="s">
        <v>318</v>
      </c>
      <c r="C68" s="31" t="s">
        <v>107</v>
      </c>
      <c r="D68" s="48">
        <v>85</v>
      </c>
      <c r="E68" s="49" t="s">
        <v>277</v>
      </c>
      <c r="F68" s="50">
        <v>42.99</v>
      </c>
      <c r="G68" s="51"/>
      <c r="H68" s="52"/>
      <c r="I68" s="53" t="s">
        <v>39</v>
      </c>
      <c r="J68" s="54">
        <f t="shared" si="0"/>
        <v>1</v>
      </c>
      <c r="K68" s="55" t="s">
        <v>64</v>
      </c>
      <c r="L68" s="55" t="s">
        <v>7</v>
      </c>
      <c r="M68" s="56"/>
      <c r="N68" s="51"/>
      <c r="O68" s="51"/>
      <c r="P68" s="57"/>
      <c r="Q68" s="51"/>
      <c r="R68" s="51"/>
      <c r="S68" s="57"/>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9">
        <f t="shared" si="1"/>
        <v>3654.15</v>
      </c>
      <c r="BB68" s="60">
        <f t="shared" si="2"/>
        <v>3654.15</v>
      </c>
      <c r="BC68" s="61" t="str">
        <f t="shared" si="3"/>
        <v>INR  Three Thousand Six Hundred &amp; Fifty Four  and Paise Fifteen Only</v>
      </c>
      <c r="BE68" s="69">
        <v>38</v>
      </c>
      <c r="BF68" s="69">
        <f t="shared" si="4"/>
        <v>42.99</v>
      </c>
      <c r="BG68" s="69">
        <f t="shared" si="5"/>
        <v>3230</v>
      </c>
      <c r="BH68" s="69"/>
      <c r="ID68" s="46"/>
      <c r="IE68" s="46"/>
      <c r="IF68" s="46"/>
      <c r="IG68" s="46"/>
      <c r="IH68" s="46"/>
    </row>
    <row r="69" spans="1:242" s="45" customFormat="1" ht="108">
      <c r="A69" s="25">
        <v>57</v>
      </c>
      <c r="B69" s="73" t="s">
        <v>319</v>
      </c>
      <c r="C69" s="31" t="s">
        <v>108</v>
      </c>
      <c r="D69" s="48">
        <v>85</v>
      </c>
      <c r="E69" s="49" t="s">
        <v>277</v>
      </c>
      <c r="F69" s="50">
        <v>91.63</v>
      </c>
      <c r="G69" s="51"/>
      <c r="H69" s="52"/>
      <c r="I69" s="53" t="s">
        <v>39</v>
      </c>
      <c r="J69" s="54">
        <f t="shared" si="0"/>
        <v>1</v>
      </c>
      <c r="K69" s="55" t="s">
        <v>64</v>
      </c>
      <c r="L69" s="55" t="s">
        <v>7</v>
      </c>
      <c r="M69" s="56"/>
      <c r="N69" s="51"/>
      <c r="O69" s="51"/>
      <c r="P69" s="57"/>
      <c r="Q69" s="51"/>
      <c r="R69" s="51"/>
      <c r="S69" s="57"/>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9">
        <f t="shared" si="1"/>
        <v>7788.55</v>
      </c>
      <c r="BB69" s="60">
        <f t="shared" si="2"/>
        <v>7788.55</v>
      </c>
      <c r="BC69" s="61" t="str">
        <f t="shared" si="3"/>
        <v>INR  Seven Thousand Seven Hundred &amp; Eighty Eight  and Paise Fifty Five Only</v>
      </c>
      <c r="BE69" s="69">
        <v>81</v>
      </c>
      <c r="BF69" s="69">
        <f t="shared" si="4"/>
        <v>91.63</v>
      </c>
      <c r="BG69" s="69">
        <f t="shared" si="5"/>
        <v>6885</v>
      </c>
      <c r="BH69" s="69"/>
      <c r="ID69" s="46"/>
      <c r="IE69" s="46"/>
      <c r="IF69" s="46"/>
      <c r="IG69" s="46"/>
      <c r="IH69" s="46"/>
    </row>
    <row r="70" spans="1:242" s="45" customFormat="1" ht="63.75" customHeight="1">
      <c r="A70" s="47">
        <v>58</v>
      </c>
      <c r="B70" s="73" t="s">
        <v>320</v>
      </c>
      <c r="C70" s="31" t="s">
        <v>109</v>
      </c>
      <c r="D70" s="48">
        <v>145</v>
      </c>
      <c r="E70" s="49" t="s">
        <v>277</v>
      </c>
      <c r="F70" s="50">
        <v>32.8</v>
      </c>
      <c r="G70" s="51"/>
      <c r="H70" s="52"/>
      <c r="I70" s="53" t="s">
        <v>39</v>
      </c>
      <c r="J70" s="54">
        <f t="shared" si="0"/>
        <v>1</v>
      </c>
      <c r="K70" s="55" t="s">
        <v>64</v>
      </c>
      <c r="L70" s="55" t="s">
        <v>7</v>
      </c>
      <c r="M70" s="56"/>
      <c r="N70" s="51"/>
      <c r="O70" s="51"/>
      <c r="P70" s="57"/>
      <c r="Q70" s="51"/>
      <c r="R70" s="51"/>
      <c r="S70" s="57"/>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9">
        <f t="shared" si="1"/>
        <v>4756</v>
      </c>
      <c r="BB70" s="60">
        <f t="shared" si="2"/>
        <v>4756</v>
      </c>
      <c r="BC70" s="61" t="str">
        <f t="shared" si="3"/>
        <v>INR  Four Thousand Seven Hundred &amp; Fifty Six  Only</v>
      </c>
      <c r="BE70" s="69">
        <v>29</v>
      </c>
      <c r="BF70" s="69">
        <f t="shared" si="4"/>
        <v>32.8</v>
      </c>
      <c r="BG70" s="69">
        <f t="shared" si="5"/>
        <v>4205</v>
      </c>
      <c r="BH70" s="69"/>
      <c r="ID70" s="46"/>
      <c r="IE70" s="46"/>
      <c r="IF70" s="46"/>
      <c r="IG70" s="46"/>
      <c r="IH70" s="46"/>
    </row>
    <row r="71" spans="1:242" s="45" customFormat="1" ht="108">
      <c r="A71" s="25">
        <v>59</v>
      </c>
      <c r="B71" s="73" t="s">
        <v>508</v>
      </c>
      <c r="C71" s="31" t="s">
        <v>110</v>
      </c>
      <c r="D71" s="48">
        <v>145</v>
      </c>
      <c r="E71" s="49" t="s">
        <v>277</v>
      </c>
      <c r="F71" s="50">
        <v>89.36</v>
      </c>
      <c r="G71" s="51"/>
      <c r="H71" s="52"/>
      <c r="I71" s="53" t="s">
        <v>39</v>
      </c>
      <c r="J71" s="54">
        <f t="shared" si="0"/>
        <v>1</v>
      </c>
      <c r="K71" s="55" t="s">
        <v>64</v>
      </c>
      <c r="L71" s="55" t="s">
        <v>7</v>
      </c>
      <c r="M71" s="56"/>
      <c r="N71" s="51"/>
      <c r="O71" s="51"/>
      <c r="P71" s="57"/>
      <c r="Q71" s="51"/>
      <c r="R71" s="51"/>
      <c r="S71" s="57"/>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9">
        <f t="shared" si="1"/>
        <v>12957.2</v>
      </c>
      <c r="BB71" s="60">
        <f t="shared" si="2"/>
        <v>12957.2</v>
      </c>
      <c r="BC71" s="61" t="str">
        <f t="shared" si="3"/>
        <v>INR  Twelve Thousand Nine Hundred &amp; Fifty Seven  and Paise Twenty Only</v>
      </c>
      <c r="BE71" s="69">
        <v>79</v>
      </c>
      <c r="BF71" s="69">
        <f t="shared" si="4"/>
        <v>89.36</v>
      </c>
      <c r="BG71" s="69">
        <f t="shared" si="5"/>
        <v>11455</v>
      </c>
      <c r="BH71" s="69"/>
      <c r="ID71" s="46"/>
      <c r="IE71" s="46"/>
      <c r="IF71" s="46"/>
      <c r="IG71" s="46"/>
      <c r="IH71" s="46"/>
    </row>
    <row r="72" spans="1:242" s="45" customFormat="1" ht="409.5">
      <c r="A72" s="47">
        <v>60</v>
      </c>
      <c r="B72" s="73" t="s">
        <v>321</v>
      </c>
      <c r="C72" s="31" t="s">
        <v>111</v>
      </c>
      <c r="D72" s="48">
        <v>19.45</v>
      </c>
      <c r="E72" s="49" t="s">
        <v>277</v>
      </c>
      <c r="F72" s="50">
        <v>1433.23</v>
      </c>
      <c r="G72" s="51"/>
      <c r="H72" s="52"/>
      <c r="I72" s="53" t="s">
        <v>39</v>
      </c>
      <c r="J72" s="54">
        <f t="shared" si="0"/>
        <v>1</v>
      </c>
      <c r="K72" s="55" t="s">
        <v>64</v>
      </c>
      <c r="L72" s="55" t="s">
        <v>7</v>
      </c>
      <c r="M72" s="56"/>
      <c r="N72" s="51"/>
      <c r="O72" s="51"/>
      <c r="P72" s="57"/>
      <c r="Q72" s="51"/>
      <c r="R72" s="51"/>
      <c r="S72" s="57"/>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9">
        <f t="shared" si="1"/>
        <v>27876.32</v>
      </c>
      <c r="BB72" s="60">
        <f t="shared" si="2"/>
        <v>27876.32</v>
      </c>
      <c r="BC72" s="61" t="str">
        <f t="shared" si="3"/>
        <v>INR  Twenty Seven Thousand Eight Hundred &amp; Seventy Six  and Paise Thirty Two Only</v>
      </c>
      <c r="BE72" s="69">
        <v>1267</v>
      </c>
      <c r="BF72" s="69">
        <f t="shared" si="4"/>
        <v>1433.23</v>
      </c>
      <c r="BG72" s="69">
        <f t="shared" si="5"/>
        <v>24643.15</v>
      </c>
      <c r="BH72" s="69"/>
      <c r="ID72" s="46"/>
      <c r="IE72" s="46"/>
      <c r="IF72" s="46"/>
      <c r="IG72" s="46"/>
      <c r="IH72" s="46"/>
    </row>
    <row r="73" spans="1:242" s="45" customFormat="1" ht="165">
      <c r="A73" s="25">
        <v>61</v>
      </c>
      <c r="B73" s="73" t="s">
        <v>322</v>
      </c>
      <c r="C73" s="31" t="s">
        <v>112</v>
      </c>
      <c r="D73" s="48">
        <v>443.51</v>
      </c>
      <c r="E73" s="49" t="s">
        <v>277</v>
      </c>
      <c r="F73" s="50">
        <v>1140.25</v>
      </c>
      <c r="G73" s="51"/>
      <c r="H73" s="52"/>
      <c r="I73" s="53" t="s">
        <v>39</v>
      </c>
      <c r="J73" s="54">
        <f t="shared" si="0"/>
        <v>1</v>
      </c>
      <c r="K73" s="55" t="s">
        <v>64</v>
      </c>
      <c r="L73" s="55" t="s">
        <v>7</v>
      </c>
      <c r="M73" s="56"/>
      <c r="N73" s="51"/>
      <c r="O73" s="51"/>
      <c r="P73" s="57"/>
      <c r="Q73" s="51"/>
      <c r="R73" s="51"/>
      <c r="S73" s="57"/>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9">
        <f t="shared" si="1"/>
        <v>505712.28</v>
      </c>
      <c r="BB73" s="60">
        <f t="shared" si="2"/>
        <v>505712.28</v>
      </c>
      <c r="BC73" s="61" t="str">
        <f t="shared" si="3"/>
        <v>INR  Five Lakh Five Thousand Seven Hundred &amp; Twelve  and Paise Twenty Eight Only</v>
      </c>
      <c r="BE73" s="69">
        <v>1008</v>
      </c>
      <c r="BF73" s="69">
        <f t="shared" si="4"/>
        <v>1140.25</v>
      </c>
      <c r="BG73" s="69">
        <f t="shared" si="5"/>
        <v>447058.08</v>
      </c>
      <c r="BH73" s="69"/>
      <c r="ID73" s="46"/>
      <c r="IE73" s="46"/>
      <c r="IF73" s="46"/>
      <c r="IG73" s="46"/>
      <c r="IH73" s="46"/>
    </row>
    <row r="74" spans="1:242" s="45" customFormat="1" ht="165">
      <c r="A74" s="47">
        <v>62</v>
      </c>
      <c r="B74" s="73" t="s">
        <v>323</v>
      </c>
      <c r="C74" s="31" t="s">
        <v>113</v>
      </c>
      <c r="D74" s="48">
        <v>242.11</v>
      </c>
      <c r="E74" s="49" t="s">
        <v>277</v>
      </c>
      <c r="F74" s="50">
        <v>1153.82</v>
      </c>
      <c r="G74" s="51"/>
      <c r="H74" s="52"/>
      <c r="I74" s="53" t="s">
        <v>39</v>
      </c>
      <c r="J74" s="54">
        <f t="shared" si="0"/>
        <v>1</v>
      </c>
      <c r="K74" s="55" t="s">
        <v>64</v>
      </c>
      <c r="L74" s="55" t="s">
        <v>7</v>
      </c>
      <c r="M74" s="56"/>
      <c r="N74" s="51"/>
      <c r="O74" s="51"/>
      <c r="P74" s="57"/>
      <c r="Q74" s="51"/>
      <c r="R74" s="51"/>
      <c r="S74" s="57"/>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9">
        <f t="shared" si="1"/>
        <v>279351.36</v>
      </c>
      <c r="BB74" s="60">
        <f t="shared" si="2"/>
        <v>279351.36</v>
      </c>
      <c r="BC74" s="61" t="str">
        <f t="shared" si="3"/>
        <v>INR  Two Lakh Seventy Nine Thousand Three Hundred &amp; Fifty One  and Paise Thirty Six Only</v>
      </c>
      <c r="BE74" s="69">
        <v>1020</v>
      </c>
      <c r="BF74" s="69">
        <f t="shared" si="4"/>
        <v>1153.82</v>
      </c>
      <c r="BG74" s="69">
        <f t="shared" si="5"/>
        <v>246952.2</v>
      </c>
      <c r="BH74" s="69"/>
      <c r="ID74" s="46"/>
      <c r="IE74" s="46"/>
      <c r="IF74" s="46"/>
      <c r="IG74" s="46"/>
      <c r="IH74" s="46"/>
    </row>
    <row r="75" spans="1:242" s="45" customFormat="1" ht="165">
      <c r="A75" s="25">
        <v>63</v>
      </c>
      <c r="B75" s="73" t="s">
        <v>324</v>
      </c>
      <c r="C75" s="31" t="s">
        <v>114</v>
      </c>
      <c r="D75" s="48">
        <v>110.64</v>
      </c>
      <c r="E75" s="49" t="s">
        <v>277</v>
      </c>
      <c r="F75" s="50">
        <v>1167.4</v>
      </c>
      <c r="G75" s="51"/>
      <c r="H75" s="52"/>
      <c r="I75" s="53" t="s">
        <v>39</v>
      </c>
      <c r="J75" s="54">
        <f t="shared" si="0"/>
        <v>1</v>
      </c>
      <c r="K75" s="55" t="s">
        <v>64</v>
      </c>
      <c r="L75" s="55" t="s">
        <v>7</v>
      </c>
      <c r="M75" s="56"/>
      <c r="N75" s="51"/>
      <c r="O75" s="51"/>
      <c r="P75" s="57"/>
      <c r="Q75" s="51"/>
      <c r="R75" s="51"/>
      <c r="S75" s="57"/>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9">
        <f t="shared" si="1"/>
        <v>129161.14</v>
      </c>
      <c r="BB75" s="60">
        <f t="shared" si="2"/>
        <v>129161.14</v>
      </c>
      <c r="BC75" s="61" t="str">
        <f t="shared" si="3"/>
        <v>INR  One Lakh Twenty Nine Thousand One Hundred &amp; Sixty One  and Paise Fourteen Only</v>
      </c>
      <c r="BE75" s="69">
        <v>1032</v>
      </c>
      <c r="BF75" s="69">
        <f t="shared" si="4"/>
        <v>1167.4</v>
      </c>
      <c r="BG75" s="69">
        <f t="shared" si="5"/>
        <v>114180.48</v>
      </c>
      <c r="BH75" s="69"/>
      <c r="ID75" s="46"/>
      <c r="IE75" s="46"/>
      <c r="IF75" s="46"/>
      <c r="IG75" s="46"/>
      <c r="IH75" s="46"/>
    </row>
    <row r="76" spans="1:242" s="45" customFormat="1" ht="210">
      <c r="A76" s="47">
        <v>64</v>
      </c>
      <c r="B76" s="73" t="s">
        <v>325</v>
      </c>
      <c r="C76" s="31" t="s">
        <v>115</v>
      </c>
      <c r="D76" s="48">
        <v>93.23</v>
      </c>
      <c r="E76" s="49" t="s">
        <v>277</v>
      </c>
      <c r="F76" s="50">
        <v>1297.49</v>
      </c>
      <c r="G76" s="51"/>
      <c r="H76" s="52"/>
      <c r="I76" s="53" t="s">
        <v>39</v>
      </c>
      <c r="J76" s="54">
        <f t="shared" si="0"/>
        <v>1</v>
      </c>
      <c r="K76" s="55" t="s">
        <v>64</v>
      </c>
      <c r="L76" s="55" t="s">
        <v>7</v>
      </c>
      <c r="M76" s="56"/>
      <c r="N76" s="51"/>
      <c r="O76" s="51"/>
      <c r="P76" s="57"/>
      <c r="Q76" s="51"/>
      <c r="R76" s="51"/>
      <c r="S76" s="57"/>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9">
        <f t="shared" si="1"/>
        <v>120964.99</v>
      </c>
      <c r="BB76" s="60">
        <f t="shared" si="2"/>
        <v>120964.99</v>
      </c>
      <c r="BC76" s="61" t="str">
        <f t="shared" si="3"/>
        <v>INR  One Lakh Twenty Thousand Nine Hundred &amp; Sixty Four  and Paise Ninety Nine Only</v>
      </c>
      <c r="BE76" s="69">
        <v>1147</v>
      </c>
      <c r="BF76" s="69">
        <f t="shared" si="4"/>
        <v>1297.49</v>
      </c>
      <c r="BG76" s="69">
        <f t="shared" si="5"/>
        <v>106934.81</v>
      </c>
      <c r="BH76" s="69"/>
      <c r="ID76" s="46"/>
      <c r="IE76" s="46"/>
      <c r="IF76" s="46"/>
      <c r="IG76" s="46"/>
      <c r="IH76" s="46"/>
    </row>
    <row r="77" spans="1:242" s="45" customFormat="1" ht="210">
      <c r="A77" s="25">
        <v>65</v>
      </c>
      <c r="B77" s="73" t="s">
        <v>326</v>
      </c>
      <c r="C77" s="31" t="s">
        <v>116</v>
      </c>
      <c r="D77" s="48">
        <v>84.39</v>
      </c>
      <c r="E77" s="49" t="s">
        <v>277</v>
      </c>
      <c r="F77" s="50">
        <v>1311.06</v>
      </c>
      <c r="G77" s="51"/>
      <c r="H77" s="52"/>
      <c r="I77" s="53" t="s">
        <v>39</v>
      </c>
      <c r="J77" s="54">
        <f t="shared" si="0"/>
        <v>1</v>
      </c>
      <c r="K77" s="55" t="s">
        <v>64</v>
      </c>
      <c r="L77" s="55" t="s">
        <v>7</v>
      </c>
      <c r="M77" s="56"/>
      <c r="N77" s="51"/>
      <c r="O77" s="51"/>
      <c r="P77" s="57"/>
      <c r="Q77" s="51"/>
      <c r="R77" s="51"/>
      <c r="S77" s="57"/>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9">
        <f t="shared" si="1"/>
        <v>110640.35</v>
      </c>
      <c r="BB77" s="60">
        <f t="shared" si="2"/>
        <v>110640.35</v>
      </c>
      <c r="BC77" s="61" t="str">
        <f t="shared" si="3"/>
        <v>INR  One Lakh Ten Thousand Six Hundred &amp; Forty  and Paise Thirty Five Only</v>
      </c>
      <c r="BE77" s="69">
        <v>1159</v>
      </c>
      <c r="BF77" s="69">
        <f t="shared" si="4"/>
        <v>1311.06</v>
      </c>
      <c r="BG77" s="69">
        <f t="shared" si="5"/>
        <v>97808.01</v>
      </c>
      <c r="BH77" s="69"/>
      <c r="ID77" s="46"/>
      <c r="IE77" s="46"/>
      <c r="IF77" s="46"/>
      <c r="IG77" s="46"/>
      <c r="IH77" s="46"/>
    </row>
    <row r="78" spans="1:242" s="45" customFormat="1" ht="225">
      <c r="A78" s="47">
        <v>66</v>
      </c>
      <c r="B78" s="73" t="s">
        <v>327</v>
      </c>
      <c r="C78" s="31" t="s">
        <v>117</v>
      </c>
      <c r="D78" s="48">
        <v>25.79</v>
      </c>
      <c r="E78" s="49" t="s">
        <v>277</v>
      </c>
      <c r="F78" s="50">
        <v>1324.64</v>
      </c>
      <c r="G78" s="51"/>
      <c r="H78" s="52"/>
      <c r="I78" s="53" t="s">
        <v>39</v>
      </c>
      <c r="J78" s="54">
        <f t="shared" si="0"/>
        <v>1</v>
      </c>
      <c r="K78" s="55" t="s">
        <v>64</v>
      </c>
      <c r="L78" s="55" t="s">
        <v>7</v>
      </c>
      <c r="M78" s="56"/>
      <c r="N78" s="51"/>
      <c r="O78" s="51"/>
      <c r="P78" s="57"/>
      <c r="Q78" s="51"/>
      <c r="R78" s="51"/>
      <c r="S78" s="57"/>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9">
        <f t="shared" si="1"/>
        <v>34162.47</v>
      </c>
      <c r="BB78" s="60">
        <f t="shared" si="2"/>
        <v>34162.47</v>
      </c>
      <c r="BC78" s="61" t="str">
        <f t="shared" si="3"/>
        <v>INR  Thirty Four Thousand One Hundred &amp; Sixty Two  and Paise Forty Seven Only</v>
      </c>
      <c r="BE78" s="69">
        <v>1171</v>
      </c>
      <c r="BF78" s="69">
        <f t="shared" si="4"/>
        <v>1324.64</v>
      </c>
      <c r="BG78" s="69">
        <f t="shared" si="5"/>
        <v>30200.09</v>
      </c>
      <c r="BH78" s="69"/>
      <c r="ID78" s="46"/>
      <c r="IE78" s="46"/>
      <c r="IF78" s="46"/>
      <c r="IG78" s="46"/>
      <c r="IH78" s="46"/>
    </row>
    <row r="79" spans="1:242" s="45" customFormat="1" ht="46.5" customHeight="1">
      <c r="A79" s="25">
        <v>67</v>
      </c>
      <c r="B79" s="73" t="s">
        <v>328</v>
      </c>
      <c r="C79" s="31" t="s">
        <v>118</v>
      </c>
      <c r="D79" s="48">
        <v>200</v>
      </c>
      <c r="E79" s="49" t="s">
        <v>261</v>
      </c>
      <c r="F79" s="50">
        <v>253.39</v>
      </c>
      <c r="G79" s="51"/>
      <c r="H79" s="52"/>
      <c r="I79" s="53" t="s">
        <v>39</v>
      </c>
      <c r="J79" s="54">
        <f aca="true" t="shared" si="6" ref="J79:J144">IF(I79="Less(-)",-1,1)</f>
        <v>1</v>
      </c>
      <c r="K79" s="55" t="s">
        <v>64</v>
      </c>
      <c r="L79" s="55" t="s">
        <v>7</v>
      </c>
      <c r="M79" s="56"/>
      <c r="N79" s="51"/>
      <c r="O79" s="51"/>
      <c r="P79" s="57"/>
      <c r="Q79" s="51"/>
      <c r="R79" s="51"/>
      <c r="S79" s="57"/>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9">
        <f aca="true" t="shared" si="7" ref="BA79:BA144">total_amount_ba($B$2,$D$2,D79,F79,J79,K79,M79)</f>
        <v>50678</v>
      </c>
      <c r="BB79" s="60">
        <f aca="true" t="shared" si="8" ref="BB79:BB144">BA79+SUM(N79:AZ79)</f>
        <v>50678</v>
      </c>
      <c r="BC79" s="61" t="str">
        <f aca="true" t="shared" si="9" ref="BC79:BC144">SpellNumber(L79,BB79)</f>
        <v>INR  Fifty Thousand Six Hundred &amp; Seventy Eight  Only</v>
      </c>
      <c r="BE79" s="69">
        <v>224</v>
      </c>
      <c r="BF79" s="69">
        <f aca="true" t="shared" si="10" ref="BF79:BF142">BE79*1.12*1.01</f>
        <v>253.39</v>
      </c>
      <c r="BG79" s="69">
        <f aca="true" t="shared" si="11" ref="BG79:BG142">ROUND(D79*BE79,2)</f>
        <v>44800</v>
      </c>
      <c r="BH79" s="69"/>
      <c r="ID79" s="46"/>
      <c r="IE79" s="46"/>
      <c r="IF79" s="46"/>
      <c r="IG79" s="46"/>
      <c r="IH79" s="46"/>
    </row>
    <row r="80" spans="1:242" s="45" customFormat="1" ht="405">
      <c r="A80" s="47">
        <v>68</v>
      </c>
      <c r="B80" s="73" t="s">
        <v>482</v>
      </c>
      <c r="C80" s="31" t="s">
        <v>119</v>
      </c>
      <c r="D80" s="48">
        <v>64.23</v>
      </c>
      <c r="E80" s="49" t="s">
        <v>277</v>
      </c>
      <c r="F80" s="50">
        <v>1024.87</v>
      </c>
      <c r="G80" s="51"/>
      <c r="H80" s="52"/>
      <c r="I80" s="53" t="s">
        <v>39</v>
      </c>
      <c r="J80" s="54">
        <f t="shared" si="6"/>
        <v>1</v>
      </c>
      <c r="K80" s="55" t="s">
        <v>64</v>
      </c>
      <c r="L80" s="55" t="s">
        <v>7</v>
      </c>
      <c r="M80" s="56"/>
      <c r="N80" s="51"/>
      <c r="O80" s="51"/>
      <c r="P80" s="57"/>
      <c r="Q80" s="51"/>
      <c r="R80" s="51"/>
      <c r="S80" s="57"/>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9">
        <f t="shared" si="7"/>
        <v>65827.4</v>
      </c>
      <c r="BB80" s="60">
        <f t="shared" si="8"/>
        <v>65827.4</v>
      </c>
      <c r="BC80" s="61" t="str">
        <f t="shared" si="9"/>
        <v>INR  Sixty Five Thousand Eight Hundred &amp; Twenty Seven  and Paise Forty Only</v>
      </c>
      <c r="BE80" s="69">
        <v>906</v>
      </c>
      <c r="BF80" s="69">
        <f t="shared" si="10"/>
        <v>1024.87</v>
      </c>
      <c r="BG80" s="69">
        <f t="shared" si="11"/>
        <v>58192.38</v>
      </c>
      <c r="BH80" s="69"/>
      <c r="ID80" s="46"/>
      <c r="IE80" s="46"/>
      <c r="IF80" s="46"/>
      <c r="IG80" s="46"/>
      <c r="IH80" s="46"/>
    </row>
    <row r="81" spans="1:242" s="45" customFormat="1" ht="405">
      <c r="A81" s="25">
        <v>69</v>
      </c>
      <c r="B81" s="73" t="s">
        <v>494</v>
      </c>
      <c r="C81" s="31" t="s">
        <v>120</v>
      </c>
      <c r="D81" s="48">
        <v>59.84</v>
      </c>
      <c r="E81" s="49" t="s">
        <v>277</v>
      </c>
      <c r="F81" s="50">
        <v>1038.44</v>
      </c>
      <c r="G81" s="51"/>
      <c r="H81" s="52"/>
      <c r="I81" s="53" t="s">
        <v>39</v>
      </c>
      <c r="J81" s="54">
        <f t="shared" si="6"/>
        <v>1</v>
      </c>
      <c r="K81" s="55" t="s">
        <v>64</v>
      </c>
      <c r="L81" s="55" t="s">
        <v>7</v>
      </c>
      <c r="M81" s="56"/>
      <c r="N81" s="51"/>
      <c r="O81" s="51"/>
      <c r="P81" s="57"/>
      <c r="Q81" s="51"/>
      <c r="R81" s="51"/>
      <c r="S81" s="57"/>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9">
        <f t="shared" si="7"/>
        <v>62140.25</v>
      </c>
      <c r="BB81" s="60">
        <f t="shared" si="8"/>
        <v>62140.25</v>
      </c>
      <c r="BC81" s="61" t="str">
        <f t="shared" si="9"/>
        <v>INR  Sixty Two Thousand One Hundred &amp; Forty  and Paise Twenty Five Only</v>
      </c>
      <c r="BE81" s="69">
        <v>918</v>
      </c>
      <c r="BF81" s="69">
        <f t="shared" si="10"/>
        <v>1038.44</v>
      </c>
      <c r="BG81" s="69">
        <f t="shared" si="11"/>
        <v>54933.12</v>
      </c>
      <c r="BH81" s="69"/>
      <c r="ID81" s="46"/>
      <c r="IE81" s="46"/>
      <c r="IF81" s="46"/>
      <c r="IG81" s="46"/>
      <c r="IH81" s="46"/>
    </row>
    <row r="82" spans="1:242" s="45" customFormat="1" ht="405">
      <c r="A82" s="47">
        <v>70</v>
      </c>
      <c r="B82" s="73" t="s">
        <v>495</v>
      </c>
      <c r="C82" s="31" t="s">
        <v>121</v>
      </c>
      <c r="D82" s="48">
        <v>12.693</v>
      </c>
      <c r="E82" s="49" t="s">
        <v>277</v>
      </c>
      <c r="F82" s="50">
        <v>1052.02</v>
      </c>
      <c r="G82" s="51"/>
      <c r="H82" s="52"/>
      <c r="I82" s="53" t="s">
        <v>39</v>
      </c>
      <c r="J82" s="54">
        <f t="shared" si="6"/>
        <v>1</v>
      </c>
      <c r="K82" s="55" t="s">
        <v>64</v>
      </c>
      <c r="L82" s="55" t="s">
        <v>7</v>
      </c>
      <c r="M82" s="56"/>
      <c r="N82" s="51"/>
      <c r="O82" s="51"/>
      <c r="P82" s="57"/>
      <c r="Q82" s="51"/>
      <c r="R82" s="51"/>
      <c r="S82" s="57"/>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9">
        <f t="shared" si="7"/>
        <v>13353.29</v>
      </c>
      <c r="BB82" s="60">
        <f t="shared" si="8"/>
        <v>13353.29</v>
      </c>
      <c r="BC82" s="61" t="str">
        <f t="shared" si="9"/>
        <v>INR  Thirteen Thousand Three Hundred &amp; Fifty Three  and Paise Twenty Nine Only</v>
      </c>
      <c r="BE82" s="69">
        <v>930</v>
      </c>
      <c r="BF82" s="69">
        <f t="shared" si="10"/>
        <v>1052.02</v>
      </c>
      <c r="BG82" s="69">
        <f t="shared" si="11"/>
        <v>11804.49</v>
      </c>
      <c r="BH82" s="69"/>
      <c r="ID82" s="46"/>
      <c r="IE82" s="46"/>
      <c r="IF82" s="46"/>
      <c r="IG82" s="46"/>
      <c r="IH82" s="46"/>
    </row>
    <row r="83" spans="1:242" s="45" customFormat="1" ht="270">
      <c r="A83" s="25">
        <v>71</v>
      </c>
      <c r="B83" s="73" t="s">
        <v>493</v>
      </c>
      <c r="C83" s="31" t="s">
        <v>122</v>
      </c>
      <c r="D83" s="48">
        <v>221.79</v>
      </c>
      <c r="E83" s="49" t="s">
        <v>277</v>
      </c>
      <c r="F83" s="50">
        <v>792.97</v>
      </c>
      <c r="G83" s="51"/>
      <c r="H83" s="52"/>
      <c r="I83" s="53" t="s">
        <v>39</v>
      </c>
      <c r="J83" s="54">
        <f t="shared" si="6"/>
        <v>1</v>
      </c>
      <c r="K83" s="55" t="s">
        <v>64</v>
      </c>
      <c r="L83" s="55" t="s">
        <v>7</v>
      </c>
      <c r="M83" s="56"/>
      <c r="N83" s="51"/>
      <c r="O83" s="51"/>
      <c r="P83" s="57"/>
      <c r="Q83" s="51"/>
      <c r="R83" s="51"/>
      <c r="S83" s="57"/>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9">
        <f t="shared" si="7"/>
        <v>175872.82</v>
      </c>
      <c r="BB83" s="60">
        <f t="shared" si="8"/>
        <v>175872.82</v>
      </c>
      <c r="BC83" s="61" t="str">
        <f t="shared" si="9"/>
        <v>INR  One Lakh Seventy Five Thousand Eight Hundred &amp; Seventy Two  and Paise Eighty Two Only</v>
      </c>
      <c r="BE83" s="69">
        <v>701</v>
      </c>
      <c r="BF83" s="69">
        <f t="shared" si="10"/>
        <v>792.97</v>
      </c>
      <c r="BG83" s="69">
        <f t="shared" si="11"/>
        <v>155474.79</v>
      </c>
      <c r="BH83" s="69"/>
      <c r="ID83" s="46"/>
      <c r="IE83" s="46"/>
      <c r="IF83" s="46"/>
      <c r="IG83" s="46"/>
      <c r="IH83" s="46"/>
    </row>
    <row r="84" spans="1:242" s="45" customFormat="1" ht="270">
      <c r="A84" s="47">
        <v>72</v>
      </c>
      <c r="B84" s="73" t="s">
        <v>496</v>
      </c>
      <c r="C84" s="31" t="s">
        <v>123</v>
      </c>
      <c r="D84" s="48">
        <v>183.72</v>
      </c>
      <c r="E84" s="49" t="s">
        <v>277</v>
      </c>
      <c r="F84" s="50">
        <v>798.63</v>
      </c>
      <c r="G84" s="51"/>
      <c r="H84" s="52"/>
      <c r="I84" s="53" t="s">
        <v>39</v>
      </c>
      <c r="J84" s="54">
        <f t="shared" si="6"/>
        <v>1</v>
      </c>
      <c r="K84" s="55" t="s">
        <v>64</v>
      </c>
      <c r="L84" s="55" t="s">
        <v>7</v>
      </c>
      <c r="M84" s="56"/>
      <c r="N84" s="51"/>
      <c r="O84" s="51"/>
      <c r="P84" s="57"/>
      <c r="Q84" s="51"/>
      <c r="R84" s="51"/>
      <c r="S84" s="57"/>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9">
        <f t="shared" si="7"/>
        <v>146724.3</v>
      </c>
      <c r="BB84" s="60">
        <f t="shared" si="8"/>
        <v>146724.3</v>
      </c>
      <c r="BC84" s="61" t="str">
        <f t="shared" si="9"/>
        <v>INR  One Lakh Forty Six Thousand Seven Hundred &amp; Twenty Four  and Paise Thirty Only</v>
      </c>
      <c r="BE84" s="69">
        <v>706</v>
      </c>
      <c r="BF84" s="69">
        <f t="shared" si="10"/>
        <v>798.63</v>
      </c>
      <c r="BG84" s="69">
        <f t="shared" si="11"/>
        <v>129706.32</v>
      </c>
      <c r="BH84" s="69"/>
      <c r="ID84" s="46"/>
      <c r="IE84" s="46"/>
      <c r="IF84" s="46"/>
      <c r="IG84" s="46"/>
      <c r="IH84" s="46"/>
    </row>
    <row r="85" spans="1:242" s="45" customFormat="1" ht="270">
      <c r="A85" s="25">
        <v>73</v>
      </c>
      <c r="B85" s="73" t="s">
        <v>497</v>
      </c>
      <c r="C85" s="31" t="s">
        <v>124</v>
      </c>
      <c r="D85" s="48">
        <v>56.69</v>
      </c>
      <c r="E85" s="49" t="s">
        <v>277</v>
      </c>
      <c r="F85" s="50">
        <v>804.28</v>
      </c>
      <c r="G85" s="51"/>
      <c r="H85" s="52"/>
      <c r="I85" s="53" t="s">
        <v>39</v>
      </c>
      <c r="J85" s="54">
        <f t="shared" si="6"/>
        <v>1</v>
      </c>
      <c r="K85" s="55" t="s">
        <v>64</v>
      </c>
      <c r="L85" s="55" t="s">
        <v>7</v>
      </c>
      <c r="M85" s="56"/>
      <c r="N85" s="51"/>
      <c r="O85" s="51"/>
      <c r="P85" s="57"/>
      <c r="Q85" s="51"/>
      <c r="R85" s="51"/>
      <c r="S85" s="57"/>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9">
        <f t="shared" si="7"/>
        <v>45594.63</v>
      </c>
      <c r="BB85" s="60">
        <f t="shared" si="8"/>
        <v>45594.63</v>
      </c>
      <c r="BC85" s="61" t="str">
        <f t="shared" si="9"/>
        <v>INR  Forty Five Thousand Five Hundred &amp; Ninety Four  and Paise Sixty Three Only</v>
      </c>
      <c r="BE85" s="69">
        <v>711</v>
      </c>
      <c r="BF85" s="69">
        <f t="shared" si="10"/>
        <v>804.28</v>
      </c>
      <c r="BG85" s="69">
        <f t="shared" si="11"/>
        <v>40306.59</v>
      </c>
      <c r="BH85" s="69"/>
      <c r="ID85" s="46"/>
      <c r="IE85" s="46"/>
      <c r="IF85" s="46"/>
      <c r="IG85" s="46"/>
      <c r="IH85" s="46"/>
    </row>
    <row r="86" spans="1:242" s="45" customFormat="1" ht="135">
      <c r="A86" s="47">
        <v>74</v>
      </c>
      <c r="B86" s="73" t="s">
        <v>329</v>
      </c>
      <c r="C86" s="31" t="s">
        <v>125</v>
      </c>
      <c r="D86" s="48">
        <v>201.89</v>
      </c>
      <c r="E86" s="49" t="s">
        <v>251</v>
      </c>
      <c r="F86" s="50">
        <v>504.52</v>
      </c>
      <c r="G86" s="51"/>
      <c r="H86" s="52"/>
      <c r="I86" s="53" t="s">
        <v>39</v>
      </c>
      <c r="J86" s="54">
        <f t="shared" si="6"/>
        <v>1</v>
      </c>
      <c r="K86" s="55" t="s">
        <v>64</v>
      </c>
      <c r="L86" s="55" t="s">
        <v>7</v>
      </c>
      <c r="M86" s="56"/>
      <c r="N86" s="51"/>
      <c r="O86" s="51"/>
      <c r="P86" s="57"/>
      <c r="Q86" s="51"/>
      <c r="R86" s="51"/>
      <c r="S86" s="57"/>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9">
        <f t="shared" si="7"/>
        <v>101857.54</v>
      </c>
      <c r="BB86" s="60">
        <f t="shared" si="8"/>
        <v>101857.54</v>
      </c>
      <c r="BC86" s="61" t="str">
        <f t="shared" si="9"/>
        <v>INR  One Lakh One Thousand Eight Hundred &amp; Fifty Seven  and Paise Fifty Four Only</v>
      </c>
      <c r="BE86" s="69">
        <v>446</v>
      </c>
      <c r="BF86" s="69">
        <f t="shared" si="10"/>
        <v>504.52</v>
      </c>
      <c r="BG86" s="69">
        <f t="shared" si="11"/>
        <v>90042.94</v>
      </c>
      <c r="BH86" s="69"/>
      <c r="ID86" s="46"/>
      <c r="IE86" s="46"/>
      <c r="IF86" s="46"/>
      <c r="IG86" s="46"/>
      <c r="IH86" s="46"/>
    </row>
    <row r="87" spans="1:242" s="45" customFormat="1" ht="137.25" customHeight="1">
      <c r="A87" s="25">
        <v>75</v>
      </c>
      <c r="B87" s="73" t="s">
        <v>488</v>
      </c>
      <c r="C87" s="31" t="s">
        <v>126</v>
      </c>
      <c r="D87" s="48">
        <v>28.035</v>
      </c>
      <c r="E87" s="49" t="s">
        <v>277</v>
      </c>
      <c r="F87" s="50">
        <v>3125.51</v>
      </c>
      <c r="G87" s="51"/>
      <c r="H87" s="52"/>
      <c r="I87" s="53" t="s">
        <v>39</v>
      </c>
      <c r="J87" s="54">
        <f t="shared" si="6"/>
        <v>1</v>
      </c>
      <c r="K87" s="55" t="s">
        <v>64</v>
      </c>
      <c r="L87" s="55" t="s">
        <v>7</v>
      </c>
      <c r="M87" s="56"/>
      <c r="N87" s="51"/>
      <c r="O87" s="51"/>
      <c r="P87" s="57"/>
      <c r="Q87" s="51"/>
      <c r="R87" s="51"/>
      <c r="S87" s="57"/>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9">
        <f t="shared" si="7"/>
        <v>87623.67</v>
      </c>
      <c r="BB87" s="60">
        <f t="shared" si="8"/>
        <v>87623.67</v>
      </c>
      <c r="BC87" s="61" t="str">
        <f t="shared" si="9"/>
        <v>INR  Eighty Seven Thousand Six Hundred &amp; Twenty Three  and Paise Sixty Seven Only</v>
      </c>
      <c r="BE87" s="69">
        <v>2763</v>
      </c>
      <c r="BF87" s="69">
        <f t="shared" si="10"/>
        <v>3125.51</v>
      </c>
      <c r="BG87" s="69">
        <f t="shared" si="11"/>
        <v>77460.71</v>
      </c>
      <c r="BH87" s="69"/>
      <c r="ID87" s="46"/>
      <c r="IE87" s="46"/>
      <c r="IF87" s="46"/>
      <c r="IG87" s="46"/>
      <c r="IH87" s="46"/>
    </row>
    <row r="88" spans="1:242" s="45" customFormat="1" ht="137.25" customHeight="1">
      <c r="A88" s="47">
        <v>76</v>
      </c>
      <c r="B88" s="73" t="s">
        <v>489</v>
      </c>
      <c r="C88" s="31" t="s">
        <v>127</v>
      </c>
      <c r="D88" s="48">
        <v>27.878</v>
      </c>
      <c r="E88" s="49" t="s">
        <v>277</v>
      </c>
      <c r="F88" s="50">
        <v>3141.34</v>
      </c>
      <c r="G88" s="51"/>
      <c r="H88" s="52"/>
      <c r="I88" s="53" t="s">
        <v>39</v>
      </c>
      <c r="J88" s="54">
        <f>IF(I88="Less(-)",-1,1)</f>
        <v>1</v>
      </c>
      <c r="K88" s="55" t="s">
        <v>64</v>
      </c>
      <c r="L88" s="55" t="s">
        <v>7</v>
      </c>
      <c r="M88" s="56"/>
      <c r="N88" s="51"/>
      <c r="O88" s="51"/>
      <c r="P88" s="57"/>
      <c r="Q88" s="51"/>
      <c r="R88" s="51"/>
      <c r="S88" s="57"/>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9">
        <f>total_amount_ba($B$2,$D$2,D88,F88,J88,K88,M88)</f>
        <v>87574.28</v>
      </c>
      <c r="BB88" s="60">
        <f>BA88+SUM(N88:AZ88)</f>
        <v>87574.28</v>
      </c>
      <c r="BC88" s="61" t="str">
        <f>SpellNumber(L88,BB88)</f>
        <v>INR  Eighty Seven Thousand Five Hundred &amp; Seventy Four  and Paise Twenty Eight Only</v>
      </c>
      <c r="BE88" s="69">
        <v>2777</v>
      </c>
      <c r="BF88" s="69">
        <f t="shared" si="10"/>
        <v>3141.34</v>
      </c>
      <c r="BG88" s="69">
        <f t="shared" si="11"/>
        <v>77417.21</v>
      </c>
      <c r="BH88" s="69"/>
      <c r="ID88" s="46"/>
      <c r="IE88" s="46"/>
      <c r="IF88" s="46"/>
      <c r="IG88" s="46"/>
      <c r="IH88" s="46"/>
    </row>
    <row r="89" spans="1:242" s="45" customFormat="1" ht="137.25" customHeight="1">
      <c r="A89" s="25">
        <v>77</v>
      </c>
      <c r="B89" s="73" t="s">
        <v>490</v>
      </c>
      <c r="C89" s="31" t="s">
        <v>128</v>
      </c>
      <c r="D89" s="48">
        <v>8.633</v>
      </c>
      <c r="E89" s="49" t="s">
        <v>277</v>
      </c>
      <c r="F89" s="50">
        <v>3157.18</v>
      </c>
      <c r="G89" s="51"/>
      <c r="H89" s="52"/>
      <c r="I89" s="53" t="s">
        <v>39</v>
      </c>
      <c r="J89" s="54">
        <f>IF(I89="Less(-)",-1,1)</f>
        <v>1</v>
      </c>
      <c r="K89" s="55" t="s">
        <v>64</v>
      </c>
      <c r="L89" s="55" t="s">
        <v>7</v>
      </c>
      <c r="M89" s="56"/>
      <c r="N89" s="51"/>
      <c r="O89" s="51"/>
      <c r="P89" s="57"/>
      <c r="Q89" s="51"/>
      <c r="R89" s="51"/>
      <c r="S89" s="57"/>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9">
        <f>total_amount_ba($B$2,$D$2,D89,F89,J89,K89,M89)</f>
        <v>27255.93</v>
      </c>
      <c r="BB89" s="60">
        <f>BA89+SUM(N89:AZ89)</f>
        <v>27255.93</v>
      </c>
      <c r="BC89" s="61" t="str">
        <f>SpellNumber(L89,BB89)</f>
        <v>INR  Twenty Seven Thousand Two Hundred &amp; Fifty Five  and Paise Ninety Three Only</v>
      </c>
      <c r="BE89" s="69">
        <v>2791</v>
      </c>
      <c r="BF89" s="69">
        <f t="shared" si="10"/>
        <v>3157.18</v>
      </c>
      <c r="BG89" s="69">
        <f t="shared" si="11"/>
        <v>24094.7</v>
      </c>
      <c r="BH89" s="69"/>
      <c r="ID89" s="46"/>
      <c r="IE89" s="46"/>
      <c r="IF89" s="46"/>
      <c r="IG89" s="46"/>
      <c r="IH89" s="46"/>
    </row>
    <row r="90" spans="1:242" s="45" customFormat="1" ht="330">
      <c r="A90" s="47">
        <v>78</v>
      </c>
      <c r="B90" s="73" t="s">
        <v>330</v>
      </c>
      <c r="C90" s="31" t="s">
        <v>129</v>
      </c>
      <c r="D90" s="48">
        <v>28.41</v>
      </c>
      <c r="E90" s="49" t="s">
        <v>277</v>
      </c>
      <c r="F90" s="50">
        <v>2487.51</v>
      </c>
      <c r="G90" s="51"/>
      <c r="H90" s="52"/>
      <c r="I90" s="53" t="s">
        <v>39</v>
      </c>
      <c r="J90" s="54">
        <f t="shared" si="6"/>
        <v>1</v>
      </c>
      <c r="K90" s="55" t="s">
        <v>64</v>
      </c>
      <c r="L90" s="55" t="s">
        <v>7</v>
      </c>
      <c r="M90" s="56"/>
      <c r="N90" s="51"/>
      <c r="O90" s="51"/>
      <c r="P90" s="57"/>
      <c r="Q90" s="51"/>
      <c r="R90" s="51"/>
      <c r="S90" s="57"/>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9">
        <f t="shared" si="7"/>
        <v>70670.16</v>
      </c>
      <c r="BB90" s="60">
        <f t="shared" si="8"/>
        <v>70670.16</v>
      </c>
      <c r="BC90" s="61" t="str">
        <f t="shared" si="9"/>
        <v>INR  Seventy Thousand Six Hundred &amp; Seventy  and Paise Sixteen Only</v>
      </c>
      <c r="BE90" s="69">
        <v>2199</v>
      </c>
      <c r="BF90" s="69">
        <f t="shared" si="10"/>
        <v>2487.51</v>
      </c>
      <c r="BG90" s="69">
        <f t="shared" si="11"/>
        <v>62473.59</v>
      </c>
      <c r="BH90" s="69"/>
      <c r="ID90" s="46"/>
      <c r="IE90" s="46"/>
      <c r="IF90" s="46"/>
      <c r="IG90" s="46"/>
      <c r="IH90" s="46"/>
    </row>
    <row r="91" spans="1:242" s="45" customFormat="1" ht="330">
      <c r="A91" s="25">
        <v>79</v>
      </c>
      <c r="B91" s="73" t="s">
        <v>331</v>
      </c>
      <c r="C91" s="31" t="s">
        <v>130</v>
      </c>
      <c r="D91" s="48">
        <v>13.91</v>
      </c>
      <c r="E91" s="49" t="s">
        <v>277</v>
      </c>
      <c r="F91" s="50">
        <v>2517.36</v>
      </c>
      <c r="G91" s="51"/>
      <c r="H91" s="52"/>
      <c r="I91" s="53" t="s">
        <v>39</v>
      </c>
      <c r="J91" s="54">
        <f t="shared" si="6"/>
        <v>1</v>
      </c>
      <c r="K91" s="55" t="s">
        <v>64</v>
      </c>
      <c r="L91" s="55" t="s">
        <v>7</v>
      </c>
      <c r="M91" s="56"/>
      <c r="N91" s="51"/>
      <c r="O91" s="51"/>
      <c r="P91" s="57"/>
      <c r="Q91" s="51"/>
      <c r="R91" s="51"/>
      <c r="S91" s="57"/>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9">
        <f t="shared" si="7"/>
        <v>35016.48</v>
      </c>
      <c r="BB91" s="60">
        <f t="shared" si="8"/>
        <v>35016.48</v>
      </c>
      <c r="BC91" s="61" t="str">
        <f t="shared" si="9"/>
        <v>INR  Thirty Five Thousand  &amp;Sixteen  and Paise Forty Eight Only</v>
      </c>
      <c r="BE91" s="69">
        <v>2225.39</v>
      </c>
      <c r="BF91" s="69">
        <f t="shared" si="10"/>
        <v>2517.36</v>
      </c>
      <c r="BG91" s="69">
        <f t="shared" si="11"/>
        <v>30955.17</v>
      </c>
      <c r="BH91" s="69"/>
      <c r="ID91" s="46"/>
      <c r="IE91" s="46"/>
      <c r="IF91" s="46"/>
      <c r="IG91" s="46"/>
      <c r="IH91" s="46"/>
    </row>
    <row r="92" spans="1:242" s="45" customFormat="1" ht="300">
      <c r="A92" s="47">
        <v>80</v>
      </c>
      <c r="B92" s="73" t="s">
        <v>332</v>
      </c>
      <c r="C92" s="31" t="s">
        <v>131</v>
      </c>
      <c r="D92" s="48">
        <v>3.564</v>
      </c>
      <c r="E92" s="49" t="s">
        <v>277</v>
      </c>
      <c r="F92" s="50">
        <v>1705.85</v>
      </c>
      <c r="G92" s="51"/>
      <c r="H92" s="52"/>
      <c r="I92" s="53" t="s">
        <v>39</v>
      </c>
      <c r="J92" s="54">
        <f t="shared" si="6"/>
        <v>1</v>
      </c>
      <c r="K92" s="55" t="s">
        <v>64</v>
      </c>
      <c r="L92" s="55" t="s">
        <v>7</v>
      </c>
      <c r="M92" s="56"/>
      <c r="N92" s="51"/>
      <c r="O92" s="51"/>
      <c r="P92" s="57"/>
      <c r="Q92" s="51"/>
      <c r="R92" s="51"/>
      <c r="S92" s="57"/>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9">
        <f t="shared" si="7"/>
        <v>6079.65</v>
      </c>
      <c r="BB92" s="60">
        <f t="shared" si="8"/>
        <v>6079.65</v>
      </c>
      <c r="BC92" s="61" t="str">
        <f t="shared" si="9"/>
        <v>INR  Six Thousand  &amp;Seventy Nine  and Paise Sixty Five Only</v>
      </c>
      <c r="BE92" s="69">
        <v>1508</v>
      </c>
      <c r="BF92" s="69">
        <f t="shared" si="10"/>
        <v>1705.85</v>
      </c>
      <c r="BG92" s="69">
        <f t="shared" si="11"/>
        <v>5374.51</v>
      </c>
      <c r="BH92" s="69"/>
      <c r="ID92" s="46"/>
      <c r="IE92" s="46"/>
      <c r="IF92" s="46"/>
      <c r="IG92" s="46"/>
      <c r="IH92" s="46"/>
    </row>
    <row r="93" spans="1:242" s="45" customFormat="1" ht="300">
      <c r="A93" s="25">
        <v>81</v>
      </c>
      <c r="B93" s="73" t="s">
        <v>333</v>
      </c>
      <c r="C93" s="31" t="s">
        <v>132</v>
      </c>
      <c r="D93" s="48">
        <v>1.782</v>
      </c>
      <c r="E93" s="49" t="s">
        <v>277</v>
      </c>
      <c r="F93" s="50">
        <v>1726.32</v>
      </c>
      <c r="G93" s="51"/>
      <c r="H93" s="52"/>
      <c r="I93" s="53" t="s">
        <v>39</v>
      </c>
      <c r="J93" s="54">
        <f t="shared" si="6"/>
        <v>1</v>
      </c>
      <c r="K93" s="55" t="s">
        <v>64</v>
      </c>
      <c r="L93" s="55" t="s">
        <v>7</v>
      </c>
      <c r="M93" s="56"/>
      <c r="N93" s="51"/>
      <c r="O93" s="51"/>
      <c r="P93" s="57"/>
      <c r="Q93" s="51"/>
      <c r="R93" s="51"/>
      <c r="S93" s="57"/>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9">
        <f t="shared" si="7"/>
        <v>3076.3</v>
      </c>
      <c r="BB93" s="60">
        <f t="shared" si="8"/>
        <v>3076.3</v>
      </c>
      <c r="BC93" s="61" t="str">
        <f t="shared" si="9"/>
        <v>INR  Three Thousand  &amp;Seventy Six  and Paise Thirty Only</v>
      </c>
      <c r="BE93" s="69">
        <v>1526.1</v>
      </c>
      <c r="BF93" s="69">
        <f t="shared" si="10"/>
        <v>1726.32</v>
      </c>
      <c r="BG93" s="69">
        <f t="shared" si="11"/>
        <v>2719.51</v>
      </c>
      <c r="BH93" s="69"/>
      <c r="ID93" s="46"/>
      <c r="IE93" s="46"/>
      <c r="IF93" s="46"/>
      <c r="IG93" s="46"/>
      <c r="IH93" s="46"/>
    </row>
    <row r="94" spans="1:242" s="45" customFormat="1" ht="64.5" customHeight="1">
      <c r="A94" s="47">
        <v>82</v>
      </c>
      <c r="B94" s="73" t="s">
        <v>507</v>
      </c>
      <c r="C94" s="31" t="s">
        <v>133</v>
      </c>
      <c r="D94" s="48">
        <v>45.97</v>
      </c>
      <c r="E94" s="49" t="s">
        <v>277</v>
      </c>
      <c r="F94" s="50">
        <v>606.32</v>
      </c>
      <c r="G94" s="51"/>
      <c r="H94" s="52"/>
      <c r="I94" s="53" t="s">
        <v>39</v>
      </c>
      <c r="J94" s="54">
        <f t="shared" si="6"/>
        <v>1</v>
      </c>
      <c r="K94" s="55" t="s">
        <v>64</v>
      </c>
      <c r="L94" s="55" t="s">
        <v>7</v>
      </c>
      <c r="M94" s="56"/>
      <c r="N94" s="51"/>
      <c r="O94" s="51"/>
      <c r="P94" s="57"/>
      <c r="Q94" s="51"/>
      <c r="R94" s="51"/>
      <c r="S94" s="57"/>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9">
        <f t="shared" si="7"/>
        <v>27872.53</v>
      </c>
      <c r="BB94" s="60">
        <f t="shared" si="8"/>
        <v>27872.53</v>
      </c>
      <c r="BC94" s="61" t="str">
        <f t="shared" si="9"/>
        <v>INR  Twenty Seven Thousand Eight Hundred &amp; Seventy Two  and Paise Fifty Three Only</v>
      </c>
      <c r="BE94" s="69">
        <v>536</v>
      </c>
      <c r="BF94" s="69">
        <f t="shared" si="10"/>
        <v>606.32</v>
      </c>
      <c r="BG94" s="69">
        <f t="shared" si="11"/>
        <v>24639.92</v>
      </c>
      <c r="BH94" s="69"/>
      <c r="ID94" s="46"/>
      <c r="IE94" s="46"/>
      <c r="IF94" s="46"/>
      <c r="IG94" s="46"/>
      <c r="IH94" s="46"/>
    </row>
    <row r="95" spans="1:242" s="45" customFormat="1" ht="34.5" customHeight="1">
      <c r="A95" s="25">
        <v>83</v>
      </c>
      <c r="B95" s="73" t="s">
        <v>334</v>
      </c>
      <c r="C95" s="31" t="s">
        <v>134</v>
      </c>
      <c r="D95" s="48">
        <v>45.97</v>
      </c>
      <c r="E95" s="49" t="s">
        <v>277</v>
      </c>
      <c r="F95" s="50">
        <v>75.79</v>
      </c>
      <c r="G95" s="51"/>
      <c r="H95" s="52"/>
      <c r="I95" s="53" t="s">
        <v>39</v>
      </c>
      <c r="J95" s="54">
        <f t="shared" si="6"/>
        <v>1</v>
      </c>
      <c r="K95" s="55" t="s">
        <v>64</v>
      </c>
      <c r="L95" s="55" t="s">
        <v>7</v>
      </c>
      <c r="M95" s="56"/>
      <c r="N95" s="51"/>
      <c r="O95" s="51"/>
      <c r="P95" s="57"/>
      <c r="Q95" s="51"/>
      <c r="R95" s="51"/>
      <c r="S95" s="57"/>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9">
        <f t="shared" si="7"/>
        <v>3484.07</v>
      </c>
      <c r="BB95" s="60">
        <f t="shared" si="8"/>
        <v>3484.07</v>
      </c>
      <c r="BC95" s="61" t="str">
        <f t="shared" si="9"/>
        <v>INR  Three Thousand Four Hundred &amp; Eighty Four  and Paise Seven Only</v>
      </c>
      <c r="BE95" s="69">
        <v>67</v>
      </c>
      <c r="BF95" s="69">
        <f t="shared" si="10"/>
        <v>75.79</v>
      </c>
      <c r="BG95" s="69">
        <f t="shared" si="11"/>
        <v>3079.99</v>
      </c>
      <c r="BH95" s="69"/>
      <c r="ID95" s="46"/>
      <c r="IE95" s="46"/>
      <c r="IF95" s="46"/>
      <c r="IG95" s="46"/>
      <c r="IH95" s="46"/>
    </row>
    <row r="96" spans="1:242" s="45" customFormat="1" ht="243.75" customHeight="1">
      <c r="A96" s="47">
        <v>84</v>
      </c>
      <c r="B96" s="73" t="s">
        <v>335</v>
      </c>
      <c r="C96" s="31" t="s">
        <v>135</v>
      </c>
      <c r="D96" s="48">
        <v>438.32</v>
      </c>
      <c r="E96" s="49" t="s">
        <v>336</v>
      </c>
      <c r="F96" s="50">
        <v>506.78</v>
      </c>
      <c r="G96" s="51"/>
      <c r="H96" s="52"/>
      <c r="I96" s="53" t="s">
        <v>39</v>
      </c>
      <c r="J96" s="54">
        <f t="shared" si="6"/>
        <v>1</v>
      </c>
      <c r="K96" s="55" t="s">
        <v>64</v>
      </c>
      <c r="L96" s="55" t="s">
        <v>7</v>
      </c>
      <c r="M96" s="56"/>
      <c r="N96" s="51"/>
      <c r="O96" s="51"/>
      <c r="P96" s="57"/>
      <c r="Q96" s="51"/>
      <c r="R96" s="51"/>
      <c r="S96" s="57"/>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9">
        <f t="shared" si="7"/>
        <v>222131.81</v>
      </c>
      <c r="BB96" s="60">
        <f t="shared" si="8"/>
        <v>222131.81</v>
      </c>
      <c r="BC96" s="61" t="str">
        <f t="shared" si="9"/>
        <v>INR  Two Lakh Twenty Two Thousand One Hundred &amp; Thirty One  and Paise Eighty One Only</v>
      </c>
      <c r="BE96" s="69">
        <v>448</v>
      </c>
      <c r="BF96" s="69">
        <f t="shared" si="10"/>
        <v>506.78</v>
      </c>
      <c r="BG96" s="69">
        <f t="shared" si="11"/>
        <v>196367.36</v>
      </c>
      <c r="BH96" s="69"/>
      <c r="ID96" s="46"/>
      <c r="IE96" s="46"/>
      <c r="IF96" s="46"/>
      <c r="IG96" s="46"/>
      <c r="IH96" s="46"/>
    </row>
    <row r="97" spans="1:242" s="45" customFormat="1" ht="64.5" customHeight="1">
      <c r="A97" s="25">
        <v>85</v>
      </c>
      <c r="B97" s="73" t="s">
        <v>506</v>
      </c>
      <c r="C97" s="31" t="s">
        <v>136</v>
      </c>
      <c r="D97" s="48">
        <v>68.84</v>
      </c>
      <c r="E97" s="49" t="s">
        <v>259</v>
      </c>
      <c r="F97" s="50">
        <v>529.4</v>
      </c>
      <c r="G97" s="51"/>
      <c r="H97" s="52"/>
      <c r="I97" s="53" t="s">
        <v>39</v>
      </c>
      <c r="J97" s="54">
        <f t="shared" si="6"/>
        <v>1</v>
      </c>
      <c r="K97" s="55" t="s">
        <v>64</v>
      </c>
      <c r="L97" s="55" t="s">
        <v>7</v>
      </c>
      <c r="M97" s="56"/>
      <c r="N97" s="51"/>
      <c r="O97" s="51"/>
      <c r="P97" s="57"/>
      <c r="Q97" s="51"/>
      <c r="R97" s="51"/>
      <c r="S97" s="57"/>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9">
        <f t="shared" si="7"/>
        <v>36443.9</v>
      </c>
      <c r="BB97" s="60">
        <f t="shared" si="8"/>
        <v>36443.9</v>
      </c>
      <c r="BC97" s="61" t="str">
        <f t="shared" si="9"/>
        <v>INR  Thirty Six Thousand Four Hundred &amp; Forty Three  and Paise Ninety Only</v>
      </c>
      <c r="BE97" s="69">
        <v>468</v>
      </c>
      <c r="BF97" s="69">
        <f t="shared" si="10"/>
        <v>529.4</v>
      </c>
      <c r="BG97" s="69">
        <f t="shared" si="11"/>
        <v>32217.12</v>
      </c>
      <c r="BH97" s="69"/>
      <c r="ID97" s="46"/>
      <c r="IE97" s="46"/>
      <c r="IF97" s="46"/>
      <c r="IG97" s="46"/>
      <c r="IH97" s="46"/>
    </row>
    <row r="98" spans="1:242" s="45" customFormat="1" ht="36" customHeight="1">
      <c r="A98" s="47">
        <v>86</v>
      </c>
      <c r="B98" s="73" t="s">
        <v>504</v>
      </c>
      <c r="C98" s="31" t="s">
        <v>137</v>
      </c>
      <c r="D98" s="48">
        <v>120</v>
      </c>
      <c r="E98" s="49" t="s">
        <v>252</v>
      </c>
      <c r="F98" s="50">
        <v>56.56</v>
      </c>
      <c r="G98" s="51"/>
      <c r="H98" s="52"/>
      <c r="I98" s="53" t="s">
        <v>39</v>
      </c>
      <c r="J98" s="54">
        <f t="shared" si="6"/>
        <v>1</v>
      </c>
      <c r="K98" s="55" t="s">
        <v>64</v>
      </c>
      <c r="L98" s="55" t="s">
        <v>7</v>
      </c>
      <c r="M98" s="56"/>
      <c r="N98" s="51"/>
      <c r="O98" s="51"/>
      <c r="P98" s="57"/>
      <c r="Q98" s="51"/>
      <c r="R98" s="51"/>
      <c r="S98" s="57"/>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9">
        <f t="shared" si="7"/>
        <v>6787.2</v>
      </c>
      <c r="BB98" s="60">
        <f t="shared" si="8"/>
        <v>6787.2</v>
      </c>
      <c r="BC98" s="61" t="str">
        <f t="shared" si="9"/>
        <v>INR  Six Thousand Seven Hundred &amp; Eighty Seven  and Paise Twenty Only</v>
      </c>
      <c r="BE98" s="69">
        <v>50</v>
      </c>
      <c r="BF98" s="69">
        <f t="shared" si="10"/>
        <v>56.56</v>
      </c>
      <c r="BG98" s="69">
        <f t="shared" si="11"/>
        <v>6000</v>
      </c>
      <c r="BH98" s="69"/>
      <c r="ID98" s="46"/>
      <c r="IE98" s="46"/>
      <c r="IF98" s="46"/>
      <c r="IG98" s="46"/>
      <c r="IH98" s="46"/>
    </row>
    <row r="99" spans="1:242" s="45" customFormat="1" ht="33.75" customHeight="1">
      <c r="A99" s="25">
        <v>87</v>
      </c>
      <c r="B99" s="73" t="s">
        <v>505</v>
      </c>
      <c r="C99" s="31" t="s">
        <v>138</v>
      </c>
      <c r="D99" s="48">
        <v>120</v>
      </c>
      <c r="E99" s="49" t="s">
        <v>252</v>
      </c>
      <c r="F99" s="50">
        <v>39.59</v>
      </c>
      <c r="G99" s="51"/>
      <c r="H99" s="52"/>
      <c r="I99" s="53" t="s">
        <v>39</v>
      </c>
      <c r="J99" s="54">
        <f t="shared" si="6"/>
        <v>1</v>
      </c>
      <c r="K99" s="55" t="s">
        <v>64</v>
      </c>
      <c r="L99" s="55" t="s">
        <v>7</v>
      </c>
      <c r="M99" s="56"/>
      <c r="N99" s="51"/>
      <c r="O99" s="51"/>
      <c r="P99" s="57"/>
      <c r="Q99" s="51"/>
      <c r="R99" s="51"/>
      <c r="S99" s="57"/>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9">
        <f t="shared" si="7"/>
        <v>4750.8</v>
      </c>
      <c r="BB99" s="60">
        <f t="shared" si="8"/>
        <v>4750.8</v>
      </c>
      <c r="BC99" s="61" t="str">
        <f t="shared" si="9"/>
        <v>INR  Four Thousand Seven Hundred &amp; Fifty  and Paise Eighty Only</v>
      </c>
      <c r="BE99" s="69">
        <v>35</v>
      </c>
      <c r="BF99" s="69">
        <f t="shared" si="10"/>
        <v>39.59</v>
      </c>
      <c r="BG99" s="69">
        <f t="shared" si="11"/>
        <v>4200</v>
      </c>
      <c r="BH99" s="69"/>
      <c r="ID99" s="46"/>
      <c r="IE99" s="46"/>
      <c r="IF99" s="46"/>
      <c r="IG99" s="46"/>
      <c r="IH99" s="46"/>
    </row>
    <row r="100" spans="1:242" s="45" customFormat="1" ht="90.75" customHeight="1">
      <c r="A100" s="47">
        <v>88</v>
      </c>
      <c r="B100" s="73" t="s">
        <v>337</v>
      </c>
      <c r="C100" s="31" t="s">
        <v>139</v>
      </c>
      <c r="D100" s="48">
        <v>14.1</v>
      </c>
      <c r="E100" s="49" t="s">
        <v>263</v>
      </c>
      <c r="F100" s="50">
        <v>10968.12</v>
      </c>
      <c r="G100" s="51"/>
      <c r="H100" s="52"/>
      <c r="I100" s="53" t="s">
        <v>39</v>
      </c>
      <c r="J100" s="54">
        <f t="shared" si="6"/>
        <v>1</v>
      </c>
      <c r="K100" s="55" t="s">
        <v>64</v>
      </c>
      <c r="L100" s="55" t="s">
        <v>7</v>
      </c>
      <c r="M100" s="56"/>
      <c r="N100" s="51"/>
      <c r="O100" s="51"/>
      <c r="P100" s="57"/>
      <c r="Q100" s="51"/>
      <c r="R100" s="51"/>
      <c r="S100" s="57"/>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9">
        <f t="shared" si="7"/>
        <v>154650.49</v>
      </c>
      <c r="BB100" s="60">
        <f t="shared" si="8"/>
        <v>154650.49</v>
      </c>
      <c r="BC100" s="61" t="str">
        <f t="shared" si="9"/>
        <v>INR  One Lakh Fifty Four Thousand Six Hundred &amp; Fifty  and Paise Forty Nine Only</v>
      </c>
      <c r="BE100" s="69">
        <v>9696</v>
      </c>
      <c r="BF100" s="69">
        <f t="shared" si="10"/>
        <v>10968.12</v>
      </c>
      <c r="BG100" s="69">
        <f t="shared" si="11"/>
        <v>136713.6</v>
      </c>
      <c r="BH100" s="69"/>
      <c r="ID100" s="46"/>
      <c r="IE100" s="46"/>
      <c r="IF100" s="46"/>
      <c r="IG100" s="46"/>
      <c r="IH100" s="46"/>
    </row>
    <row r="101" spans="1:242" s="45" customFormat="1" ht="91.5" customHeight="1">
      <c r="A101" s="25">
        <v>89</v>
      </c>
      <c r="B101" s="73" t="s">
        <v>338</v>
      </c>
      <c r="C101" s="31" t="s">
        <v>140</v>
      </c>
      <c r="D101" s="48">
        <v>13.552</v>
      </c>
      <c r="E101" s="49" t="s">
        <v>263</v>
      </c>
      <c r="F101" s="50">
        <v>11077.8</v>
      </c>
      <c r="G101" s="51"/>
      <c r="H101" s="52"/>
      <c r="I101" s="53" t="s">
        <v>39</v>
      </c>
      <c r="J101" s="54">
        <f t="shared" si="6"/>
        <v>1</v>
      </c>
      <c r="K101" s="55" t="s">
        <v>64</v>
      </c>
      <c r="L101" s="55" t="s">
        <v>7</v>
      </c>
      <c r="M101" s="56"/>
      <c r="N101" s="51"/>
      <c r="O101" s="51"/>
      <c r="P101" s="57"/>
      <c r="Q101" s="51"/>
      <c r="R101" s="51"/>
      <c r="S101" s="57"/>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9">
        <f t="shared" si="7"/>
        <v>150126.35</v>
      </c>
      <c r="BB101" s="60">
        <f t="shared" si="8"/>
        <v>150126.35</v>
      </c>
      <c r="BC101" s="61" t="str">
        <f t="shared" si="9"/>
        <v>INR  One Lakh Fifty Thousand One Hundred &amp; Twenty Six  and Paise Thirty Five Only</v>
      </c>
      <c r="BE101" s="69">
        <v>9792.96</v>
      </c>
      <c r="BF101" s="69">
        <f t="shared" si="10"/>
        <v>11077.8</v>
      </c>
      <c r="BG101" s="69">
        <f t="shared" si="11"/>
        <v>132714.19</v>
      </c>
      <c r="BH101" s="69"/>
      <c r="ID101" s="46"/>
      <c r="IE101" s="46"/>
      <c r="IF101" s="46"/>
      <c r="IG101" s="46"/>
      <c r="IH101" s="46"/>
    </row>
    <row r="102" spans="1:242" s="45" customFormat="1" ht="91.5" customHeight="1">
      <c r="A102" s="47">
        <v>90</v>
      </c>
      <c r="B102" s="73" t="s">
        <v>339</v>
      </c>
      <c r="C102" s="31" t="s">
        <v>141</v>
      </c>
      <c r="D102" s="48">
        <v>3.634</v>
      </c>
      <c r="E102" s="49" t="s">
        <v>263</v>
      </c>
      <c r="F102" s="50">
        <v>11188.57</v>
      </c>
      <c r="G102" s="51"/>
      <c r="H102" s="52"/>
      <c r="I102" s="53" t="s">
        <v>39</v>
      </c>
      <c r="J102" s="54">
        <f t="shared" si="6"/>
        <v>1</v>
      </c>
      <c r="K102" s="55" t="s">
        <v>64</v>
      </c>
      <c r="L102" s="55" t="s">
        <v>7</v>
      </c>
      <c r="M102" s="56"/>
      <c r="N102" s="51"/>
      <c r="O102" s="51"/>
      <c r="P102" s="57"/>
      <c r="Q102" s="51"/>
      <c r="R102" s="51"/>
      <c r="S102" s="57"/>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9">
        <f t="shared" si="7"/>
        <v>40659.26</v>
      </c>
      <c r="BB102" s="60">
        <f t="shared" si="8"/>
        <v>40659.26</v>
      </c>
      <c r="BC102" s="61" t="str">
        <f t="shared" si="9"/>
        <v>INR  Forty Thousand Six Hundred &amp; Fifty Nine  and Paise Twenty Six Only</v>
      </c>
      <c r="BE102" s="69">
        <v>9890.89</v>
      </c>
      <c r="BF102" s="69">
        <f t="shared" si="10"/>
        <v>11188.57</v>
      </c>
      <c r="BG102" s="69">
        <f t="shared" si="11"/>
        <v>35943.49</v>
      </c>
      <c r="BH102" s="69"/>
      <c r="ID102" s="46"/>
      <c r="IE102" s="46"/>
      <c r="IF102" s="46"/>
      <c r="IG102" s="46"/>
      <c r="IH102" s="46"/>
    </row>
    <row r="103" spans="1:242" s="45" customFormat="1" ht="120">
      <c r="A103" s="25">
        <v>91</v>
      </c>
      <c r="B103" s="73" t="s">
        <v>340</v>
      </c>
      <c r="C103" s="31" t="s">
        <v>142</v>
      </c>
      <c r="D103" s="48">
        <v>5</v>
      </c>
      <c r="E103" s="49" t="s">
        <v>263</v>
      </c>
      <c r="F103" s="50">
        <v>11413.81</v>
      </c>
      <c r="G103" s="51"/>
      <c r="H103" s="52"/>
      <c r="I103" s="53" t="s">
        <v>39</v>
      </c>
      <c r="J103" s="54">
        <f t="shared" si="6"/>
        <v>1</v>
      </c>
      <c r="K103" s="55" t="s">
        <v>64</v>
      </c>
      <c r="L103" s="55" t="s">
        <v>7</v>
      </c>
      <c r="M103" s="56"/>
      <c r="N103" s="51"/>
      <c r="O103" s="51"/>
      <c r="P103" s="57"/>
      <c r="Q103" s="51"/>
      <c r="R103" s="51"/>
      <c r="S103" s="57"/>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9">
        <f t="shared" si="7"/>
        <v>57069.05</v>
      </c>
      <c r="BB103" s="60">
        <f t="shared" si="8"/>
        <v>57069.05</v>
      </c>
      <c r="BC103" s="61" t="str">
        <f t="shared" si="9"/>
        <v>INR  Fifty Seven Thousand  &amp;Sixty Nine  and Paise Five Only</v>
      </c>
      <c r="BE103" s="69">
        <v>10090</v>
      </c>
      <c r="BF103" s="69">
        <f t="shared" si="10"/>
        <v>11413.81</v>
      </c>
      <c r="BG103" s="69">
        <f t="shared" si="11"/>
        <v>50450</v>
      </c>
      <c r="BH103" s="69"/>
      <c r="ID103" s="46"/>
      <c r="IE103" s="46"/>
      <c r="IF103" s="46"/>
      <c r="IG103" s="46"/>
      <c r="IH103" s="46"/>
    </row>
    <row r="104" spans="1:242" s="45" customFormat="1" ht="49.5" customHeight="1">
      <c r="A104" s="47">
        <v>92</v>
      </c>
      <c r="B104" s="73" t="s">
        <v>503</v>
      </c>
      <c r="C104" s="31" t="s">
        <v>143</v>
      </c>
      <c r="D104" s="48">
        <v>45</v>
      </c>
      <c r="E104" s="49" t="s">
        <v>336</v>
      </c>
      <c r="F104" s="50">
        <v>462.66</v>
      </c>
      <c r="G104" s="51"/>
      <c r="H104" s="52"/>
      <c r="I104" s="53" t="s">
        <v>39</v>
      </c>
      <c r="J104" s="54">
        <f t="shared" si="6"/>
        <v>1</v>
      </c>
      <c r="K104" s="55" t="s">
        <v>64</v>
      </c>
      <c r="L104" s="55" t="s">
        <v>7</v>
      </c>
      <c r="M104" s="56"/>
      <c r="N104" s="51"/>
      <c r="O104" s="51"/>
      <c r="P104" s="57"/>
      <c r="Q104" s="51"/>
      <c r="R104" s="51"/>
      <c r="S104" s="57"/>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9">
        <f t="shared" si="7"/>
        <v>20819.7</v>
      </c>
      <c r="BB104" s="60">
        <f t="shared" si="8"/>
        <v>20819.7</v>
      </c>
      <c r="BC104" s="61" t="str">
        <f t="shared" si="9"/>
        <v>INR  Twenty Thousand Eight Hundred &amp; Nineteen  and Paise Seventy Only</v>
      </c>
      <c r="BE104" s="69">
        <v>409</v>
      </c>
      <c r="BF104" s="69">
        <f t="shared" si="10"/>
        <v>462.66</v>
      </c>
      <c r="BG104" s="69">
        <f t="shared" si="11"/>
        <v>18405</v>
      </c>
      <c r="BH104" s="69"/>
      <c r="ID104" s="46"/>
      <c r="IE104" s="46"/>
      <c r="IF104" s="46"/>
      <c r="IG104" s="46"/>
      <c r="IH104" s="46"/>
    </row>
    <row r="105" spans="1:242" s="45" customFormat="1" ht="152.25" customHeight="1">
      <c r="A105" s="25">
        <v>93</v>
      </c>
      <c r="B105" s="73" t="s">
        <v>341</v>
      </c>
      <c r="C105" s="31" t="s">
        <v>144</v>
      </c>
      <c r="D105" s="48">
        <v>55.5</v>
      </c>
      <c r="E105" s="49" t="s">
        <v>251</v>
      </c>
      <c r="F105" s="50">
        <v>10267.9</v>
      </c>
      <c r="G105" s="51"/>
      <c r="H105" s="52"/>
      <c r="I105" s="53" t="s">
        <v>39</v>
      </c>
      <c r="J105" s="54">
        <f t="shared" si="6"/>
        <v>1</v>
      </c>
      <c r="K105" s="55" t="s">
        <v>64</v>
      </c>
      <c r="L105" s="55" t="s">
        <v>7</v>
      </c>
      <c r="M105" s="56"/>
      <c r="N105" s="51"/>
      <c r="O105" s="51"/>
      <c r="P105" s="57"/>
      <c r="Q105" s="51"/>
      <c r="R105" s="51"/>
      <c r="S105" s="57"/>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9">
        <f t="shared" si="7"/>
        <v>569868.45</v>
      </c>
      <c r="BB105" s="60">
        <f t="shared" si="8"/>
        <v>569868.45</v>
      </c>
      <c r="BC105" s="61" t="str">
        <f t="shared" si="9"/>
        <v>INR  Five Lakh Sixty Nine Thousand Eight Hundred &amp; Sixty Eight  and Paise Forty Five Only</v>
      </c>
      <c r="BE105" s="69">
        <v>9077</v>
      </c>
      <c r="BF105" s="69">
        <f t="shared" si="10"/>
        <v>10267.9</v>
      </c>
      <c r="BG105" s="69">
        <f t="shared" si="11"/>
        <v>503773.5</v>
      </c>
      <c r="BH105" s="69"/>
      <c r="ID105" s="46"/>
      <c r="IE105" s="46"/>
      <c r="IF105" s="46"/>
      <c r="IG105" s="46"/>
      <c r="IH105" s="46"/>
    </row>
    <row r="106" spans="1:242" s="45" customFormat="1" ht="165">
      <c r="A106" s="47">
        <v>94</v>
      </c>
      <c r="B106" s="73" t="s">
        <v>342</v>
      </c>
      <c r="C106" s="31" t="s">
        <v>145</v>
      </c>
      <c r="D106" s="48">
        <v>15.8</v>
      </c>
      <c r="E106" s="49" t="s">
        <v>277</v>
      </c>
      <c r="F106" s="50">
        <v>4898.1</v>
      </c>
      <c r="G106" s="51"/>
      <c r="H106" s="52"/>
      <c r="I106" s="53" t="s">
        <v>39</v>
      </c>
      <c r="J106" s="54">
        <f t="shared" si="6"/>
        <v>1</v>
      </c>
      <c r="K106" s="55" t="s">
        <v>64</v>
      </c>
      <c r="L106" s="55" t="s">
        <v>7</v>
      </c>
      <c r="M106" s="56"/>
      <c r="N106" s="51"/>
      <c r="O106" s="51"/>
      <c r="P106" s="57"/>
      <c r="Q106" s="51"/>
      <c r="R106" s="51"/>
      <c r="S106" s="57"/>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9">
        <f t="shared" si="7"/>
        <v>77389.98</v>
      </c>
      <c r="BB106" s="60">
        <f t="shared" si="8"/>
        <v>77389.98</v>
      </c>
      <c r="BC106" s="61" t="str">
        <f t="shared" si="9"/>
        <v>INR  Seventy Seven Thousand Three Hundred &amp; Eighty Nine  and Paise Ninety Eight Only</v>
      </c>
      <c r="BE106" s="69">
        <v>4330</v>
      </c>
      <c r="BF106" s="69">
        <f t="shared" si="10"/>
        <v>4898.1</v>
      </c>
      <c r="BG106" s="69">
        <f t="shared" si="11"/>
        <v>68414</v>
      </c>
      <c r="BH106" s="69"/>
      <c r="ID106" s="46"/>
      <c r="IE106" s="46"/>
      <c r="IF106" s="46"/>
      <c r="IG106" s="46"/>
      <c r="IH106" s="46"/>
    </row>
    <row r="107" spans="1:242" s="45" customFormat="1" ht="92.25" customHeight="1">
      <c r="A107" s="25">
        <v>95</v>
      </c>
      <c r="B107" s="73" t="s">
        <v>343</v>
      </c>
      <c r="C107" s="31" t="s">
        <v>146</v>
      </c>
      <c r="D107" s="48">
        <v>375</v>
      </c>
      <c r="E107" s="49" t="s">
        <v>252</v>
      </c>
      <c r="F107" s="50">
        <v>32.8</v>
      </c>
      <c r="G107" s="51"/>
      <c r="H107" s="52"/>
      <c r="I107" s="53" t="s">
        <v>39</v>
      </c>
      <c r="J107" s="54">
        <f t="shared" si="6"/>
        <v>1</v>
      </c>
      <c r="K107" s="55" t="s">
        <v>64</v>
      </c>
      <c r="L107" s="55" t="s">
        <v>7</v>
      </c>
      <c r="M107" s="56"/>
      <c r="N107" s="51"/>
      <c r="O107" s="51"/>
      <c r="P107" s="57"/>
      <c r="Q107" s="51"/>
      <c r="R107" s="51"/>
      <c r="S107" s="57"/>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9">
        <f t="shared" si="7"/>
        <v>12300</v>
      </c>
      <c r="BB107" s="60">
        <f t="shared" si="8"/>
        <v>12300</v>
      </c>
      <c r="BC107" s="61" t="str">
        <f t="shared" si="9"/>
        <v>INR  Twelve Thousand Three Hundred    Only</v>
      </c>
      <c r="BE107" s="69">
        <v>29</v>
      </c>
      <c r="BF107" s="69">
        <f t="shared" si="10"/>
        <v>32.8</v>
      </c>
      <c r="BG107" s="69">
        <f t="shared" si="11"/>
        <v>10875</v>
      </c>
      <c r="BH107" s="69"/>
      <c r="ID107" s="46"/>
      <c r="IE107" s="46"/>
      <c r="IF107" s="46"/>
      <c r="IG107" s="46"/>
      <c r="IH107" s="46"/>
    </row>
    <row r="108" spans="1:242" s="45" customFormat="1" ht="49.5" customHeight="1">
      <c r="A108" s="47">
        <v>96</v>
      </c>
      <c r="B108" s="73" t="s">
        <v>344</v>
      </c>
      <c r="C108" s="31" t="s">
        <v>147</v>
      </c>
      <c r="D108" s="48">
        <v>120</v>
      </c>
      <c r="E108" s="49" t="s">
        <v>252</v>
      </c>
      <c r="F108" s="50">
        <v>48.64</v>
      </c>
      <c r="G108" s="51"/>
      <c r="H108" s="52"/>
      <c r="I108" s="53" t="s">
        <v>39</v>
      </c>
      <c r="J108" s="54">
        <f t="shared" si="6"/>
        <v>1</v>
      </c>
      <c r="K108" s="55" t="s">
        <v>64</v>
      </c>
      <c r="L108" s="55" t="s">
        <v>7</v>
      </c>
      <c r="M108" s="56"/>
      <c r="N108" s="51"/>
      <c r="O108" s="51"/>
      <c r="P108" s="57"/>
      <c r="Q108" s="51"/>
      <c r="R108" s="51"/>
      <c r="S108" s="57"/>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9">
        <f t="shared" si="7"/>
        <v>5836.8</v>
      </c>
      <c r="BB108" s="60">
        <f t="shared" si="8"/>
        <v>5836.8</v>
      </c>
      <c r="BC108" s="61" t="str">
        <f t="shared" si="9"/>
        <v>INR  Five Thousand Eight Hundred &amp; Thirty Six  and Paise Eighty Only</v>
      </c>
      <c r="BE108" s="69">
        <v>43</v>
      </c>
      <c r="BF108" s="69">
        <f t="shared" si="10"/>
        <v>48.64</v>
      </c>
      <c r="BG108" s="69">
        <f t="shared" si="11"/>
        <v>5160</v>
      </c>
      <c r="BH108" s="69"/>
      <c r="ID108" s="46"/>
      <c r="IE108" s="46"/>
      <c r="IF108" s="46"/>
      <c r="IG108" s="46"/>
      <c r="IH108" s="46"/>
    </row>
    <row r="109" spans="1:242" s="45" customFormat="1" ht="48.75" customHeight="1">
      <c r="A109" s="25">
        <v>97</v>
      </c>
      <c r="B109" s="73" t="s">
        <v>345</v>
      </c>
      <c r="C109" s="31" t="s">
        <v>148</v>
      </c>
      <c r="D109" s="48">
        <v>40</v>
      </c>
      <c r="E109" s="49" t="s">
        <v>252</v>
      </c>
      <c r="F109" s="50">
        <v>179.86</v>
      </c>
      <c r="G109" s="51"/>
      <c r="H109" s="52"/>
      <c r="I109" s="53" t="s">
        <v>39</v>
      </c>
      <c r="J109" s="54">
        <f t="shared" si="6"/>
        <v>1</v>
      </c>
      <c r="K109" s="55" t="s">
        <v>64</v>
      </c>
      <c r="L109" s="55" t="s">
        <v>7</v>
      </c>
      <c r="M109" s="56"/>
      <c r="N109" s="51"/>
      <c r="O109" s="51"/>
      <c r="P109" s="57"/>
      <c r="Q109" s="51"/>
      <c r="R109" s="51"/>
      <c r="S109" s="57"/>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9">
        <f t="shared" si="7"/>
        <v>7194.4</v>
      </c>
      <c r="BB109" s="60">
        <f t="shared" si="8"/>
        <v>7194.4</v>
      </c>
      <c r="BC109" s="61" t="str">
        <f t="shared" si="9"/>
        <v>INR  Seven Thousand One Hundred &amp; Ninety Four  and Paise Forty Only</v>
      </c>
      <c r="BE109" s="69">
        <v>159</v>
      </c>
      <c r="BF109" s="69">
        <f t="shared" si="10"/>
        <v>179.86</v>
      </c>
      <c r="BG109" s="69">
        <f t="shared" si="11"/>
        <v>6360</v>
      </c>
      <c r="BH109" s="69"/>
      <c r="ID109" s="46"/>
      <c r="IE109" s="46"/>
      <c r="IF109" s="46"/>
      <c r="IG109" s="46"/>
      <c r="IH109" s="46"/>
    </row>
    <row r="110" spans="1:242" s="45" customFormat="1" ht="34.5" customHeight="1">
      <c r="A110" s="47">
        <v>98</v>
      </c>
      <c r="B110" s="73" t="s">
        <v>346</v>
      </c>
      <c r="C110" s="31" t="s">
        <v>149</v>
      </c>
      <c r="D110" s="48">
        <v>80</v>
      </c>
      <c r="E110" s="49" t="s">
        <v>252</v>
      </c>
      <c r="F110" s="50">
        <v>79.18</v>
      </c>
      <c r="G110" s="51"/>
      <c r="H110" s="52"/>
      <c r="I110" s="53" t="s">
        <v>39</v>
      </c>
      <c r="J110" s="54">
        <f t="shared" si="6"/>
        <v>1</v>
      </c>
      <c r="K110" s="55" t="s">
        <v>64</v>
      </c>
      <c r="L110" s="55" t="s">
        <v>7</v>
      </c>
      <c r="M110" s="56"/>
      <c r="N110" s="51"/>
      <c r="O110" s="51"/>
      <c r="P110" s="57"/>
      <c r="Q110" s="51"/>
      <c r="R110" s="51"/>
      <c r="S110" s="57"/>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9">
        <f t="shared" si="7"/>
        <v>6334.4</v>
      </c>
      <c r="BB110" s="60">
        <f t="shared" si="8"/>
        <v>6334.4</v>
      </c>
      <c r="BC110" s="61" t="str">
        <f t="shared" si="9"/>
        <v>INR  Six Thousand Three Hundred &amp; Thirty Four  and Paise Forty Only</v>
      </c>
      <c r="BE110" s="69">
        <v>70</v>
      </c>
      <c r="BF110" s="69">
        <f t="shared" si="10"/>
        <v>79.18</v>
      </c>
      <c r="BG110" s="69">
        <f t="shared" si="11"/>
        <v>5600</v>
      </c>
      <c r="BH110" s="69"/>
      <c r="ID110" s="46"/>
      <c r="IE110" s="46"/>
      <c r="IF110" s="46"/>
      <c r="IG110" s="46"/>
      <c r="IH110" s="46"/>
    </row>
    <row r="111" spans="1:242" s="45" customFormat="1" ht="36" customHeight="1">
      <c r="A111" s="25">
        <v>99</v>
      </c>
      <c r="B111" s="73" t="s">
        <v>347</v>
      </c>
      <c r="C111" s="31" t="s">
        <v>150</v>
      </c>
      <c r="D111" s="48">
        <v>40</v>
      </c>
      <c r="E111" s="49" t="s">
        <v>252</v>
      </c>
      <c r="F111" s="50">
        <v>1883.45</v>
      </c>
      <c r="G111" s="51"/>
      <c r="H111" s="52"/>
      <c r="I111" s="53" t="s">
        <v>39</v>
      </c>
      <c r="J111" s="54">
        <f t="shared" si="6"/>
        <v>1</v>
      </c>
      <c r="K111" s="55" t="s">
        <v>64</v>
      </c>
      <c r="L111" s="55" t="s">
        <v>7</v>
      </c>
      <c r="M111" s="56"/>
      <c r="N111" s="51"/>
      <c r="O111" s="51"/>
      <c r="P111" s="57"/>
      <c r="Q111" s="51"/>
      <c r="R111" s="51"/>
      <c r="S111" s="57"/>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9">
        <f t="shared" si="7"/>
        <v>75338</v>
      </c>
      <c r="BB111" s="60">
        <f t="shared" si="8"/>
        <v>75338</v>
      </c>
      <c r="BC111" s="61" t="str">
        <f t="shared" si="9"/>
        <v>INR  Seventy Five Thousand Three Hundred &amp; Thirty Eight  Only</v>
      </c>
      <c r="BE111" s="69">
        <v>1665</v>
      </c>
      <c r="BF111" s="69">
        <f t="shared" si="10"/>
        <v>1883.45</v>
      </c>
      <c r="BG111" s="69">
        <f t="shared" si="11"/>
        <v>66600</v>
      </c>
      <c r="BH111" s="69"/>
      <c r="ID111" s="46"/>
      <c r="IE111" s="46"/>
      <c r="IF111" s="46"/>
      <c r="IG111" s="46"/>
      <c r="IH111" s="46"/>
    </row>
    <row r="112" spans="1:242" s="45" customFormat="1" ht="77.25" customHeight="1">
      <c r="A112" s="47">
        <v>100</v>
      </c>
      <c r="B112" s="73" t="s">
        <v>348</v>
      </c>
      <c r="C112" s="31" t="s">
        <v>151</v>
      </c>
      <c r="D112" s="48">
        <v>80</v>
      </c>
      <c r="E112" s="49" t="s">
        <v>252</v>
      </c>
      <c r="F112" s="50">
        <v>111.99</v>
      </c>
      <c r="G112" s="51"/>
      <c r="H112" s="52"/>
      <c r="I112" s="53" t="s">
        <v>39</v>
      </c>
      <c r="J112" s="54">
        <f t="shared" si="6"/>
        <v>1</v>
      </c>
      <c r="K112" s="55" t="s">
        <v>64</v>
      </c>
      <c r="L112" s="55" t="s">
        <v>7</v>
      </c>
      <c r="M112" s="56"/>
      <c r="N112" s="51"/>
      <c r="O112" s="51"/>
      <c r="P112" s="57"/>
      <c r="Q112" s="51"/>
      <c r="R112" s="51"/>
      <c r="S112" s="57"/>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9">
        <f t="shared" si="7"/>
        <v>8959.2</v>
      </c>
      <c r="BB112" s="60">
        <f t="shared" si="8"/>
        <v>8959.2</v>
      </c>
      <c r="BC112" s="61" t="str">
        <f t="shared" si="9"/>
        <v>INR  Eight Thousand Nine Hundred &amp; Fifty Nine  and Paise Twenty Only</v>
      </c>
      <c r="BE112" s="69">
        <v>99</v>
      </c>
      <c r="BF112" s="69">
        <f t="shared" si="10"/>
        <v>111.99</v>
      </c>
      <c r="BG112" s="69">
        <f t="shared" si="11"/>
        <v>7920</v>
      </c>
      <c r="BH112" s="69"/>
      <c r="ID112" s="46"/>
      <c r="IE112" s="46"/>
      <c r="IF112" s="46"/>
      <c r="IG112" s="46"/>
      <c r="IH112" s="46"/>
    </row>
    <row r="113" spans="1:242" s="45" customFormat="1" ht="91.5" customHeight="1">
      <c r="A113" s="25">
        <v>101</v>
      </c>
      <c r="B113" s="73" t="s">
        <v>349</v>
      </c>
      <c r="C113" s="31" t="s">
        <v>152</v>
      </c>
      <c r="D113" s="48">
        <v>80</v>
      </c>
      <c r="E113" s="49" t="s">
        <v>252</v>
      </c>
      <c r="F113" s="50">
        <v>116.51</v>
      </c>
      <c r="G113" s="51"/>
      <c r="H113" s="52"/>
      <c r="I113" s="53" t="s">
        <v>39</v>
      </c>
      <c r="J113" s="54">
        <f t="shared" si="6"/>
        <v>1</v>
      </c>
      <c r="K113" s="55" t="s">
        <v>64</v>
      </c>
      <c r="L113" s="55" t="s">
        <v>7</v>
      </c>
      <c r="M113" s="56"/>
      <c r="N113" s="51"/>
      <c r="O113" s="51"/>
      <c r="P113" s="57"/>
      <c r="Q113" s="51"/>
      <c r="R113" s="51"/>
      <c r="S113" s="57"/>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9">
        <f t="shared" si="7"/>
        <v>9320.8</v>
      </c>
      <c r="BB113" s="60">
        <f t="shared" si="8"/>
        <v>9320.8</v>
      </c>
      <c r="BC113" s="61" t="str">
        <f t="shared" si="9"/>
        <v>INR  Nine Thousand Three Hundred &amp; Twenty  and Paise Eighty Only</v>
      </c>
      <c r="BE113" s="69">
        <v>103</v>
      </c>
      <c r="BF113" s="69">
        <f t="shared" si="10"/>
        <v>116.51</v>
      </c>
      <c r="BG113" s="69">
        <f t="shared" si="11"/>
        <v>8240</v>
      </c>
      <c r="BH113" s="69"/>
      <c r="ID113" s="46"/>
      <c r="IE113" s="46"/>
      <c r="IF113" s="46"/>
      <c r="IG113" s="46"/>
      <c r="IH113" s="46"/>
    </row>
    <row r="114" spans="1:242" s="45" customFormat="1" ht="108.75" customHeight="1">
      <c r="A114" s="47">
        <v>102</v>
      </c>
      <c r="B114" s="73" t="s">
        <v>502</v>
      </c>
      <c r="C114" s="31" t="s">
        <v>153</v>
      </c>
      <c r="D114" s="48">
        <v>560.6</v>
      </c>
      <c r="E114" s="49" t="s">
        <v>275</v>
      </c>
      <c r="F114" s="50">
        <v>290.72</v>
      </c>
      <c r="G114" s="51"/>
      <c r="H114" s="52"/>
      <c r="I114" s="53" t="s">
        <v>39</v>
      </c>
      <c r="J114" s="54">
        <f t="shared" si="6"/>
        <v>1</v>
      </c>
      <c r="K114" s="55" t="s">
        <v>64</v>
      </c>
      <c r="L114" s="55" t="s">
        <v>7</v>
      </c>
      <c r="M114" s="56"/>
      <c r="N114" s="51"/>
      <c r="O114" s="51"/>
      <c r="P114" s="57"/>
      <c r="Q114" s="51"/>
      <c r="R114" s="51"/>
      <c r="S114" s="57"/>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9">
        <f t="shared" si="7"/>
        <v>162977.63</v>
      </c>
      <c r="BB114" s="60">
        <f t="shared" si="8"/>
        <v>162977.63</v>
      </c>
      <c r="BC114" s="61" t="str">
        <f t="shared" si="9"/>
        <v>INR  One Lakh Sixty Two Thousand Nine Hundred &amp; Seventy Seven  and Paise Sixty Three Only</v>
      </c>
      <c r="BE114" s="69">
        <v>257</v>
      </c>
      <c r="BF114" s="69">
        <f t="shared" si="10"/>
        <v>290.72</v>
      </c>
      <c r="BG114" s="69">
        <f t="shared" si="11"/>
        <v>144074.2</v>
      </c>
      <c r="BH114" s="69"/>
      <c r="ID114" s="46"/>
      <c r="IE114" s="46"/>
      <c r="IF114" s="46"/>
      <c r="IG114" s="46"/>
      <c r="IH114" s="46"/>
    </row>
    <row r="115" spans="1:242" s="45" customFormat="1" ht="78" customHeight="1">
      <c r="A115" s="25">
        <v>103</v>
      </c>
      <c r="B115" s="73" t="s">
        <v>350</v>
      </c>
      <c r="C115" s="31" t="s">
        <v>154</v>
      </c>
      <c r="D115" s="48">
        <v>37</v>
      </c>
      <c r="E115" s="49" t="s">
        <v>276</v>
      </c>
      <c r="F115" s="50">
        <v>5487.45</v>
      </c>
      <c r="G115" s="51"/>
      <c r="H115" s="52"/>
      <c r="I115" s="53" t="s">
        <v>39</v>
      </c>
      <c r="J115" s="54">
        <f t="shared" si="6"/>
        <v>1</v>
      </c>
      <c r="K115" s="55" t="s">
        <v>64</v>
      </c>
      <c r="L115" s="55" t="s">
        <v>7</v>
      </c>
      <c r="M115" s="56"/>
      <c r="N115" s="51"/>
      <c r="O115" s="51"/>
      <c r="P115" s="57"/>
      <c r="Q115" s="51"/>
      <c r="R115" s="51"/>
      <c r="S115" s="57"/>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9">
        <f t="shared" si="7"/>
        <v>203035.65</v>
      </c>
      <c r="BB115" s="60">
        <f t="shared" si="8"/>
        <v>203035.65</v>
      </c>
      <c r="BC115" s="61" t="str">
        <f t="shared" si="9"/>
        <v>INR  Two Lakh Three Thousand  &amp;Thirty Five  and Paise Sixty Five Only</v>
      </c>
      <c r="BE115" s="69">
        <v>4851</v>
      </c>
      <c r="BF115" s="69">
        <f t="shared" si="10"/>
        <v>5487.45</v>
      </c>
      <c r="BG115" s="69">
        <f t="shared" si="11"/>
        <v>179487</v>
      </c>
      <c r="BH115" s="69"/>
      <c r="ID115" s="46"/>
      <c r="IE115" s="46"/>
      <c r="IF115" s="46"/>
      <c r="IG115" s="46"/>
      <c r="IH115" s="46"/>
    </row>
    <row r="116" spans="1:242" s="45" customFormat="1" ht="108">
      <c r="A116" s="47">
        <v>104</v>
      </c>
      <c r="B116" s="73" t="s">
        <v>351</v>
      </c>
      <c r="C116" s="31" t="s">
        <v>155</v>
      </c>
      <c r="D116" s="48">
        <v>7</v>
      </c>
      <c r="E116" s="49" t="s">
        <v>259</v>
      </c>
      <c r="F116" s="50">
        <v>806.55</v>
      </c>
      <c r="G116" s="51"/>
      <c r="H116" s="52"/>
      <c r="I116" s="53" t="s">
        <v>39</v>
      </c>
      <c r="J116" s="54">
        <f t="shared" si="6"/>
        <v>1</v>
      </c>
      <c r="K116" s="55" t="s">
        <v>64</v>
      </c>
      <c r="L116" s="55" t="s">
        <v>7</v>
      </c>
      <c r="M116" s="56"/>
      <c r="N116" s="51"/>
      <c r="O116" s="51"/>
      <c r="P116" s="57"/>
      <c r="Q116" s="51"/>
      <c r="R116" s="51"/>
      <c r="S116" s="57"/>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9">
        <f t="shared" si="7"/>
        <v>5645.85</v>
      </c>
      <c r="BB116" s="60">
        <f t="shared" si="8"/>
        <v>5645.85</v>
      </c>
      <c r="BC116" s="61" t="str">
        <f t="shared" si="9"/>
        <v>INR  Five Thousand Six Hundred &amp; Forty Five  and Paise Eighty Five Only</v>
      </c>
      <c r="BE116" s="69">
        <v>713</v>
      </c>
      <c r="BF116" s="69">
        <f t="shared" si="10"/>
        <v>806.55</v>
      </c>
      <c r="BG116" s="69">
        <f t="shared" si="11"/>
        <v>4991</v>
      </c>
      <c r="BH116" s="69"/>
      <c r="ID116" s="46"/>
      <c r="IE116" s="46"/>
      <c r="IF116" s="46"/>
      <c r="IG116" s="46"/>
      <c r="IH116" s="46"/>
    </row>
    <row r="117" spans="1:242" s="45" customFormat="1" ht="122.25" customHeight="1">
      <c r="A117" s="25">
        <v>105</v>
      </c>
      <c r="B117" s="73" t="s">
        <v>501</v>
      </c>
      <c r="C117" s="31" t="s">
        <v>156</v>
      </c>
      <c r="D117" s="48">
        <v>145</v>
      </c>
      <c r="E117" s="49" t="s">
        <v>261</v>
      </c>
      <c r="F117" s="50">
        <v>461.53</v>
      </c>
      <c r="G117" s="51"/>
      <c r="H117" s="52"/>
      <c r="I117" s="53" t="s">
        <v>39</v>
      </c>
      <c r="J117" s="54">
        <f t="shared" si="6"/>
        <v>1</v>
      </c>
      <c r="K117" s="55" t="s">
        <v>64</v>
      </c>
      <c r="L117" s="55" t="s">
        <v>7</v>
      </c>
      <c r="M117" s="56"/>
      <c r="N117" s="51"/>
      <c r="O117" s="51"/>
      <c r="P117" s="57"/>
      <c r="Q117" s="51"/>
      <c r="R117" s="51"/>
      <c r="S117" s="57"/>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9">
        <f t="shared" si="7"/>
        <v>66921.85</v>
      </c>
      <c r="BB117" s="60">
        <f t="shared" si="8"/>
        <v>66921.85</v>
      </c>
      <c r="BC117" s="61" t="str">
        <f t="shared" si="9"/>
        <v>INR  Sixty Six Thousand Nine Hundred &amp; Twenty One  and Paise Eighty Five Only</v>
      </c>
      <c r="BE117" s="69">
        <v>408</v>
      </c>
      <c r="BF117" s="69">
        <f t="shared" si="10"/>
        <v>461.53</v>
      </c>
      <c r="BG117" s="69">
        <f t="shared" si="11"/>
        <v>59160</v>
      </c>
      <c r="BH117" s="69"/>
      <c r="ID117" s="46"/>
      <c r="IE117" s="46"/>
      <c r="IF117" s="46"/>
      <c r="IG117" s="46"/>
      <c r="IH117" s="46"/>
    </row>
    <row r="118" spans="1:242" s="45" customFormat="1" ht="120">
      <c r="A118" s="47">
        <v>106</v>
      </c>
      <c r="B118" s="73" t="s">
        <v>500</v>
      </c>
      <c r="C118" s="31" t="s">
        <v>157</v>
      </c>
      <c r="D118" s="48">
        <v>430</v>
      </c>
      <c r="E118" s="49" t="s">
        <v>261</v>
      </c>
      <c r="F118" s="50">
        <v>3.48</v>
      </c>
      <c r="G118" s="51"/>
      <c r="H118" s="52"/>
      <c r="I118" s="53" t="s">
        <v>39</v>
      </c>
      <c r="J118" s="54">
        <f t="shared" si="6"/>
        <v>1</v>
      </c>
      <c r="K118" s="55" t="s">
        <v>64</v>
      </c>
      <c r="L118" s="55" t="s">
        <v>7</v>
      </c>
      <c r="M118" s="56"/>
      <c r="N118" s="51"/>
      <c r="O118" s="51"/>
      <c r="P118" s="57"/>
      <c r="Q118" s="51"/>
      <c r="R118" s="51"/>
      <c r="S118" s="57"/>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9">
        <f t="shared" si="7"/>
        <v>1496.4</v>
      </c>
      <c r="BB118" s="60">
        <f t="shared" si="8"/>
        <v>1496.4</v>
      </c>
      <c r="BC118" s="61" t="str">
        <f t="shared" si="9"/>
        <v>INR  One Thousand Four Hundred &amp; Ninety Six  and Paise Forty Only</v>
      </c>
      <c r="BE118" s="69">
        <v>3.08</v>
      </c>
      <c r="BF118" s="69">
        <f t="shared" si="10"/>
        <v>3.48</v>
      </c>
      <c r="BG118" s="69">
        <f t="shared" si="11"/>
        <v>1324.4</v>
      </c>
      <c r="BH118" s="69"/>
      <c r="ID118" s="46"/>
      <c r="IE118" s="46"/>
      <c r="IF118" s="46"/>
      <c r="IG118" s="46"/>
      <c r="IH118" s="46"/>
    </row>
    <row r="119" spans="1:242" s="45" customFormat="1" ht="330">
      <c r="A119" s="25">
        <v>107</v>
      </c>
      <c r="B119" s="73" t="s">
        <v>483</v>
      </c>
      <c r="C119" s="31" t="s">
        <v>158</v>
      </c>
      <c r="D119" s="32"/>
      <c r="E119" s="33"/>
      <c r="F119" s="34"/>
      <c r="G119" s="35"/>
      <c r="H119" s="35"/>
      <c r="I119" s="34"/>
      <c r="J119" s="36"/>
      <c r="K119" s="37"/>
      <c r="L119" s="37"/>
      <c r="M119" s="38"/>
      <c r="N119" s="39"/>
      <c r="O119" s="39"/>
      <c r="P119" s="40"/>
      <c r="Q119" s="39"/>
      <c r="R119" s="39"/>
      <c r="S119" s="40"/>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2"/>
      <c r="BB119" s="43"/>
      <c r="BC119" s="44"/>
      <c r="BE119" s="69"/>
      <c r="BF119" s="69">
        <f t="shared" si="10"/>
        <v>0</v>
      </c>
      <c r="BG119" s="69">
        <f t="shared" si="11"/>
        <v>0</v>
      </c>
      <c r="BH119" s="69"/>
      <c r="ID119" s="46"/>
      <c r="IE119" s="46"/>
      <c r="IF119" s="46"/>
      <c r="IG119" s="46"/>
      <c r="IH119" s="46"/>
    </row>
    <row r="120" spans="1:242" s="45" customFormat="1" ht="120">
      <c r="A120" s="47">
        <v>108</v>
      </c>
      <c r="B120" s="73" t="s">
        <v>484</v>
      </c>
      <c r="C120" s="31" t="s">
        <v>159</v>
      </c>
      <c r="D120" s="48">
        <v>0.48</v>
      </c>
      <c r="E120" s="49" t="s">
        <v>258</v>
      </c>
      <c r="F120" s="50">
        <v>82128.51</v>
      </c>
      <c r="G120" s="51"/>
      <c r="H120" s="52"/>
      <c r="I120" s="53" t="s">
        <v>39</v>
      </c>
      <c r="J120" s="54">
        <f t="shared" si="6"/>
        <v>1</v>
      </c>
      <c r="K120" s="55" t="s">
        <v>64</v>
      </c>
      <c r="L120" s="55" t="s">
        <v>7</v>
      </c>
      <c r="M120" s="56"/>
      <c r="N120" s="51"/>
      <c r="O120" s="51"/>
      <c r="P120" s="57"/>
      <c r="Q120" s="51"/>
      <c r="R120" s="51"/>
      <c r="S120" s="57"/>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9">
        <f t="shared" si="7"/>
        <v>39421.68</v>
      </c>
      <c r="BB120" s="60">
        <f t="shared" si="8"/>
        <v>39421.68</v>
      </c>
      <c r="BC120" s="61" t="str">
        <f t="shared" si="9"/>
        <v>INR  Thirty Nine Thousand Four Hundred &amp; Twenty One  and Paise Sixty Eight Only</v>
      </c>
      <c r="BE120" s="69">
        <v>72603</v>
      </c>
      <c r="BF120" s="69">
        <f t="shared" si="10"/>
        <v>82128.51</v>
      </c>
      <c r="BG120" s="69">
        <f t="shared" si="11"/>
        <v>34849.44</v>
      </c>
      <c r="BH120" s="69"/>
      <c r="ID120" s="46"/>
      <c r="IE120" s="46"/>
      <c r="IF120" s="46"/>
      <c r="IG120" s="46"/>
      <c r="IH120" s="46"/>
    </row>
    <row r="121" spans="1:242" s="45" customFormat="1" ht="139.5" customHeight="1">
      <c r="A121" s="25">
        <v>109</v>
      </c>
      <c r="B121" s="73" t="s">
        <v>352</v>
      </c>
      <c r="C121" s="31" t="s">
        <v>160</v>
      </c>
      <c r="D121" s="48">
        <v>738</v>
      </c>
      <c r="E121" s="49" t="s">
        <v>278</v>
      </c>
      <c r="F121" s="50">
        <v>579.58</v>
      </c>
      <c r="G121" s="51"/>
      <c r="H121" s="52"/>
      <c r="I121" s="53" t="s">
        <v>39</v>
      </c>
      <c r="J121" s="54">
        <f t="shared" si="6"/>
        <v>1</v>
      </c>
      <c r="K121" s="55" t="s">
        <v>64</v>
      </c>
      <c r="L121" s="55" t="s">
        <v>7</v>
      </c>
      <c r="M121" s="56"/>
      <c r="N121" s="51"/>
      <c r="O121" s="51"/>
      <c r="P121" s="57"/>
      <c r="Q121" s="51"/>
      <c r="R121" s="51"/>
      <c r="S121" s="57"/>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9">
        <f t="shared" si="7"/>
        <v>427730.04</v>
      </c>
      <c r="BB121" s="60">
        <f t="shared" si="8"/>
        <v>427730.04</v>
      </c>
      <c r="BC121" s="61" t="str">
        <f t="shared" si="9"/>
        <v>INR  Four Lakh Twenty Seven Thousand Seven Hundred &amp; Thirty  and Paise Four Only</v>
      </c>
      <c r="BE121" s="69">
        <v>512.36</v>
      </c>
      <c r="BF121" s="69">
        <f t="shared" si="10"/>
        <v>579.58</v>
      </c>
      <c r="BG121" s="69">
        <f t="shared" si="11"/>
        <v>378121.68</v>
      </c>
      <c r="BH121" s="69"/>
      <c r="ID121" s="46"/>
      <c r="IE121" s="46"/>
      <c r="IF121" s="46"/>
      <c r="IG121" s="46"/>
      <c r="IH121" s="46"/>
    </row>
    <row r="122" spans="1:242" s="45" customFormat="1" ht="93" customHeight="1">
      <c r="A122" s="47">
        <v>110</v>
      </c>
      <c r="B122" s="73" t="s">
        <v>353</v>
      </c>
      <c r="C122" s="31" t="s">
        <v>161</v>
      </c>
      <c r="D122" s="48">
        <v>738</v>
      </c>
      <c r="E122" s="49" t="s">
        <v>278</v>
      </c>
      <c r="F122" s="50">
        <v>614.82</v>
      </c>
      <c r="G122" s="51"/>
      <c r="H122" s="52"/>
      <c r="I122" s="53" t="s">
        <v>39</v>
      </c>
      <c r="J122" s="54">
        <f t="shared" si="6"/>
        <v>1</v>
      </c>
      <c r="K122" s="55" t="s">
        <v>64</v>
      </c>
      <c r="L122" s="55" t="s">
        <v>7</v>
      </c>
      <c r="M122" s="56"/>
      <c r="N122" s="51"/>
      <c r="O122" s="51"/>
      <c r="P122" s="57"/>
      <c r="Q122" s="51"/>
      <c r="R122" s="51"/>
      <c r="S122" s="57"/>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9">
        <f t="shared" si="7"/>
        <v>453737.16</v>
      </c>
      <c r="BB122" s="60">
        <f t="shared" si="8"/>
        <v>453737.16</v>
      </c>
      <c r="BC122" s="61" t="str">
        <f t="shared" si="9"/>
        <v>INR  Four Lakh Fifty Three Thousand Seven Hundred &amp; Thirty Seven  and Paise Sixteen Only</v>
      </c>
      <c r="BE122" s="69">
        <v>543.51</v>
      </c>
      <c r="BF122" s="69">
        <f t="shared" si="10"/>
        <v>614.82</v>
      </c>
      <c r="BG122" s="69">
        <f t="shared" si="11"/>
        <v>401110.38</v>
      </c>
      <c r="BH122" s="69"/>
      <c r="ID122" s="46"/>
      <c r="IE122" s="46"/>
      <c r="IF122" s="46"/>
      <c r="IG122" s="46"/>
      <c r="IH122" s="46"/>
    </row>
    <row r="123" spans="1:242" s="45" customFormat="1" ht="315">
      <c r="A123" s="25">
        <v>111</v>
      </c>
      <c r="B123" s="73" t="s">
        <v>354</v>
      </c>
      <c r="C123" s="31" t="s">
        <v>162</v>
      </c>
      <c r="D123" s="48">
        <v>250</v>
      </c>
      <c r="E123" s="49" t="s">
        <v>259</v>
      </c>
      <c r="F123" s="50">
        <v>1563.32</v>
      </c>
      <c r="G123" s="51"/>
      <c r="H123" s="52"/>
      <c r="I123" s="53" t="s">
        <v>39</v>
      </c>
      <c r="J123" s="54">
        <f t="shared" si="6"/>
        <v>1</v>
      </c>
      <c r="K123" s="55" t="s">
        <v>64</v>
      </c>
      <c r="L123" s="55" t="s">
        <v>7</v>
      </c>
      <c r="M123" s="56"/>
      <c r="N123" s="51"/>
      <c r="O123" s="51"/>
      <c r="P123" s="57"/>
      <c r="Q123" s="51"/>
      <c r="R123" s="51"/>
      <c r="S123" s="57"/>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9">
        <f t="shared" si="7"/>
        <v>390830</v>
      </c>
      <c r="BB123" s="60">
        <f t="shared" si="8"/>
        <v>390830</v>
      </c>
      <c r="BC123" s="61" t="str">
        <f t="shared" si="9"/>
        <v>INR  Three Lakh Ninety Thousand Eight Hundred &amp; Thirty  Only</v>
      </c>
      <c r="BE123" s="69">
        <v>1382</v>
      </c>
      <c r="BF123" s="69">
        <f t="shared" si="10"/>
        <v>1563.32</v>
      </c>
      <c r="BG123" s="69">
        <f t="shared" si="11"/>
        <v>345500</v>
      </c>
      <c r="BH123" s="69"/>
      <c r="ID123" s="46"/>
      <c r="IE123" s="46"/>
      <c r="IF123" s="46"/>
      <c r="IG123" s="46"/>
      <c r="IH123" s="46"/>
    </row>
    <row r="124" spans="1:242" s="45" customFormat="1" ht="135">
      <c r="A124" s="47">
        <v>112</v>
      </c>
      <c r="B124" s="73" t="s">
        <v>355</v>
      </c>
      <c r="C124" s="31" t="s">
        <v>163</v>
      </c>
      <c r="D124" s="48">
        <v>120</v>
      </c>
      <c r="E124" s="49" t="s">
        <v>252</v>
      </c>
      <c r="F124" s="50">
        <v>122.17</v>
      </c>
      <c r="G124" s="51"/>
      <c r="H124" s="52"/>
      <c r="I124" s="53" t="s">
        <v>39</v>
      </c>
      <c r="J124" s="54">
        <f t="shared" si="6"/>
        <v>1</v>
      </c>
      <c r="K124" s="55" t="s">
        <v>64</v>
      </c>
      <c r="L124" s="55" t="s">
        <v>7</v>
      </c>
      <c r="M124" s="56"/>
      <c r="N124" s="51"/>
      <c r="O124" s="51"/>
      <c r="P124" s="57"/>
      <c r="Q124" s="51"/>
      <c r="R124" s="51"/>
      <c r="S124" s="57"/>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9">
        <f t="shared" si="7"/>
        <v>14660.4</v>
      </c>
      <c r="BB124" s="60">
        <f t="shared" si="8"/>
        <v>14660.4</v>
      </c>
      <c r="BC124" s="61" t="str">
        <f t="shared" si="9"/>
        <v>INR  Fourteen Thousand Six Hundred &amp; Sixty  and Paise Forty Only</v>
      </c>
      <c r="BE124" s="69">
        <v>108</v>
      </c>
      <c r="BF124" s="69">
        <f t="shared" si="10"/>
        <v>122.17</v>
      </c>
      <c r="BG124" s="69">
        <f t="shared" si="11"/>
        <v>12960</v>
      </c>
      <c r="BH124" s="69"/>
      <c r="ID124" s="46"/>
      <c r="IE124" s="46"/>
      <c r="IF124" s="46"/>
      <c r="IG124" s="46"/>
      <c r="IH124" s="46"/>
    </row>
    <row r="125" spans="1:242" s="45" customFormat="1" ht="180">
      <c r="A125" s="25">
        <v>113</v>
      </c>
      <c r="B125" s="73" t="s">
        <v>356</v>
      </c>
      <c r="C125" s="31" t="s">
        <v>164</v>
      </c>
      <c r="D125" s="48">
        <v>5</v>
      </c>
      <c r="E125" s="49" t="s">
        <v>259</v>
      </c>
      <c r="F125" s="50">
        <v>1013.56</v>
      </c>
      <c r="G125" s="51"/>
      <c r="H125" s="52"/>
      <c r="I125" s="53" t="s">
        <v>39</v>
      </c>
      <c r="J125" s="54">
        <f>IF(I125="Less(-)",-1,1)</f>
        <v>1</v>
      </c>
      <c r="K125" s="55" t="s">
        <v>64</v>
      </c>
      <c r="L125" s="55" t="s">
        <v>7</v>
      </c>
      <c r="M125" s="56"/>
      <c r="N125" s="51"/>
      <c r="O125" s="51"/>
      <c r="P125" s="57"/>
      <c r="Q125" s="51"/>
      <c r="R125" s="51"/>
      <c r="S125" s="57"/>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9">
        <f>total_amount_ba($B$2,$D$2,D125,F125,J125,K125,M125)</f>
        <v>5067.8</v>
      </c>
      <c r="BB125" s="60">
        <f>BA125+SUM(N125:AZ125)</f>
        <v>5067.8</v>
      </c>
      <c r="BC125" s="61" t="str">
        <f>SpellNumber(L125,BB125)</f>
        <v>INR  Five Thousand  &amp;Sixty Seven  and Paise Eighty Only</v>
      </c>
      <c r="BE125" s="69">
        <v>896</v>
      </c>
      <c r="BF125" s="69">
        <f t="shared" si="10"/>
        <v>1013.56</v>
      </c>
      <c r="BG125" s="69">
        <f t="shared" si="11"/>
        <v>4480</v>
      </c>
      <c r="BH125" s="69"/>
      <c r="ID125" s="46"/>
      <c r="IE125" s="46"/>
      <c r="IF125" s="46"/>
      <c r="IG125" s="46"/>
      <c r="IH125" s="46"/>
    </row>
    <row r="126" spans="1:242" s="45" customFormat="1" ht="120">
      <c r="A126" s="47">
        <v>114</v>
      </c>
      <c r="B126" s="73" t="s">
        <v>357</v>
      </c>
      <c r="C126" s="31" t="s">
        <v>165</v>
      </c>
      <c r="D126" s="48">
        <v>160</v>
      </c>
      <c r="E126" s="49" t="s">
        <v>358</v>
      </c>
      <c r="F126" s="50">
        <v>81.66</v>
      </c>
      <c r="G126" s="51"/>
      <c r="H126" s="52"/>
      <c r="I126" s="53" t="s">
        <v>39</v>
      </c>
      <c r="J126" s="54">
        <f t="shared" si="6"/>
        <v>1</v>
      </c>
      <c r="K126" s="55" t="s">
        <v>64</v>
      </c>
      <c r="L126" s="55" t="s">
        <v>7</v>
      </c>
      <c r="M126" s="56"/>
      <c r="N126" s="51"/>
      <c r="O126" s="51"/>
      <c r="P126" s="57"/>
      <c r="Q126" s="51"/>
      <c r="R126" s="51"/>
      <c r="S126" s="57"/>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9">
        <f t="shared" si="7"/>
        <v>13065.6</v>
      </c>
      <c r="BB126" s="60">
        <f t="shared" si="8"/>
        <v>13065.6</v>
      </c>
      <c r="BC126" s="61" t="str">
        <f t="shared" si="9"/>
        <v>INR  Thirteen Thousand  &amp;Sixty Five  and Paise Sixty Only</v>
      </c>
      <c r="BE126" s="69">
        <v>72.19</v>
      </c>
      <c r="BF126" s="69">
        <f t="shared" si="10"/>
        <v>81.66</v>
      </c>
      <c r="BG126" s="69">
        <f t="shared" si="11"/>
        <v>11550.4</v>
      </c>
      <c r="BH126" s="69"/>
      <c r="ID126" s="46"/>
      <c r="IE126" s="46"/>
      <c r="IF126" s="46"/>
      <c r="IG126" s="46"/>
      <c r="IH126" s="46"/>
    </row>
    <row r="127" spans="1:242" s="45" customFormat="1" ht="302.25" customHeight="1">
      <c r="A127" s="25">
        <v>115</v>
      </c>
      <c r="B127" s="73" t="s">
        <v>479</v>
      </c>
      <c r="C127" s="31" t="s">
        <v>166</v>
      </c>
      <c r="D127" s="48">
        <v>350</v>
      </c>
      <c r="E127" s="49" t="s">
        <v>251</v>
      </c>
      <c r="F127" s="50">
        <v>330.31</v>
      </c>
      <c r="G127" s="51"/>
      <c r="H127" s="52"/>
      <c r="I127" s="53" t="s">
        <v>39</v>
      </c>
      <c r="J127" s="54">
        <f t="shared" si="6"/>
        <v>1</v>
      </c>
      <c r="K127" s="55" t="s">
        <v>64</v>
      </c>
      <c r="L127" s="55" t="s">
        <v>7</v>
      </c>
      <c r="M127" s="56"/>
      <c r="N127" s="51"/>
      <c r="O127" s="51"/>
      <c r="P127" s="57"/>
      <c r="Q127" s="51"/>
      <c r="R127" s="51"/>
      <c r="S127" s="57"/>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9">
        <f t="shared" si="7"/>
        <v>115608.5</v>
      </c>
      <c r="BB127" s="60">
        <f t="shared" si="8"/>
        <v>115608.5</v>
      </c>
      <c r="BC127" s="61" t="str">
        <f t="shared" si="9"/>
        <v>INR  One Lakh Fifteen Thousand Six Hundred &amp; Eight  and Paise Fifty Only</v>
      </c>
      <c r="BE127" s="69">
        <v>292</v>
      </c>
      <c r="BF127" s="69">
        <f t="shared" si="10"/>
        <v>330.31</v>
      </c>
      <c r="BG127" s="69">
        <f t="shared" si="11"/>
        <v>102200</v>
      </c>
      <c r="BH127" s="69"/>
      <c r="ID127" s="46"/>
      <c r="IE127" s="46"/>
      <c r="IF127" s="46"/>
      <c r="IG127" s="46"/>
      <c r="IH127" s="46"/>
    </row>
    <row r="128" spans="1:242" s="45" customFormat="1" ht="285.75" customHeight="1">
      <c r="A128" s="47">
        <v>116</v>
      </c>
      <c r="B128" s="73" t="s">
        <v>517</v>
      </c>
      <c r="C128" s="31" t="s">
        <v>167</v>
      </c>
      <c r="D128" s="48">
        <v>260</v>
      </c>
      <c r="E128" s="49" t="s">
        <v>359</v>
      </c>
      <c r="F128" s="50">
        <v>266.96</v>
      </c>
      <c r="G128" s="51"/>
      <c r="H128" s="52"/>
      <c r="I128" s="53" t="s">
        <v>39</v>
      </c>
      <c r="J128" s="54">
        <f t="shared" si="6"/>
        <v>1</v>
      </c>
      <c r="K128" s="55" t="s">
        <v>64</v>
      </c>
      <c r="L128" s="55" t="s">
        <v>7</v>
      </c>
      <c r="M128" s="56"/>
      <c r="N128" s="51"/>
      <c r="O128" s="51"/>
      <c r="P128" s="57"/>
      <c r="Q128" s="51"/>
      <c r="R128" s="51"/>
      <c r="S128" s="57"/>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9">
        <f t="shared" si="7"/>
        <v>69409.6</v>
      </c>
      <c r="BB128" s="60">
        <f t="shared" si="8"/>
        <v>69409.6</v>
      </c>
      <c r="BC128" s="61" t="str">
        <f t="shared" si="9"/>
        <v>INR  Sixty Nine Thousand Four Hundred &amp; Nine  and Paise Sixty Only</v>
      </c>
      <c r="BE128" s="69">
        <v>236</v>
      </c>
      <c r="BF128" s="69">
        <f t="shared" si="10"/>
        <v>266.96</v>
      </c>
      <c r="BG128" s="69">
        <f t="shared" si="11"/>
        <v>61360</v>
      </c>
      <c r="BH128" s="69"/>
      <c r="ID128" s="46"/>
      <c r="IE128" s="46"/>
      <c r="IF128" s="46"/>
      <c r="IG128" s="46"/>
      <c r="IH128" s="46"/>
    </row>
    <row r="129" spans="1:242" s="45" customFormat="1" ht="285.75" customHeight="1">
      <c r="A129" s="25">
        <v>117</v>
      </c>
      <c r="B129" s="73" t="s">
        <v>518</v>
      </c>
      <c r="C129" s="31" t="s">
        <v>168</v>
      </c>
      <c r="D129" s="48">
        <v>305</v>
      </c>
      <c r="E129" s="49" t="s">
        <v>251</v>
      </c>
      <c r="F129" s="50">
        <v>200.22</v>
      </c>
      <c r="G129" s="51"/>
      <c r="H129" s="52"/>
      <c r="I129" s="53" t="s">
        <v>39</v>
      </c>
      <c r="J129" s="54">
        <f t="shared" si="6"/>
        <v>1</v>
      </c>
      <c r="K129" s="55" t="s">
        <v>64</v>
      </c>
      <c r="L129" s="55" t="s">
        <v>7</v>
      </c>
      <c r="M129" s="56"/>
      <c r="N129" s="51"/>
      <c r="O129" s="51"/>
      <c r="P129" s="57"/>
      <c r="Q129" s="51"/>
      <c r="R129" s="51"/>
      <c r="S129" s="57"/>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9">
        <f t="shared" si="7"/>
        <v>61067.1</v>
      </c>
      <c r="BB129" s="60">
        <f t="shared" si="8"/>
        <v>61067.1</v>
      </c>
      <c r="BC129" s="61" t="str">
        <f t="shared" si="9"/>
        <v>INR  Sixty One Thousand  &amp;Sixty Seven  and Paise Ten Only</v>
      </c>
      <c r="BE129" s="69">
        <v>177</v>
      </c>
      <c r="BF129" s="69">
        <f t="shared" si="10"/>
        <v>200.22</v>
      </c>
      <c r="BG129" s="69">
        <f t="shared" si="11"/>
        <v>53985</v>
      </c>
      <c r="BH129" s="69"/>
      <c r="ID129" s="46"/>
      <c r="IE129" s="46"/>
      <c r="IF129" s="46"/>
      <c r="IG129" s="46"/>
      <c r="IH129" s="46"/>
    </row>
    <row r="130" spans="1:242" s="45" customFormat="1" ht="285.75" customHeight="1">
      <c r="A130" s="47">
        <v>118</v>
      </c>
      <c r="B130" s="73" t="s">
        <v>519</v>
      </c>
      <c r="C130" s="31" t="s">
        <v>169</v>
      </c>
      <c r="D130" s="48">
        <v>255</v>
      </c>
      <c r="E130" s="49" t="s">
        <v>251</v>
      </c>
      <c r="F130" s="50">
        <v>145.92</v>
      </c>
      <c r="G130" s="51"/>
      <c r="H130" s="52"/>
      <c r="I130" s="53" t="s">
        <v>39</v>
      </c>
      <c r="J130" s="54">
        <f t="shared" si="6"/>
        <v>1</v>
      </c>
      <c r="K130" s="55" t="s">
        <v>64</v>
      </c>
      <c r="L130" s="55" t="s">
        <v>7</v>
      </c>
      <c r="M130" s="56"/>
      <c r="N130" s="51"/>
      <c r="O130" s="51"/>
      <c r="P130" s="57"/>
      <c r="Q130" s="51"/>
      <c r="R130" s="51"/>
      <c r="S130" s="57"/>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9">
        <f t="shared" si="7"/>
        <v>37209.6</v>
      </c>
      <c r="BB130" s="60">
        <f t="shared" si="8"/>
        <v>37209.6</v>
      </c>
      <c r="BC130" s="61" t="str">
        <f t="shared" si="9"/>
        <v>INR  Thirty Seven Thousand Two Hundred &amp; Nine  and Paise Sixty Only</v>
      </c>
      <c r="BE130" s="69">
        <v>129</v>
      </c>
      <c r="BF130" s="69">
        <f t="shared" si="10"/>
        <v>145.92</v>
      </c>
      <c r="BG130" s="69">
        <f t="shared" si="11"/>
        <v>32895</v>
      </c>
      <c r="BH130" s="69"/>
      <c r="ID130" s="46"/>
      <c r="IE130" s="46"/>
      <c r="IF130" s="46"/>
      <c r="IG130" s="46"/>
      <c r="IH130" s="46"/>
    </row>
    <row r="131" spans="1:242" s="45" customFormat="1" ht="285.75" customHeight="1">
      <c r="A131" s="25">
        <v>119</v>
      </c>
      <c r="B131" s="73" t="s">
        <v>520</v>
      </c>
      <c r="C131" s="31" t="s">
        <v>170</v>
      </c>
      <c r="D131" s="48">
        <v>425</v>
      </c>
      <c r="E131" s="49" t="s">
        <v>251</v>
      </c>
      <c r="F131" s="50">
        <v>231.9</v>
      </c>
      <c r="G131" s="51"/>
      <c r="H131" s="52"/>
      <c r="I131" s="53" t="s">
        <v>39</v>
      </c>
      <c r="J131" s="54">
        <f>IF(I131="Less(-)",-1,1)</f>
        <v>1</v>
      </c>
      <c r="K131" s="55" t="s">
        <v>64</v>
      </c>
      <c r="L131" s="55" t="s">
        <v>7</v>
      </c>
      <c r="M131" s="56"/>
      <c r="N131" s="51"/>
      <c r="O131" s="51"/>
      <c r="P131" s="57"/>
      <c r="Q131" s="51"/>
      <c r="R131" s="51"/>
      <c r="S131" s="57"/>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9">
        <f>total_amount_ba($B$2,$D$2,D131,F131,J131,K131,M131)</f>
        <v>98557.5</v>
      </c>
      <c r="BB131" s="60">
        <f>BA131+SUM(N131:AZ131)</f>
        <v>98557.5</v>
      </c>
      <c r="BC131" s="61" t="str">
        <f>SpellNumber(L131,BB131)</f>
        <v>INR  Ninety Eight Thousand Five Hundred &amp; Fifty Seven  and Paise Fifty Only</v>
      </c>
      <c r="BE131" s="69">
        <v>205</v>
      </c>
      <c r="BF131" s="69">
        <f t="shared" si="10"/>
        <v>231.9</v>
      </c>
      <c r="BG131" s="69">
        <f t="shared" si="11"/>
        <v>87125</v>
      </c>
      <c r="BH131" s="69"/>
      <c r="ID131" s="46"/>
      <c r="IE131" s="46"/>
      <c r="IF131" s="46"/>
      <c r="IG131" s="46"/>
      <c r="IH131" s="46"/>
    </row>
    <row r="132" spans="1:242" s="45" customFormat="1" ht="285.75" customHeight="1">
      <c r="A132" s="47">
        <v>120</v>
      </c>
      <c r="B132" s="73" t="s">
        <v>521</v>
      </c>
      <c r="C132" s="31" t="s">
        <v>171</v>
      </c>
      <c r="D132" s="48">
        <v>320</v>
      </c>
      <c r="E132" s="49" t="s">
        <v>251</v>
      </c>
      <c r="F132" s="50">
        <v>178.73</v>
      </c>
      <c r="G132" s="51"/>
      <c r="H132" s="52"/>
      <c r="I132" s="53" t="s">
        <v>39</v>
      </c>
      <c r="J132" s="54">
        <f t="shared" si="6"/>
        <v>1</v>
      </c>
      <c r="K132" s="55" t="s">
        <v>64</v>
      </c>
      <c r="L132" s="55" t="s">
        <v>7</v>
      </c>
      <c r="M132" s="56"/>
      <c r="N132" s="51"/>
      <c r="O132" s="51"/>
      <c r="P132" s="57"/>
      <c r="Q132" s="51"/>
      <c r="R132" s="51"/>
      <c r="S132" s="57"/>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9">
        <f t="shared" si="7"/>
        <v>57193.6</v>
      </c>
      <c r="BB132" s="60">
        <f t="shared" si="8"/>
        <v>57193.6</v>
      </c>
      <c r="BC132" s="61" t="str">
        <f t="shared" si="9"/>
        <v>INR  Fifty Seven Thousand One Hundred &amp; Ninety Three  and Paise Sixty Only</v>
      </c>
      <c r="BE132" s="69">
        <v>158</v>
      </c>
      <c r="BF132" s="69">
        <f t="shared" si="10"/>
        <v>178.73</v>
      </c>
      <c r="BG132" s="69">
        <f t="shared" si="11"/>
        <v>50560</v>
      </c>
      <c r="BH132" s="69"/>
      <c r="ID132" s="46"/>
      <c r="IE132" s="46"/>
      <c r="IF132" s="46"/>
      <c r="IG132" s="46"/>
      <c r="IH132" s="46"/>
    </row>
    <row r="133" spans="1:242" s="45" customFormat="1" ht="285.75" customHeight="1">
      <c r="A133" s="25">
        <v>121</v>
      </c>
      <c r="B133" s="73" t="s">
        <v>522</v>
      </c>
      <c r="C133" s="31" t="s">
        <v>172</v>
      </c>
      <c r="D133" s="48">
        <v>255</v>
      </c>
      <c r="E133" s="49" t="s">
        <v>251</v>
      </c>
      <c r="F133" s="50">
        <v>154.97</v>
      </c>
      <c r="G133" s="51"/>
      <c r="H133" s="52"/>
      <c r="I133" s="53" t="s">
        <v>39</v>
      </c>
      <c r="J133" s="54">
        <f t="shared" si="6"/>
        <v>1</v>
      </c>
      <c r="K133" s="55" t="s">
        <v>64</v>
      </c>
      <c r="L133" s="55" t="s">
        <v>7</v>
      </c>
      <c r="M133" s="56"/>
      <c r="N133" s="51"/>
      <c r="O133" s="51"/>
      <c r="P133" s="57"/>
      <c r="Q133" s="51"/>
      <c r="R133" s="51"/>
      <c r="S133" s="57"/>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9">
        <f t="shared" si="7"/>
        <v>39517.35</v>
      </c>
      <c r="BB133" s="60">
        <f t="shared" si="8"/>
        <v>39517.35</v>
      </c>
      <c r="BC133" s="61" t="str">
        <f t="shared" si="9"/>
        <v>INR  Thirty Nine Thousand Five Hundred &amp; Seventeen  and Paise Thirty Five Only</v>
      </c>
      <c r="BE133" s="69">
        <v>137</v>
      </c>
      <c r="BF133" s="69">
        <f t="shared" si="10"/>
        <v>154.97</v>
      </c>
      <c r="BG133" s="69">
        <f t="shared" si="11"/>
        <v>34935</v>
      </c>
      <c r="BH133" s="69"/>
      <c r="ID133" s="46"/>
      <c r="IE133" s="46"/>
      <c r="IF133" s="46"/>
      <c r="IG133" s="46"/>
      <c r="IH133" s="46"/>
    </row>
    <row r="134" spans="1:242" s="45" customFormat="1" ht="80.25" customHeight="1">
      <c r="A134" s="47">
        <v>122</v>
      </c>
      <c r="B134" s="73" t="s">
        <v>360</v>
      </c>
      <c r="C134" s="31" t="s">
        <v>173</v>
      </c>
      <c r="D134" s="48">
        <v>11</v>
      </c>
      <c r="E134" s="49" t="s">
        <v>252</v>
      </c>
      <c r="F134" s="50">
        <v>1861.96</v>
      </c>
      <c r="G134" s="51"/>
      <c r="H134" s="52"/>
      <c r="I134" s="53" t="s">
        <v>39</v>
      </c>
      <c r="J134" s="54">
        <f t="shared" si="6"/>
        <v>1</v>
      </c>
      <c r="K134" s="55" t="s">
        <v>64</v>
      </c>
      <c r="L134" s="55" t="s">
        <v>7</v>
      </c>
      <c r="M134" s="56"/>
      <c r="N134" s="51"/>
      <c r="O134" s="51"/>
      <c r="P134" s="57"/>
      <c r="Q134" s="51"/>
      <c r="R134" s="51"/>
      <c r="S134" s="57"/>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9">
        <f t="shared" si="7"/>
        <v>20481.56</v>
      </c>
      <c r="BB134" s="60">
        <f t="shared" si="8"/>
        <v>20481.56</v>
      </c>
      <c r="BC134" s="61" t="str">
        <f t="shared" si="9"/>
        <v>INR  Twenty Thousand Four Hundred &amp; Eighty One  and Paise Fifty Six Only</v>
      </c>
      <c r="BE134" s="69">
        <v>1646</v>
      </c>
      <c r="BF134" s="69">
        <f t="shared" si="10"/>
        <v>1861.96</v>
      </c>
      <c r="BG134" s="69">
        <f t="shared" si="11"/>
        <v>18106</v>
      </c>
      <c r="BH134" s="69"/>
      <c r="ID134" s="46"/>
      <c r="IE134" s="46"/>
      <c r="IF134" s="46"/>
      <c r="IG134" s="46"/>
      <c r="IH134" s="46"/>
    </row>
    <row r="135" spans="1:242" s="45" customFormat="1" ht="80.25" customHeight="1">
      <c r="A135" s="25">
        <v>123</v>
      </c>
      <c r="B135" s="73" t="s">
        <v>361</v>
      </c>
      <c r="C135" s="31" t="s">
        <v>174</v>
      </c>
      <c r="D135" s="48">
        <v>8</v>
      </c>
      <c r="E135" s="49" t="s">
        <v>252</v>
      </c>
      <c r="F135" s="50">
        <v>1423.05</v>
      </c>
      <c r="G135" s="51"/>
      <c r="H135" s="52"/>
      <c r="I135" s="53" t="s">
        <v>39</v>
      </c>
      <c r="J135" s="54">
        <f t="shared" si="6"/>
        <v>1</v>
      </c>
      <c r="K135" s="55" t="s">
        <v>64</v>
      </c>
      <c r="L135" s="55" t="s">
        <v>7</v>
      </c>
      <c r="M135" s="56"/>
      <c r="N135" s="51"/>
      <c r="O135" s="51"/>
      <c r="P135" s="57"/>
      <c r="Q135" s="51"/>
      <c r="R135" s="51"/>
      <c r="S135" s="57"/>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9">
        <f t="shared" si="7"/>
        <v>11384.4</v>
      </c>
      <c r="BB135" s="60">
        <f t="shared" si="8"/>
        <v>11384.4</v>
      </c>
      <c r="BC135" s="61" t="str">
        <f t="shared" si="9"/>
        <v>INR  Eleven Thousand Three Hundred &amp; Eighty Four  and Paise Forty Only</v>
      </c>
      <c r="BE135" s="69">
        <v>1258</v>
      </c>
      <c r="BF135" s="69">
        <f t="shared" si="10"/>
        <v>1423.05</v>
      </c>
      <c r="BG135" s="69">
        <f t="shared" si="11"/>
        <v>10064</v>
      </c>
      <c r="BH135" s="69"/>
      <c r="ID135" s="46"/>
      <c r="IE135" s="46"/>
      <c r="IF135" s="46"/>
      <c r="IG135" s="46"/>
      <c r="IH135" s="46"/>
    </row>
    <row r="136" spans="1:242" s="45" customFormat="1" ht="80.25" customHeight="1">
      <c r="A136" s="47">
        <v>124</v>
      </c>
      <c r="B136" s="73" t="s">
        <v>362</v>
      </c>
      <c r="C136" s="31" t="s">
        <v>175</v>
      </c>
      <c r="D136" s="48">
        <v>7</v>
      </c>
      <c r="E136" s="49" t="s">
        <v>252</v>
      </c>
      <c r="F136" s="50">
        <v>1031.65</v>
      </c>
      <c r="G136" s="51"/>
      <c r="H136" s="52"/>
      <c r="I136" s="53" t="s">
        <v>39</v>
      </c>
      <c r="J136" s="54">
        <f>IF(I136="Less(-)",-1,1)</f>
        <v>1</v>
      </c>
      <c r="K136" s="55" t="s">
        <v>64</v>
      </c>
      <c r="L136" s="55" t="s">
        <v>7</v>
      </c>
      <c r="M136" s="56"/>
      <c r="N136" s="51"/>
      <c r="O136" s="51"/>
      <c r="P136" s="57"/>
      <c r="Q136" s="51"/>
      <c r="R136" s="51"/>
      <c r="S136" s="57"/>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9">
        <f>total_amount_ba($B$2,$D$2,D136,F136,J136,K136,M136)</f>
        <v>7221.55</v>
      </c>
      <c r="BB136" s="60">
        <f>BA136+SUM(N136:AZ136)</f>
        <v>7221.55</v>
      </c>
      <c r="BC136" s="61" t="str">
        <f>SpellNumber(L136,BB136)</f>
        <v>INR  Seven Thousand Two Hundred &amp; Twenty One  and Paise Fifty Five Only</v>
      </c>
      <c r="BE136" s="69">
        <v>912</v>
      </c>
      <c r="BF136" s="69">
        <f t="shared" si="10"/>
        <v>1031.65</v>
      </c>
      <c r="BG136" s="69">
        <f t="shared" si="11"/>
        <v>6384</v>
      </c>
      <c r="BH136" s="69"/>
      <c r="ID136" s="46"/>
      <c r="IE136" s="46"/>
      <c r="IF136" s="46"/>
      <c r="IG136" s="46"/>
      <c r="IH136" s="46"/>
    </row>
    <row r="137" spans="1:242" s="45" customFormat="1" ht="80.25" customHeight="1">
      <c r="A137" s="25">
        <v>125</v>
      </c>
      <c r="B137" s="73" t="s">
        <v>363</v>
      </c>
      <c r="C137" s="31" t="s">
        <v>176</v>
      </c>
      <c r="D137" s="48">
        <v>5</v>
      </c>
      <c r="E137" s="49" t="s">
        <v>252</v>
      </c>
      <c r="F137" s="50">
        <v>743.2</v>
      </c>
      <c r="G137" s="51"/>
      <c r="H137" s="52"/>
      <c r="I137" s="53" t="s">
        <v>39</v>
      </c>
      <c r="J137" s="54">
        <f t="shared" si="6"/>
        <v>1</v>
      </c>
      <c r="K137" s="55" t="s">
        <v>64</v>
      </c>
      <c r="L137" s="55" t="s">
        <v>7</v>
      </c>
      <c r="M137" s="56"/>
      <c r="N137" s="51"/>
      <c r="O137" s="51"/>
      <c r="P137" s="57"/>
      <c r="Q137" s="51"/>
      <c r="R137" s="51"/>
      <c r="S137" s="57"/>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9">
        <f t="shared" si="7"/>
        <v>3716</v>
      </c>
      <c r="BB137" s="60">
        <f t="shared" si="8"/>
        <v>3716</v>
      </c>
      <c r="BC137" s="61" t="str">
        <f t="shared" si="9"/>
        <v>INR  Three Thousand Seven Hundred &amp; Sixteen  Only</v>
      </c>
      <c r="BE137" s="69">
        <v>657</v>
      </c>
      <c r="BF137" s="69">
        <f t="shared" si="10"/>
        <v>743.2</v>
      </c>
      <c r="BG137" s="69">
        <f t="shared" si="11"/>
        <v>3285</v>
      </c>
      <c r="BH137" s="69"/>
      <c r="ID137" s="46"/>
      <c r="IE137" s="46"/>
      <c r="IF137" s="46"/>
      <c r="IG137" s="46"/>
      <c r="IH137" s="46"/>
    </row>
    <row r="138" spans="1:242" s="45" customFormat="1" ht="80.25" customHeight="1">
      <c r="A138" s="47">
        <v>126</v>
      </c>
      <c r="B138" s="73" t="s">
        <v>364</v>
      </c>
      <c r="C138" s="31" t="s">
        <v>177</v>
      </c>
      <c r="D138" s="48">
        <v>5</v>
      </c>
      <c r="E138" s="49" t="s">
        <v>252</v>
      </c>
      <c r="F138" s="50">
        <v>589.36</v>
      </c>
      <c r="G138" s="51"/>
      <c r="H138" s="52"/>
      <c r="I138" s="53" t="s">
        <v>39</v>
      </c>
      <c r="J138" s="54">
        <f t="shared" si="6"/>
        <v>1</v>
      </c>
      <c r="K138" s="55" t="s">
        <v>64</v>
      </c>
      <c r="L138" s="55" t="s">
        <v>7</v>
      </c>
      <c r="M138" s="56"/>
      <c r="N138" s="51"/>
      <c r="O138" s="51"/>
      <c r="P138" s="57"/>
      <c r="Q138" s="51"/>
      <c r="R138" s="51"/>
      <c r="S138" s="57"/>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9">
        <f t="shared" si="7"/>
        <v>2946.8</v>
      </c>
      <c r="BB138" s="60">
        <f t="shared" si="8"/>
        <v>2946.8</v>
      </c>
      <c r="BC138" s="61" t="str">
        <f t="shared" si="9"/>
        <v>INR  Two Thousand Nine Hundred &amp; Forty Six  and Paise Eighty Only</v>
      </c>
      <c r="BE138" s="69">
        <v>521</v>
      </c>
      <c r="BF138" s="69">
        <f t="shared" si="10"/>
        <v>589.36</v>
      </c>
      <c r="BG138" s="69">
        <f t="shared" si="11"/>
        <v>2605</v>
      </c>
      <c r="BH138" s="69"/>
      <c r="ID138" s="46"/>
      <c r="IE138" s="46"/>
      <c r="IF138" s="46"/>
      <c r="IG138" s="46"/>
      <c r="IH138" s="46"/>
    </row>
    <row r="139" spans="1:242" s="45" customFormat="1" ht="79.5" customHeight="1">
      <c r="A139" s="25">
        <v>127</v>
      </c>
      <c r="B139" s="73" t="s">
        <v>516</v>
      </c>
      <c r="C139" s="31" t="s">
        <v>178</v>
      </c>
      <c r="D139" s="48">
        <v>2</v>
      </c>
      <c r="E139" s="49" t="s">
        <v>252</v>
      </c>
      <c r="F139" s="50">
        <v>1721.69</v>
      </c>
      <c r="G139" s="51"/>
      <c r="H139" s="52"/>
      <c r="I139" s="53" t="s">
        <v>39</v>
      </c>
      <c r="J139" s="54">
        <f t="shared" si="6"/>
        <v>1</v>
      </c>
      <c r="K139" s="55" t="s">
        <v>64</v>
      </c>
      <c r="L139" s="55" t="s">
        <v>7</v>
      </c>
      <c r="M139" s="56"/>
      <c r="N139" s="51"/>
      <c r="O139" s="51"/>
      <c r="P139" s="57"/>
      <c r="Q139" s="51"/>
      <c r="R139" s="51"/>
      <c r="S139" s="57"/>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9">
        <f t="shared" si="7"/>
        <v>3443.38</v>
      </c>
      <c r="BB139" s="60">
        <f t="shared" si="8"/>
        <v>3443.38</v>
      </c>
      <c r="BC139" s="61" t="str">
        <f t="shared" si="9"/>
        <v>INR  Three Thousand Four Hundred &amp; Forty Three  and Paise Thirty Eight Only</v>
      </c>
      <c r="BE139" s="69">
        <v>1522</v>
      </c>
      <c r="BF139" s="69">
        <f t="shared" si="10"/>
        <v>1721.69</v>
      </c>
      <c r="BG139" s="69">
        <f t="shared" si="11"/>
        <v>3044</v>
      </c>
      <c r="BH139" s="69"/>
      <c r="ID139" s="46"/>
      <c r="IE139" s="46"/>
      <c r="IF139" s="46"/>
      <c r="IG139" s="46"/>
      <c r="IH139" s="46"/>
    </row>
    <row r="140" spans="1:242" s="45" customFormat="1" ht="78" customHeight="1">
      <c r="A140" s="47">
        <v>128</v>
      </c>
      <c r="B140" s="73" t="s">
        <v>365</v>
      </c>
      <c r="C140" s="31" t="s">
        <v>179</v>
      </c>
      <c r="D140" s="48">
        <v>17</v>
      </c>
      <c r="E140" s="49" t="s">
        <v>252</v>
      </c>
      <c r="F140" s="50">
        <v>3511.24</v>
      </c>
      <c r="G140" s="51"/>
      <c r="H140" s="52"/>
      <c r="I140" s="53" t="s">
        <v>39</v>
      </c>
      <c r="J140" s="54">
        <f t="shared" si="6"/>
        <v>1</v>
      </c>
      <c r="K140" s="55" t="s">
        <v>64</v>
      </c>
      <c r="L140" s="55" t="s">
        <v>7</v>
      </c>
      <c r="M140" s="56"/>
      <c r="N140" s="51"/>
      <c r="O140" s="51"/>
      <c r="P140" s="57"/>
      <c r="Q140" s="51"/>
      <c r="R140" s="51"/>
      <c r="S140" s="57"/>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9">
        <f t="shared" si="7"/>
        <v>59691.08</v>
      </c>
      <c r="BB140" s="60">
        <f t="shared" si="8"/>
        <v>59691.08</v>
      </c>
      <c r="BC140" s="61" t="str">
        <f t="shared" si="9"/>
        <v>INR  Fifty Nine Thousand Six Hundred &amp; Ninety One  and Paise Eight Only</v>
      </c>
      <c r="BE140" s="69">
        <v>3104</v>
      </c>
      <c r="BF140" s="69">
        <f t="shared" si="10"/>
        <v>3511.24</v>
      </c>
      <c r="BG140" s="69">
        <f t="shared" si="11"/>
        <v>52768</v>
      </c>
      <c r="BH140" s="69"/>
      <c r="ID140" s="46"/>
      <c r="IE140" s="46"/>
      <c r="IF140" s="46"/>
      <c r="IG140" s="46"/>
      <c r="IH140" s="46"/>
    </row>
    <row r="141" spans="1:242" s="45" customFormat="1" ht="66" customHeight="1">
      <c r="A141" s="25">
        <v>129</v>
      </c>
      <c r="B141" s="73" t="s">
        <v>366</v>
      </c>
      <c r="C141" s="31" t="s">
        <v>180</v>
      </c>
      <c r="D141" s="48">
        <v>17</v>
      </c>
      <c r="E141" s="49" t="s">
        <v>252</v>
      </c>
      <c r="F141" s="50">
        <v>548.63</v>
      </c>
      <c r="G141" s="51"/>
      <c r="H141" s="52"/>
      <c r="I141" s="53" t="s">
        <v>39</v>
      </c>
      <c r="J141" s="54">
        <f t="shared" si="6"/>
        <v>1</v>
      </c>
      <c r="K141" s="55" t="s">
        <v>64</v>
      </c>
      <c r="L141" s="55" t="s">
        <v>7</v>
      </c>
      <c r="M141" s="56"/>
      <c r="N141" s="51"/>
      <c r="O141" s="51"/>
      <c r="P141" s="57"/>
      <c r="Q141" s="51"/>
      <c r="R141" s="51"/>
      <c r="S141" s="57"/>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9">
        <f t="shared" si="7"/>
        <v>9326.71</v>
      </c>
      <c r="BB141" s="60">
        <f t="shared" si="8"/>
        <v>9326.71</v>
      </c>
      <c r="BC141" s="61" t="str">
        <f t="shared" si="9"/>
        <v>INR  Nine Thousand Three Hundred &amp; Twenty Six  and Paise Seventy One Only</v>
      </c>
      <c r="BE141" s="69">
        <v>485</v>
      </c>
      <c r="BF141" s="69">
        <f t="shared" si="10"/>
        <v>548.63</v>
      </c>
      <c r="BG141" s="69">
        <f t="shared" si="11"/>
        <v>8245</v>
      </c>
      <c r="BH141" s="69"/>
      <c r="ID141" s="46"/>
      <c r="IE141" s="46"/>
      <c r="IF141" s="46"/>
      <c r="IG141" s="46"/>
      <c r="IH141" s="46"/>
    </row>
    <row r="142" spans="1:242" s="45" customFormat="1" ht="63" customHeight="1">
      <c r="A142" s="47">
        <v>130</v>
      </c>
      <c r="B142" s="73" t="s">
        <v>367</v>
      </c>
      <c r="C142" s="31" t="s">
        <v>181</v>
      </c>
      <c r="D142" s="48">
        <v>17</v>
      </c>
      <c r="E142" s="49" t="s">
        <v>252</v>
      </c>
      <c r="F142" s="50">
        <v>1148.17</v>
      </c>
      <c r="G142" s="51"/>
      <c r="H142" s="52"/>
      <c r="I142" s="53" t="s">
        <v>39</v>
      </c>
      <c r="J142" s="54">
        <f t="shared" si="6"/>
        <v>1</v>
      </c>
      <c r="K142" s="55" t="s">
        <v>64</v>
      </c>
      <c r="L142" s="55" t="s">
        <v>7</v>
      </c>
      <c r="M142" s="56"/>
      <c r="N142" s="51"/>
      <c r="O142" s="51"/>
      <c r="P142" s="57"/>
      <c r="Q142" s="51"/>
      <c r="R142" s="51"/>
      <c r="S142" s="57"/>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9">
        <f t="shared" si="7"/>
        <v>19518.89</v>
      </c>
      <c r="BB142" s="60">
        <f t="shared" si="8"/>
        <v>19518.89</v>
      </c>
      <c r="BC142" s="61" t="str">
        <f t="shared" si="9"/>
        <v>INR  Nineteen Thousand Five Hundred &amp; Eighteen  and Paise Eighty Nine Only</v>
      </c>
      <c r="BE142" s="69">
        <v>1015</v>
      </c>
      <c r="BF142" s="69">
        <f t="shared" si="10"/>
        <v>1148.17</v>
      </c>
      <c r="BG142" s="69">
        <f t="shared" si="11"/>
        <v>17255</v>
      </c>
      <c r="BH142" s="69"/>
      <c r="ID142" s="46"/>
      <c r="IE142" s="46"/>
      <c r="IF142" s="46"/>
      <c r="IG142" s="46"/>
      <c r="IH142" s="46"/>
    </row>
    <row r="143" spans="1:242" s="45" customFormat="1" ht="65.25" customHeight="1">
      <c r="A143" s="25">
        <v>131</v>
      </c>
      <c r="B143" s="73" t="s">
        <v>368</v>
      </c>
      <c r="C143" s="31" t="s">
        <v>182</v>
      </c>
      <c r="D143" s="48">
        <v>17</v>
      </c>
      <c r="E143" s="49" t="s">
        <v>252</v>
      </c>
      <c r="F143" s="50">
        <v>92.76</v>
      </c>
      <c r="G143" s="51"/>
      <c r="H143" s="52"/>
      <c r="I143" s="53" t="s">
        <v>39</v>
      </c>
      <c r="J143" s="54">
        <f t="shared" si="6"/>
        <v>1</v>
      </c>
      <c r="K143" s="55" t="s">
        <v>64</v>
      </c>
      <c r="L143" s="55" t="s">
        <v>7</v>
      </c>
      <c r="M143" s="56"/>
      <c r="N143" s="51"/>
      <c r="O143" s="51"/>
      <c r="P143" s="57"/>
      <c r="Q143" s="51"/>
      <c r="R143" s="51"/>
      <c r="S143" s="57"/>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9">
        <f t="shared" si="7"/>
        <v>1576.92</v>
      </c>
      <c r="BB143" s="60">
        <f t="shared" si="8"/>
        <v>1576.92</v>
      </c>
      <c r="BC143" s="61" t="str">
        <f t="shared" si="9"/>
        <v>INR  One Thousand Five Hundred &amp; Seventy Six  and Paise Ninety Two Only</v>
      </c>
      <c r="BE143" s="69">
        <v>82</v>
      </c>
      <c r="BF143" s="69">
        <f aca="true" t="shared" si="12" ref="BF143:BF179">BE143*1.12*1.01</f>
        <v>92.76</v>
      </c>
      <c r="BG143" s="69">
        <f aca="true" t="shared" si="13" ref="BG143:BG179">ROUND(D143*BE143,2)</f>
        <v>1394</v>
      </c>
      <c r="BH143" s="69"/>
      <c r="ID143" s="46"/>
      <c r="IE143" s="46"/>
      <c r="IF143" s="46"/>
      <c r="IG143" s="46"/>
      <c r="IH143" s="46"/>
    </row>
    <row r="144" spans="1:242" s="45" customFormat="1" ht="76.5" customHeight="1">
      <c r="A144" s="47">
        <v>132</v>
      </c>
      <c r="B144" s="73" t="s">
        <v>369</v>
      </c>
      <c r="C144" s="31" t="s">
        <v>183</v>
      </c>
      <c r="D144" s="48">
        <v>20</v>
      </c>
      <c r="E144" s="49" t="s">
        <v>252</v>
      </c>
      <c r="F144" s="50">
        <v>3245.41</v>
      </c>
      <c r="G144" s="51"/>
      <c r="H144" s="52"/>
      <c r="I144" s="53" t="s">
        <v>39</v>
      </c>
      <c r="J144" s="54">
        <f t="shared" si="6"/>
        <v>1</v>
      </c>
      <c r="K144" s="55" t="s">
        <v>64</v>
      </c>
      <c r="L144" s="55" t="s">
        <v>7</v>
      </c>
      <c r="M144" s="56"/>
      <c r="N144" s="51"/>
      <c r="O144" s="51"/>
      <c r="P144" s="57"/>
      <c r="Q144" s="51"/>
      <c r="R144" s="51"/>
      <c r="S144" s="57"/>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9">
        <f t="shared" si="7"/>
        <v>64908.2</v>
      </c>
      <c r="BB144" s="60">
        <f t="shared" si="8"/>
        <v>64908.2</v>
      </c>
      <c r="BC144" s="61" t="str">
        <f t="shared" si="9"/>
        <v>INR  Sixty Four Thousand Nine Hundred &amp; Eight  and Paise Twenty Only</v>
      </c>
      <c r="BE144" s="69">
        <v>2869</v>
      </c>
      <c r="BF144" s="69">
        <f t="shared" si="12"/>
        <v>3245.41</v>
      </c>
      <c r="BG144" s="69">
        <f t="shared" si="13"/>
        <v>57380</v>
      </c>
      <c r="BH144" s="69"/>
      <c r="ID144" s="46"/>
      <c r="IE144" s="46"/>
      <c r="IF144" s="46"/>
      <c r="IG144" s="46"/>
      <c r="IH144" s="46"/>
    </row>
    <row r="145" spans="1:242" s="45" customFormat="1" ht="42.75" customHeight="1">
      <c r="A145" s="25">
        <v>133</v>
      </c>
      <c r="B145" s="73" t="s">
        <v>370</v>
      </c>
      <c r="C145" s="31" t="s">
        <v>184</v>
      </c>
      <c r="D145" s="48">
        <v>85</v>
      </c>
      <c r="E145" s="49" t="s">
        <v>252</v>
      </c>
      <c r="F145" s="50">
        <v>96.15</v>
      </c>
      <c r="G145" s="51"/>
      <c r="H145" s="52"/>
      <c r="I145" s="53" t="s">
        <v>39</v>
      </c>
      <c r="J145" s="54">
        <f aca="true" t="shared" si="14" ref="J145:J209">IF(I145="Less(-)",-1,1)</f>
        <v>1</v>
      </c>
      <c r="K145" s="55" t="s">
        <v>64</v>
      </c>
      <c r="L145" s="55" t="s">
        <v>7</v>
      </c>
      <c r="M145" s="56"/>
      <c r="N145" s="51"/>
      <c r="O145" s="51"/>
      <c r="P145" s="57"/>
      <c r="Q145" s="51"/>
      <c r="R145" s="51"/>
      <c r="S145" s="57"/>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9">
        <f aca="true" t="shared" si="15" ref="BA145:BA209">total_amount_ba($B$2,$D$2,D145,F145,J145,K145,M145)</f>
        <v>8172.75</v>
      </c>
      <c r="BB145" s="60">
        <f aca="true" t="shared" si="16" ref="BB145:BB209">BA145+SUM(N145:AZ145)</f>
        <v>8172.75</v>
      </c>
      <c r="BC145" s="61" t="str">
        <f aca="true" t="shared" si="17" ref="BC145:BC209">SpellNumber(L145,BB145)</f>
        <v>INR  Eight Thousand One Hundred &amp; Seventy Two  and Paise Seventy Five Only</v>
      </c>
      <c r="BE145" s="69">
        <v>85</v>
      </c>
      <c r="BF145" s="69">
        <f t="shared" si="12"/>
        <v>96.15</v>
      </c>
      <c r="BG145" s="69">
        <f t="shared" si="13"/>
        <v>7225</v>
      </c>
      <c r="BH145" s="69"/>
      <c r="ID145" s="46"/>
      <c r="IE145" s="46"/>
      <c r="IF145" s="46"/>
      <c r="IG145" s="46"/>
      <c r="IH145" s="46"/>
    </row>
    <row r="146" spans="1:242" s="45" customFormat="1" ht="39" customHeight="1">
      <c r="A146" s="47">
        <v>134</v>
      </c>
      <c r="B146" s="73" t="s">
        <v>371</v>
      </c>
      <c r="C146" s="31" t="s">
        <v>185</v>
      </c>
      <c r="D146" s="48">
        <v>85</v>
      </c>
      <c r="E146" s="49" t="s">
        <v>252</v>
      </c>
      <c r="F146" s="50">
        <v>115.38</v>
      </c>
      <c r="G146" s="51"/>
      <c r="H146" s="52"/>
      <c r="I146" s="53" t="s">
        <v>39</v>
      </c>
      <c r="J146" s="54">
        <f t="shared" si="14"/>
        <v>1</v>
      </c>
      <c r="K146" s="55" t="s">
        <v>64</v>
      </c>
      <c r="L146" s="55" t="s">
        <v>7</v>
      </c>
      <c r="M146" s="56"/>
      <c r="N146" s="51"/>
      <c r="O146" s="51"/>
      <c r="P146" s="57"/>
      <c r="Q146" s="51"/>
      <c r="R146" s="51"/>
      <c r="S146" s="57"/>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9">
        <f t="shared" si="15"/>
        <v>9807.3</v>
      </c>
      <c r="BB146" s="60">
        <f t="shared" si="16"/>
        <v>9807.3</v>
      </c>
      <c r="BC146" s="61" t="str">
        <f t="shared" si="17"/>
        <v>INR  Nine Thousand Eight Hundred &amp; Seven  and Paise Thirty Only</v>
      </c>
      <c r="BE146" s="69">
        <v>102</v>
      </c>
      <c r="BF146" s="69">
        <f t="shared" si="12"/>
        <v>115.38</v>
      </c>
      <c r="BG146" s="69">
        <f t="shared" si="13"/>
        <v>8670</v>
      </c>
      <c r="BH146" s="69"/>
      <c r="ID146" s="46"/>
      <c r="IE146" s="46"/>
      <c r="IF146" s="46"/>
      <c r="IG146" s="46"/>
      <c r="IH146" s="46"/>
    </row>
    <row r="147" spans="1:242" s="45" customFormat="1" ht="183.75" customHeight="1">
      <c r="A147" s="25">
        <v>135</v>
      </c>
      <c r="B147" s="73" t="s">
        <v>372</v>
      </c>
      <c r="C147" s="31" t="s">
        <v>186</v>
      </c>
      <c r="D147" s="48">
        <v>25</v>
      </c>
      <c r="E147" s="49" t="s">
        <v>252</v>
      </c>
      <c r="F147" s="50">
        <v>2497.69</v>
      </c>
      <c r="G147" s="51"/>
      <c r="H147" s="52"/>
      <c r="I147" s="53" t="s">
        <v>39</v>
      </c>
      <c r="J147" s="54">
        <f t="shared" si="14"/>
        <v>1</v>
      </c>
      <c r="K147" s="55" t="s">
        <v>64</v>
      </c>
      <c r="L147" s="55" t="s">
        <v>7</v>
      </c>
      <c r="M147" s="56"/>
      <c r="N147" s="51"/>
      <c r="O147" s="51"/>
      <c r="P147" s="57"/>
      <c r="Q147" s="51"/>
      <c r="R147" s="51"/>
      <c r="S147" s="57"/>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9">
        <f t="shared" si="15"/>
        <v>62442.25</v>
      </c>
      <c r="BB147" s="60">
        <f t="shared" si="16"/>
        <v>62442.25</v>
      </c>
      <c r="BC147" s="61" t="str">
        <f t="shared" si="17"/>
        <v>INR  Sixty Two Thousand Four Hundred &amp; Forty Two  and Paise Twenty Five Only</v>
      </c>
      <c r="BE147" s="69">
        <v>2208</v>
      </c>
      <c r="BF147" s="69">
        <f t="shared" si="12"/>
        <v>2497.69</v>
      </c>
      <c r="BG147" s="69">
        <f t="shared" si="13"/>
        <v>55200</v>
      </c>
      <c r="BH147" s="69"/>
      <c r="ID147" s="46"/>
      <c r="IE147" s="46"/>
      <c r="IF147" s="46"/>
      <c r="IG147" s="46"/>
      <c r="IH147" s="46"/>
    </row>
    <row r="148" spans="1:242" s="45" customFormat="1" ht="35.25" customHeight="1">
      <c r="A148" s="47">
        <v>136</v>
      </c>
      <c r="B148" s="73" t="s">
        <v>373</v>
      </c>
      <c r="C148" s="31" t="s">
        <v>187</v>
      </c>
      <c r="D148" s="48">
        <v>25</v>
      </c>
      <c r="E148" s="49" t="s">
        <v>252</v>
      </c>
      <c r="F148" s="50">
        <v>1693.41</v>
      </c>
      <c r="G148" s="51"/>
      <c r="H148" s="52"/>
      <c r="I148" s="53" t="s">
        <v>39</v>
      </c>
      <c r="J148" s="54">
        <f t="shared" si="14"/>
        <v>1</v>
      </c>
      <c r="K148" s="55" t="s">
        <v>64</v>
      </c>
      <c r="L148" s="55" t="s">
        <v>7</v>
      </c>
      <c r="M148" s="56"/>
      <c r="N148" s="51"/>
      <c r="O148" s="51"/>
      <c r="P148" s="57"/>
      <c r="Q148" s="51"/>
      <c r="R148" s="51"/>
      <c r="S148" s="57"/>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9">
        <f t="shared" si="15"/>
        <v>42335.25</v>
      </c>
      <c r="BB148" s="60">
        <f t="shared" si="16"/>
        <v>42335.25</v>
      </c>
      <c r="BC148" s="61" t="str">
        <f t="shared" si="17"/>
        <v>INR  Forty Two Thousand Three Hundred &amp; Thirty Five  and Paise Twenty Five Only</v>
      </c>
      <c r="BE148" s="69">
        <v>1497</v>
      </c>
      <c r="BF148" s="69">
        <f t="shared" si="12"/>
        <v>1693.41</v>
      </c>
      <c r="BG148" s="69">
        <f t="shared" si="13"/>
        <v>37425</v>
      </c>
      <c r="BH148" s="69"/>
      <c r="ID148" s="46"/>
      <c r="IE148" s="46"/>
      <c r="IF148" s="46"/>
      <c r="IG148" s="46"/>
      <c r="IH148" s="46"/>
    </row>
    <row r="149" spans="1:242" s="45" customFormat="1" ht="48.75" customHeight="1">
      <c r="A149" s="25">
        <v>137</v>
      </c>
      <c r="B149" s="73" t="s">
        <v>374</v>
      </c>
      <c r="C149" s="31" t="s">
        <v>188</v>
      </c>
      <c r="D149" s="48">
        <v>26</v>
      </c>
      <c r="E149" s="49" t="s">
        <v>252</v>
      </c>
      <c r="F149" s="50">
        <v>102.94</v>
      </c>
      <c r="G149" s="51"/>
      <c r="H149" s="52"/>
      <c r="I149" s="53" t="s">
        <v>39</v>
      </c>
      <c r="J149" s="54">
        <f t="shared" si="14"/>
        <v>1</v>
      </c>
      <c r="K149" s="55" t="s">
        <v>64</v>
      </c>
      <c r="L149" s="55" t="s">
        <v>7</v>
      </c>
      <c r="M149" s="56"/>
      <c r="N149" s="51"/>
      <c r="O149" s="51"/>
      <c r="P149" s="57"/>
      <c r="Q149" s="51"/>
      <c r="R149" s="51"/>
      <c r="S149" s="57"/>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9">
        <f t="shared" si="15"/>
        <v>2676.44</v>
      </c>
      <c r="BB149" s="60">
        <f t="shared" si="16"/>
        <v>2676.44</v>
      </c>
      <c r="BC149" s="61" t="str">
        <f t="shared" si="17"/>
        <v>INR  Two Thousand Six Hundred &amp; Seventy Six  and Paise Forty Four Only</v>
      </c>
      <c r="BE149" s="69">
        <v>91</v>
      </c>
      <c r="BF149" s="69">
        <f t="shared" si="12"/>
        <v>102.94</v>
      </c>
      <c r="BG149" s="69">
        <f t="shared" si="13"/>
        <v>2366</v>
      </c>
      <c r="BH149" s="69"/>
      <c r="ID149" s="46"/>
      <c r="IE149" s="46"/>
      <c r="IF149" s="46"/>
      <c r="IG149" s="46"/>
      <c r="IH149" s="46"/>
    </row>
    <row r="150" spans="1:242" s="45" customFormat="1" ht="47.25" customHeight="1">
      <c r="A150" s="47">
        <v>138</v>
      </c>
      <c r="B150" s="73" t="s">
        <v>375</v>
      </c>
      <c r="C150" s="31" t="s">
        <v>189</v>
      </c>
      <c r="D150" s="48">
        <v>53</v>
      </c>
      <c r="E150" s="49" t="s">
        <v>252</v>
      </c>
      <c r="F150" s="50">
        <v>486.42</v>
      </c>
      <c r="G150" s="51"/>
      <c r="H150" s="52"/>
      <c r="I150" s="53" t="s">
        <v>39</v>
      </c>
      <c r="J150" s="54">
        <f t="shared" si="14"/>
        <v>1</v>
      </c>
      <c r="K150" s="55" t="s">
        <v>64</v>
      </c>
      <c r="L150" s="55" t="s">
        <v>7</v>
      </c>
      <c r="M150" s="56"/>
      <c r="N150" s="51"/>
      <c r="O150" s="51"/>
      <c r="P150" s="57"/>
      <c r="Q150" s="51"/>
      <c r="R150" s="51"/>
      <c r="S150" s="57"/>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9">
        <f t="shared" si="15"/>
        <v>25780.26</v>
      </c>
      <c r="BB150" s="60">
        <f t="shared" si="16"/>
        <v>25780.26</v>
      </c>
      <c r="BC150" s="61" t="str">
        <f t="shared" si="17"/>
        <v>INR  Twenty Five Thousand Seven Hundred &amp; Eighty  and Paise Twenty Six Only</v>
      </c>
      <c r="BE150" s="69">
        <v>430</v>
      </c>
      <c r="BF150" s="69">
        <f t="shared" si="12"/>
        <v>486.42</v>
      </c>
      <c r="BG150" s="69">
        <f t="shared" si="13"/>
        <v>22790</v>
      </c>
      <c r="BH150" s="69"/>
      <c r="ID150" s="46"/>
      <c r="IE150" s="46"/>
      <c r="IF150" s="46"/>
      <c r="IG150" s="46"/>
      <c r="IH150" s="46"/>
    </row>
    <row r="151" spans="1:242" s="45" customFormat="1" ht="66" customHeight="1">
      <c r="A151" s="25">
        <v>139</v>
      </c>
      <c r="B151" s="73" t="s">
        <v>376</v>
      </c>
      <c r="C151" s="31" t="s">
        <v>190</v>
      </c>
      <c r="D151" s="48">
        <v>29</v>
      </c>
      <c r="E151" s="49" t="s">
        <v>252</v>
      </c>
      <c r="F151" s="50">
        <v>693.43</v>
      </c>
      <c r="G151" s="51"/>
      <c r="H151" s="52"/>
      <c r="I151" s="53" t="s">
        <v>39</v>
      </c>
      <c r="J151" s="54">
        <f t="shared" si="14"/>
        <v>1</v>
      </c>
      <c r="K151" s="55" t="s">
        <v>64</v>
      </c>
      <c r="L151" s="55" t="s">
        <v>7</v>
      </c>
      <c r="M151" s="56"/>
      <c r="N151" s="51"/>
      <c r="O151" s="51"/>
      <c r="P151" s="57"/>
      <c r="Q151" s="51"/>
      <c r="R151" s="51"/>
      <c r="S151" s="57"/>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9">
        <f t="shared" si="15"/>
        <v>20109.47</v>
      </c>
      <c r="BB151" s="60">
        <f t="shared" si="16"/>
        <v>20109.47</v>
      </c>
      <c r="BC151" s="61" t="str">
        <f t="shared" si="17"/>
        <v>INR  Twenty Thousand One Hundred &amp; Nine  and Paise Forty Seven Only</v>
      </c>
      <c r="BE151" s="69">
        <v>613</v>
      </c>
      <c r="BF151" s="69">
        <f t="shared" si="12"/>
        <v>693.43</v>
      </c>
      <c r="BG151" s="69">
        <f t="shared" si="13"/>
        <v>17777</v>
      </c>
      <c r="BH151" s="69"/>
      <c r="ID151" s="46"/>
      <c r="IE151" s="46"/>
      <c r="IF151" s="46"/>
      <c r="IG151" s="46"/>
      <c r="IH151" s="46"/>
    </row>
    <row r="152" spans="1:242" s="45" customFormat="1" ht="78.75" customHeight="1">
      <c r="A152" s="47">
        <v>140</v>
      </c>
      <c r="B152" s="73" t="s">
        <v>377</v>
      </c>
      <c r="C152" s="31" t="s">
        <v>191</v>
      </c>
      <c r="D152" s="48">
        <v>50</v>
      </c>
      <c r="E152" s="49" t="s">
        <v>252</v>
      </c>
      <c r="F152" s="50">
        <v>609.72</v>
      </c>
      <c r="G152" s="51"/>
      <c r="H152" s="52"/>
      <c r="I152" s="53" t="s">
        <v>39</v>
      </c>
      <c r="J152" s="54">
        <f t="shared" si="14"/>
        <v>1</v>
      </c>
      <c r="K152" s="55" t="s">
        <v>64</v>
      </c>
      <c r="L152" s="55" t="s">
        <v>7</v>
      </c>
      <c r="M152" s="56"/>
      <c r="N152" s="51"/>
      <c r="O152" s="51"/>
      <c r="P152" s="57"/>
      <c r="Q152" s="51"/>
      <c r="R152" s="51"/>
      <c r="S152" s="57"/>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9">
        <f t="shared" si="15"/>
        <v>30486</v>
      </c>
      <c r="BB152" s="60">
        <f t="shared" si="16"/>
        <v>30486</v>
      </c>
      <c r="BC152" s="61" t="str">
        <f t="shared" si="17"/>
        <v>INR  Thirty Thousand Four Hundred &amp; Eighty Six  Only</v>
      </c>
      <c r="BE152" s="69">
        <v>539</v>
      </c>
      <c r="BF152" s="69">
        <f t="shared" si="12"/>
        <v>609.72</v>
      </c>
      <c r="BG152" s="69">
        <f t="shared" si="13"/>
        <v>26950</v>
      </c>
      <c r="BH152" s="69"/>
      <c r="ID152" s="46"/>
      <c r="IE152" s="46"/>
      <c r="IF152" s="46"/>
      <c r="IG152" s="46"/>
      <c r="IH152" s="46"/>
    </row>
    <row r="153" spans="1:242" s="45" customFormat="1" ht="63" customHeight="1">
      <c r="A153" s="25">
        <v>141</v>
      </c>
      <c r="B153" s="73" t="s">
        <v>378</v>
      </c>
      <c r="C153" s="31" t="s">
        <v>192</v>
      </c>
      <c r="D153" s="48">
        <v>50</v>
      </c>
      <c r="E153" s="49" t="s">
        <v>252</v>
      </c>
      <c r="F153" s="50">
        <v>921.93</v>
      </c>
      <c r="G153" s="51"/>
      <c r="H153" s="52"/>
      <c r="I153" s="53" t="s">
        <v>39</v>
      </c>
      <c r="J153" s="54">
        <f t="shared" si="14"/>
        <v>1</v>
      </c>
      <c r="K153" s="55" t="s">
        <v>64</v>
      </c>
      <c r="L153" s="55" t="s">
        <v>7</v>
      </c>
      <c r="M153" s="56"/>
      <c r="N153" s="51"/>
      <c r="O153" s="51"/>
      <c r="P153" s="57"/>
      <c r="Q153" s="51"/>
      <c r="R153" s="51"/>
      <c r="S153" s="57"/>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9">
        <f t="shared" si="15"/>
        <v>46096.5</v>
      </c>
      <c r="BB153" s="60">
        <f t="shared" si="16"/>
        <v>46096.5</v>
      </c>
      <c r="BC153" s="61" t="str">
        <f t="shared" si="17"/>
        <v>INR  Forty Six Thousand  &amp;Ninety Six  and Paise Fifty Only</v>
      </c>
      <c r="BE153" s="69">
        <v>815</v>
      </c>
      <c r="BF153" s="69">
        <f t="shared" si="12"/>
        <v>921.93</v>
      </c>
      <c r="BG153" s="69">
        <f t="shared" si="13"/>
        <v>40750</v>
      </c>
      <c r="BH153" s="69"/>
      <c r="ID153" s="46"/>
      <c r="IE153" s="46"/>
      <c r="IF153" s="46"/>
      <c r="IG153" s="46"/>
      <c r="IH153" s="46"/>
    </row>
    <row r="154" spans="1:242" s="45" customFormat="1" ht="62.25" customHeight="1">
      <c r="A154" s="47">
        <v>142</v>
      </c>
      <c r="B154" s="73" t="s">
        <v>532</v>
      </c>
      <c r="C154" s="31" t="s">
        <v>193</v>
      </c>
      <c r="D154" s="48">
        <v>50</v>
      </c>
      <c r="E154" s="49" t="s">
        <v>252</v>
      </c>
      <c r="F154" s="50">
        <v>762.43</v>
      </c>
      <c r="G154" s="51"/>
      <c r="H154" s="52"/>
      <c r="I154" s="53" t="s">
        <v>39</v>
      </c>
      <c r="J154" s="54">
        <f t="shared" si="14"/>
        <v>1</v>
      </c>
      <c r="K154" s="55" t="s">
        <v>64</v>
      </c>
      <c r="L154" s="55" t="s">
        <v>7</v>
      </c>
      <c r="M154" s="56"/>
      <c r="N154" s="51"/>
      <c r="O154" s="51"/>
      <c r="P154" s="57"/>
      <c r="Q154" s="51"/>
      <c r="R154" s="51"/>
      <c r="S154" s="57"/>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9">
        <f t="shared" si="15"/>
        <v>38121.5</v>
      </c>
      <c r="BB154" s="60">
        <f t="shared" si="16"/>
        <v>38121.5</v>
      </c>
      <c r="BC154" s="61" t="str">
        <f t="shared" si="17"/>
        <v>INR  Thirty Eight Thousand One Hundred &amp; Twenty One  and Paise Fifty Only</v>
      </c>
      <c r="BE154" s="69">
        <v>674</v>
      </c>
      <c r="BF154" s="69">
        <f t="shared" si="12"/>
        <v>762.43</v>
      </c>
      <c r="BG154" s="69">
        <f t="shared" si="13"/>
        <v>33700</v>
      </c>
      <c r="BH154" s="69"/>
      <c r="ID154" s="46"/>
      <c r="IE154" s="46"/>
      <c r="IF154" s="46"/>
      <c r="IG154" s="46"/>
      <c r="IH154" s="46"/>
    </row>
    <row r="155" spans="1:242" s="45" customFormat="1" ht="76.5" customHeight="1">
      <c r="A155" s="25">
        <v>143</v>
      </c>
      <c r="B155" s="73" t="s">
        <v>379</v>
      </c>
      <c r="C155" s="31" t="s">
        <v>194</v>
      </c>
      <c r="D155" s="48">
        <v>35</v>
      </c>
      <c r="E155" s="49" t="s">
        <v>252</v>
      </c>
      <c r="F155" s="50">
        <v>627.82</v>
      </c>
      <c r="G155" s="51"/>
      <c r="H155" s="52"/>
      <c r="I155" s="53" t="s">
        <v>39</v>
      </c>
      <c r="J155" s="54">
        <f t="shared" si="14"/>
        <v>1</v>
      </c>
      <c r="K155" s="55" t="s">
        <v>64</v>
      </c>
      <c r="L155" s="55" t="s">
        <v>7</v>
      </c>
      <c r="M155" s="56"/>
      <c r="N155" s="51"/>
      <c r="O155" s="51"/>
      <c r="P155" s="57"/>
      <c r="Q155" s="51"/>
      <c r="R155" s="51"/>
      <c r="S155" s="57"/>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9">
        <f t="shared" si="15"/>
        <v>21973.7</v>
      </c>
      <c r="BB155" s="60">
        <f t="shared" si="16"/>
        <v>21973.7</v>
      </c>
      <c r="BC155" s="61" t="str">
        <f t="shared" si="17"/>
        <v>INR  Twenty One Thousand Nine Hundred &amp; Seventy Three  and Paise Seventy Only</v>
      </c>
      <c r="BE155" s="69">
        <v>555</v>
      </c>
      <c r="BF155" s="69">
        <f t="shared" si="12"/>
        <v>627.82</v>
      </c>
      <c r="BG155" s="69">
        <f t="shared" si="13"/>
        <v>19425</v>
      </c>
      <c r="BH155" s="69"/>
      <c r="ID155" s="46"/>
      <c r="IE155" s="46"/>
      <c r="IF155" s="46"/>
      <c r="IG155" s="46"/>
      <c r="IH155" s="46"/>
    </row>
    <row r="156" spans="1:242" s="45" customFormat="1" ht="48" customHeight="1">
      <c r="A156" s="47">
        <v>144</v>
      </c>
      <c r="B156" s="73" t="s">
        <v>380</v>
      </c>
      <c r="C156" s="31" t="s">
        <v>195</v>
      </c>
      <c r="D156" s="48">
        <v>21</v>
      </c>
      <c r="E156" s="49" t="s">
        <v>252</v>
      </c>
      <c r="F156" s="50">
        <v>202.48</v>
      </c>
      <c r="G156" s="51"/>
      <c r="H156" s="52"/>
      <c r="I156" s="53" t="s">
        <v>39</v>
      </c>
      <c r="J156" s="54">
        <f t="shared" si="14"/>
        <v>1</v>
      </c>
      <c r="K156" s="55" t="s">
        <v>64</v>
      </c>
      <c r="L156" s="55" t="s">
        <v>7</v>
      </c>
      <c r="M156" s="56"/>
      <c r="N156" s="51"/>
      <c r="O156" s="51"/>
      <c r="P156" s="57"/>
      <c r="Q156" s="51"/>
      <c r="R156" s="51"/>
      <c r="S156" s="57"/>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61">
        <f t="shared" si="15"/>
        <v>4252.08</v>
      </c>
      <c r="BB156" s="60">
        <f t="shared" si="16"/>
        <v>4252.08</v>
      </c>
      <c r="BC156" s="61" t="str">
        <f t="shared" si="17"/>
        <v>INR  Four Thousand Two Hundred &amp; Fifty Two  and Paise Eight Only</v>
      </c>
      <c r="BE156" s="69">
        <v>179</v>
      </c>
      <c r="BF156" s="69">
        <f t="shared" si="12"/>
        <v>202.48</v>
      </c>
      <c r="BG156" s="69">
        <f t="shared" si="13"/>
        <v>3759</v>
      </c>
      <c r="BH156" s="69"/>
      <c r="ID156" s="46"/>
      <c r="IE156" s="46"/>
      <c r="IF156" s="46"/>
      <c r="IG156" s="46"/>
      <c r="IH156" s="46"/>
    </row>
    <row r="157" spans="1:242" s="45" customFormat="1" ht="48" customHeight="1">
      <c r="A157" s="25">
        <v>145</v>
      </c>
      <c r="B157" s="73" t="s">
        <v>381</v>
      </c>
      <c r="C157" s="31" t="s">
        <v>196</v>
      </c>
      <c r="D157" s="48">
        <v>34</v>
      </c>
      <c r="E157" s="49" t="s">
        <v>252</v>
      </c>
      <c r="F157" s="50">
        <v>174.2</v>
      </c>
      <c r="G157" s="51"/>
      <c r="H157" s="52"/>
      <c r="I157" s="53" t="s">
        <v>39</v>
      </c>
      <c r="J157" s="54">
        <f t="shared" si="14"/>
        <v>1</v>
      </c>
      <c r="K157" s="55" t="s">
        <v>64</v>
      </c>
      <c r="L157" s="55" t="s">
        <v>7</v>
      </c>
      <c r="M157" s="56"/>
      <c r="N157" s="51"/>
      <c r="O157" s="51"/>
      <c r="P157" s="57"/>
      <c r="Q157" s="51"/>
      <c r="R157" s="51"/>
      <c r="S157" s="57"/>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61">
        <f t="shared" si="15"/>
        <v>5922.8</v>
      </c>
      <c r="BB157" s="60">
        <f t="shared" si="16"/>
        <v>5922.8</v>
      </c>
      <c r="BC157" s="61" t="str">
        <f t="shared" si="17"/>
        <v>INR  Five Thousand Nine Hundred &amp; Twenty Two  and Paise Eighty Only</v>
      </c>
      <c r="BE157" s="69">
        <v>154</v>
      </c>
      <c r="BF157" s="69">
        <f t="shared" si="12"/>
        <v>174.2</v>
      </c>
      <c r="BG157" s="69">
        <f t="shared" si="13"/>
        <v>5236</v>
      </c>
      <c r="BH157" s="69"/>
      <c r="ID157" s="46"/>
      <c r="IE157" s="46"/>
      <c r="IF157" s="46"/>
      <c r="IG157" s="46"/>
      <c r="IH157" s="46"/>
    </row>
    <row r="158" spans="1:242" s="45" customFormat="1" ht="78.75" customHeight="1">
      <c r="A158" s="47">
        <v>146</v>
      </c>
      <c r="B158" s="73" t="s">
        <v>382</v>
      </c>
      <c r="C158" s="31" t="s">
        <v>197</v>
      </c>
      <c r="D158" s="48">
        <v>24</v>
      </c>
      <c r="E158" s="49" t="s">
        <v>252</v>
      </c>
      <c r="F158" s="50">
        <v>251.13</v>
      </c>
      <c r="G158" s="51"/>
      <c r="H158" s="52"/>
      <c r="I158" s="53" t="s">
        <v>39</v>
      </c>
      <c r="J158" s="54">
        <f t="shared" si="14"/>
        <v>1</v>
      </c>
      <c r="K158" s="55" t="s">
        <v>64</v>
      </c>
      <c r="L158" s="55" t="s">
        <v>7</v>
      </c>
      <c r="M158" s="56"/>
      <c r="N158" s="51"/>
      <c r="O158" s="51"/>
      <c r="P158" s="57"/>
      <c r="Q158" s="51"/>
      <c r="R158" s="51"/>
      <c r="S158" s="57"/>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61">
        <f t="shared" si="15"/>
        <v>6027.12</v>
      </c>
      <c r="BB158" s="60">
        <f t="shared" si="16"/>
        <v>6027.12</v>
      </c>
      <c r="BC158" s="61" t="str">
        <f t="shared" si="17"/>
        <v>INR  Six Thousand  &amp;Twenty Seven  and Paise Twelve Only</v>
      </c>
      <c r="BE158" s="69">
        <v>222</v>
      </c>
      <c r="BF158" s="69">
        <f t="shared" si="12"/>
        <v>251.13</v>
      </c>
      <c r="BG158" s="69">
        <f t="shared" si="13"/>
        <v>5328</v>
      </c>
      <c r="BH158" s="69"/>
      <c r="ID158" s="46"/>
      <c r="IE158" s="46"/>
      <c r="IF158" s="46"/>
      <c r="IG158" s="46"/>
      <c r="IH158" s="46"/>
    </row>
    <row r="159" spans="1:242" s="45" customFormat="1" ht="36.75" customHeight="1">
      <c r="A159" s="25">
        <v>147</v>
      </c>
      <c r="B159" s="73" t="s">
        <v>383</v>
      </c>
      <c r="C159" s="31" t="s">
        <v>198</v>
      </c>
      <c r="D159" s="48">
        <v>52</v>
      </c>
      <c r="E159" s="49" t="s">
        <v>252</v>
      </c>
      <c r="F159" s="50">
        <v>252.26</v>
      </c>
      <c r="G159" s="51"/>
      <c r="H159" s="52"/>
      <c r="I159" s="53" t="s">
        <v>39</v>
      </c>
      <c r="J159" s="54">
        <f t="shared" si="14"/>
        <v>1</v>
      </c>
      <c r="K159" s="55" t="s">
        <v>64</v>
      </c>
      <c r="L159" s="55" t="s">
        <v>7</v>
      </c>
      <c r="M159" s="56"/>
      <c r="N159" s="51"/>
      <c r="O159" s="51"/>
      <c r="P159" s="57"/>
      <c r="Q159" s="51"/>
      <c r="R159" s="51"/>
      <c r="S159" s="57"/>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9">
        <f t="shared" si="15"/>
        <v>13117.52</v>
      </c>
      <c r="BB159" s="60">
        <f t="shared" si="16"/>
        <v>13117.52</v>
      </c>
      <c r="BC159" s="61" t="str">
        <f t="shared" si="17"/>
        <v>INR  Thirteen Thousand One Hundred &amp; Seventeen  and Paise Fifty Two Only</v>
      </c>
      <c r="BE159" s="69">
        <v>223</v>
      </c>
      <c r="BF159" s="69">
        <f t="shared" si="12"/>
        <v>252.26</v>
      </c>
      <c r="BG159" s="69">
        <f t="shared" si="13"/>
        <v>11596</v>
      </c>
      <c r="BH159" s="69"/>
      <c r="ID159" s="46"/>
      <c r="IE159" s="46"/>
      <c r="IF159" s="46"/>
      <c r="IG159" s="46"/>
      <c r="IH159" s="46"/>
    </row>
    <row r="160" spans="1:242" s="45" customFormat="1" ht="36" customHeight="1">
      <c r="A160" s="47">
        <v>148</v>
      </c>
      <c r="B160" s="73" t="s">
        <v>384</v>
      </c>
      <c r="C160" s="31" t="s">
        <v>199</v>
      </c>
      <c r="D160" s="48">
        <v>46</v>
      </c>
      <c r="E160" s="49" t="s">
        <v>252</v>
      </c>
      <c r="F160" s="50">
        <v>152.71</v>
      </c>
      <c r="G160" s="51"/>
      <c r="H160" s="52"/>
      <c r="I160" s="53" t="s">
        <v>39</v>
      </c>
      <c r="J160" s="54">
        <f t="shared" si="14"/>
        <v>1</v>
      </c>
      <c r="K160" s="55" t="s">
        <v>64</v>
      </c>
      <c r="L160" s="55" t="s">
        <v>7</v>
      </c>
      <c r="M160" s="56"/>
      <c r="N160" s="51"/>
      <c r="O160" s="51"/>
      <c r="P160" s="57"/>
      <c r="Q160" s="51"/>
      <c r="R160" s="51"/>
      <c r="S160" s="57"/>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9">
        <f t="shared" si="15"/>
        <v>7024.66</v>
      </c>
      <c r="BB160" s="60">
        <f t="shared" si="16"/>
        <v>7024.66</v>
      </c>
      <c r="BC160" s="61" t="str">
        <f t="shared" si="17"/>
        <v>INR  Seven Thousand  &amp;Twenty Four  and Paise Sixty Six Only</v>
      </c>
      <c r="BE160" s="69">
        <v>135</v>
      </c>
      <c r="BF160" s="69">
        <f t="shared" si="12"/>
        <v>152.71</v>
      </c>
      <c r="BG160" s="69">
        <f t="shared" si="13"/>
        <v>6210</v>
      </c>
      <c r="BH160" s="69"/>
      <c r="ID160" s="46"/>
      <c r="IE160" s="46"/>
      <c r="IF160" s="46"/>
      <c r="IG160" s="46"/>
      <c r="IH160" s="46"/>
    </row>
    <row r="161" spans="1:242" s="45" customFormat="1" ht="66" customHeight="1">
      <c r="A161" s="25">
        <v>149</v>
      </c>
      <c r="B161" s="73" t="s">
        <v>385</v>
      </c>
      <c r="C161" s="31" t="s">
        <v>200</v>
      </c>
      <c r="D161" s="48">
        <v>1</v>
      </c>
      <c r="E161" s="49" t="s">
        <v>252</v>
      </c>
      <c r="F161" s="50">
        <v>3715.99</v>
      </c>
      <c r="G161" s="51"/>
      <c r="H161" s="52"/>
      <c r="I161" s="53" t="s">
        <v>39</v>
      </c>
      <c r="J161" s="54">
        <f t="shared" si="14"/>
        <v>1</v>
      </c>
      <c r="K161" s="55" t="s">
        <v>64</v>
      </c>
      <c r="L161" s="55" t="s">
        <v>7</v>
      </c>
      <c r="M161" s="56"/>
      <c r="N161" s="51"/>
      <c r="O161" s="51"/>
      <c r="P161" s="57"/>
      <c r="Q161" s="51"/>
      <c r="R161" s="51"/>
      <c r="S161" s="57"/>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9">
        <f t="shared" si="15"/>
        <v>3715.99</v>
      </c>
      <c r="BB161" s="60">
        <f t="shared" si="16"/>
        <v>3715.99</v>
      </c>
      <c r="BC161" s="61" t="str">
        <f t="shared" si="17"/>
        <v>INR  Three Thousand Seven Hundred &amp; Fifteen  and Paise Ninety Nine Only</v>
      </c>
      <c r="BE161" s="69">
        <v>3285</v>
      </c>
      <c r="BF161" s="69">
        <f t="shared" si="12"/>
        <v>3715.99</v>
      </c>
      <c r="BG161" s="69">
        <f t="shared" si="13"/>
        <v>3285</v>
      </c>
      <c r="BH161" s="69"/>
      <c r="ID161" s="46"/>
      <c r="IE161" s="46"/>
      <c r="IF161" s="46"/>
      <c r="IG161" s="46"/>
      <c r="IH161" s="46"/>
    </row>
    <row r="162" spans="1:242" s="45" customFormat="1" ht="79.5" customHeight="1">
      <c r="A162" s="47">
        <v>150</v>
      </c>
      <c r="B162" s="73" t="s">
        <v>386</v>
      </c>
      <c r="C162" s="31" t="s">
        <v>201</v>
      </c>
      <c r="D162" s="48">
        <v>1</v>
      </c>
      <c r="E162" s="49" t="s">
        <v>252</v>
      </c>
      <c r="F162" s="50">
        <v>917.4</v>
      </c>
      <c r="G162" s="51"/>
      <c r="H162" s="52"/>
      <c r="I162" s="53" t="s">
        <v>39</v>
      </c>
      <c r="J162" s="54">
        <f t="shared" si="14"/>
        <v>1</v>
      </c>
      <c r="K162" s="55" t="s">
        <v>64</v>
      </c>
      <c r="L162" s="55" t="s">
        <v>7</v>
      </c>
      <c r="M162" s="56"/>
      <c r="N162" s="51"/>
      <c r="O162" s="51"/>
      <c r="P162" s="57"/>
      <c r="Q162" s="51"/>
      <c r="R162" s="51"/>
      <c r="S162" s="57"/>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9">
        <f t="shared" si="15"/>
        <v>917.4</v>
      </c>
      <c r="BB162" s="60">
        <f t="shared" si="16"/>
        <v>917.4</v>
      </c>
      <c r="BC162" s="61" t="str">
        <f t="shared" si="17"/>
        <v>INR  Nine Hundred &amp; Seventeen  and Paise Forty Only</v>
      </c>
      <c r="BE162" s="69">
        <v>811</v>
      </c>
      <c r="BF162" s="69">
        <f t="shared" si="12"/>
        <v>917.4</v>
      </c>
      <c r="BG162" s="69">
        <f t="shared" si="13"/>
        <v>811</v>
      </c>
      <c r="BH162" s="69"/>
      <c r="ID162" s="46"/>
      <c r="IE162" s="46"/>
      <c r="IF162" s="46"/>
      <c r="IG162" s="46"/>
      <c r="IH162" s="46"/>
    </row>
    <row r="163" spans="1:242" s="45" customFormat="1" ht="68.25" customHeight="1">
      <c r="A163" s="25">
        <v>151</v>
      </c>
      <c r="B163" s="73" t="s">
        <v>387</v>
      </c>
      <c r="C163" s="31" t="s">
        <v>202</v>
      </c>
      <c r="D163" s="48">
        <v>700</v>
      </c>
      <c r="E163" s="49" t="s">
        <v>251</v>
      </c>
      <c r="F163" s="50">
        <v>330.31</v>
      </c>
      <c r="G163" s="51"/>
      <c r="H163" s="52"/>
      <c r="I163" s="53" t="s">
        <v>39</v>
      </c>
      <c r="J163" s="54">
        <f t="shared" si="14"/>
        <v>1</v>
      </c>
      <c r="K163" s="55" t="s">
        <v>64</v>
      </c>
      <c r="L163" s="55" t="s">
        <v>7</v>
      </c>
      <c r="M163" s="56"/>
      <c r="N163" s="51"/>
      <c r="O163" s="51"/>
      <c r="P163" s="57"/>
      <c r="Q163" s="51"/>
      <c r="R163" s="51"/>
      <c r="S163" s="57"/>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9">
        <f t="shared" si="15"/>
        <v>231217</v>
      </c>
      <c r="BB163" s="60">
        <f t="shared" si="16"/>
        <v>231217</v>
      </c>
      <c r="BC163" s="61" t="str">
        <f t="shared" si="17"/>
        <v>INR  Two Lakh Thirty One Thousand Two Hundred &amp; Seventeen  Only</v>
      </c>
      <c r="BE163" s="69">
        <v>292</v>
      </c>
      <c r="BF163" s="69">
        <f t="shared" si="12"/>
        <v>330.31</v>
      </c>
      <c r="BG163" s="69">
        <f t="shared" si="13"/>
        <v>204400</v>
      </c>
      <c r="BH163" s="69"/>
      <c r="ID163" s="46"/>
      <c r="IE163" s="46"/>
      <c r="IF163" s="46"/>
      <c r="IG163" s="46"/>
      <c r="IH163" s="46"/>
    </row>
    <row r="164" spans="1:242" s="45" customFormat="1" ht="66" customHeight="1">
      <c r="A164" s="47">
        <v>152</v>
      </c>
      <c r="B164" s="73" t="s">
        <v>388</v>
      </c>
      <c r="C164" s="31" t="s">
        <v>203</v>
      </c>
      <c r="D164" s="48">
        <v>140</v>
      </c>
      <c r="E164" s="49" t="s">
        <v>252</v>
      </c>
      <c r="F164" s="50">
        <v>220.58</v>
      </c>
      <c r="G164" s="51"/>
      <c r="H164" s="52"/>
      <c r="I164" s="53" t="s">
        <v>39</v>
      </c>
      <c r="J164" s="54">
        <f t="shared" si="14"/>
        <v>1</v>
      </c>
      <c r="K164" s="55" t="s">
        <v>64</v>
      </c>
      <c r="L164" s="55" t="s">
        <v>7</v>
      </c>
      <c r="M164" s="56"/>
      <c r="N164" s="51"/>
      <c r="O164" s="51"/>
      <c r="P164" s="57"/>
      <c r="Q164" s="51"/>
      <c r="R164" s="51"/>
      <c r="S164" s="57"/>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9">
        <f t="shared" si="15"/>
        <v>30881.2</v>
      </c>
      <c r="BB164" s="60">
        <f t="shared" si="16"/>
        <v>30881.2</v>
      </c>
      <c r="BC164" s="61" t="str">
        <f t="shared" si="17"/>
        <v>INR  Thirty Thousand Eight Hundred &amp; Eighty One  and Paise Twenty Only</v>
      </c>
      <c r="BE164" s="69">
        <v>195</v>
      </c>
      <c r="BF164" s="69">
        <f t="shared" si="12"/>
        <v>220.58</v>
      </c>
      <c r="BG164" s="69">
        <f t="shared" si="13"/>
        <v>27300</v>
      </c>
      <c r="BH164" s="69"/>
      <c r="ID164" s="46"/>
      <c r="IE164" s="46"/>
      <c r="IF164" s="46"/>
      <c r="IG164" s="46"/>
      <c r="IH164" s="46"/>
    </row>
    <row r="165" spans="1:242" s="45" customFormat="1" ht="65.25" customHeight="1">
      <c r="A165" s="25">
        <v>153</v>
      </c>
      <c r="B165" s="73" t="s">
        <v>389</v>
      </c>
      <c r="C165" s="31" t="s">
        <v>204</v>
      </c>
      <c r="D165" s="48">
        <v>130</v>
      </c>
      <c r="E165" s="49" t="s">
        <v>252</v>
      </c>
      <c r="F165" s="50">
        <v>135.74</v>
      </c>
      <c r="G165" s="51"/>
      <c r="H165" s="52"/>
      <c r="I165" s="53" t="s">
        <v>39</v>
      </c>
      <c r="J165" s="54">
        <f t="shared" si="14"/>
        <v>1</v>
      </c>
      <c r="K165" s="55" t="s">
        <v>64</v>
      </c>
      <c r="L165" s="55" t="s">
        <v>7</v>
      </c>
      <c r="M165" s="56"/>
      <c r="N165" s="51"/>
      <c r="O165" s="51"/>
      <c r="P165" s="57"/>
      <c r="Q165" s="51"/>
      <c r="R165" s="51"/>
      <c r="S165" s="57"/>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9">
        <f t="shared" si="15"/>
        <v>17646.2</v>
      </c>
      <c r="BB165" s="60">
        <f t="shared" si="16"/>
        <v>17646.2</v>
      </c>
      <c r="BC165" s="61" t="str">
        <f t="shared" si="17"/>
        <v>INR  Seventeen Thousand Six Hundred &amp; Forty Six  and Paise Twenty Only</v>
      </c>
      <c r="BE165" s="69">
        <v>120</v>
      </c>
      <c r="BF165" s="69">
        <f t="shared" si="12"/>
        <v>135.74</v>
      </c>
      <c r="BG165" s="69">
        <f t="shared" si="13"/>
        <v>15600</v>
      </c>
      <c r="BH165" s="69"/>
      <c r="ID165" s="46"/>
      <c r="IE165" s="46"/>
      <c r="IF165" s="46"/>
      <c r="IG165" s="46"/>
      <c r="IH165" s="46"/>
    </row>
    <row r="166" spans="1:242" s="45" customFormat="1" ht="65.25" customHeight="1">
      <c r="A166" s="47">
        <v>154</v>
      </c>
      <c r="B166" s="73" t="s">
        <v>392</v>
      </c>
      <c r="C166" s="31" t="s">
        <v>205</v>
      </c>
      <c r="D166" s="48">
        <v>125</v>
      </c>
      <c r="E166" s="49" t="s">
        <v>252</v>
      </c>
      <c r="F166" s="50">
        <v>166.29</v>
      </c>
      <c r="G166" s="51"/>
      <c r="H166" s="52"/>
      <c r="I166" s="53" t="s">
        <v>39</v>
      </c>
      <c r="J166" s="54">
        <f t="shared" si="14"/>
        <v>1</v>
      </c>
      <c r="K166" s="55" t="s">
        <v>64</v>
      </c>
      <c r="L166" s="55" t="s">
        <v>7</v>
      </c>
      <c r="M166" s="56"/>
      <c r="N166" s="51"/>
      <c r="O166" s="51"/>
      <c r="P166" s="57"/>
      <c r="Q166" s="51"/>
      <c r="R166" s="51"/>
      <c r="S166" s="57"/>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9">
        <f t="shared" si="15"/>
        <v>20786.25</v>
      </c>
      <c r="BB166" s="60">
        <f t="shared" si="16"/>
        <v>20786.25</v>
      </c>
      <c r="BC166" s="61" t="str">
        <f t="shared" si="17"/>
        <v>INR  Twenty Thousand Seven Hundred &amp; Eighty Six  and Paise Twenty Five Only</v>
      </c>
      <c r="BE166" s="69">
        <v>147</v>
      </c>
      <c r="BF166" s="69">
        <f t="shared" si="12"/>
        <v>166.29</v>
      </c>
      <c r="BG166" s="69">
        <f t="shared" si="13"/>
        <v>18375</v>
      </c>
      <c r="BH166" s="69"/>
      <c r="ID166" s="46"/>
      <c r="IE166" s="46"/>
      <c r="IF166" s="46"/>
      <c r="IG166" s="46"/>
      <c r="IH166" s="46"/>
    </row>
    <row r="167" spans="1:242" s="45" customFormat="1" ht="66.75" customHeight="1">
      <c r="A167" s="25">
        <v>155</v>
      </c>
      <c r="B167" s="73" t="s">
        <v>390</v>
      </c>
      <c r="C167" s="31" t="s">
        <v>206</v>
      </c>
      <c r="D167" s="48">
        <v>90</v>
      </c>
      <c r="E167" s="49" t="s">
        <v>252</v>
      </c>
      <c r="F167" s="50">
        <v>37.33</v>
      </c>
      <c r="G167" s="51"/>
      <c r="H167" s="52"/>
      <c r="I167" s="53" t="s">
        <v>39</v>
      </c>
      <c r="J167" s="54">
        <f t="shared" si="14"/>
        <v>1</v>
      </c>
      <c r="K167" s="55" t="s">
        <v>64</v>
      </c>
      <c r="L167" s="55" t="s">
        <v>7</v>
      </c>
      <c r="M167" s="56"/>
      <c r="N167" s="51"/>
      <c r="O167" s="51"/>
      <c r="P167" s="57"/>
      <c r="Q167" s="51"/>
      <c r="R167" s="51"/>
      <c r="S167" s="57"/>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9">
        <f t="shared" si="15"/>
        <v>3359.7</v>
      </c>
      <c r="BB167" s="60">
        <f t="shared" si="16"/>
        <v>3359.7</v>
      </c>
      <c r="BC167" s="61" t="str">
        <f t="shared" si="17"/>
        <v>INR  Three Thousand Three Hundred &amp; Fifty Nine  and Paise Seventy Only</v>
      </c>
      <c r="BE167" s="69">
        <v>33</v>
      </c>
      <c r="BF167" s="69">
        <f t="shared" si="12"/>
        <v>37.33</v>
      </c>
      <c r="BG167" s="69">
        <f t="shared" si="13"/>
        <v>2970</v>
      </c>
      <c r="BH167" s="69"/>
      <c r="ID167" s="46"/>
      <c r="IE167" s="46"/>
      <c r="IF167" s="46"/>
      <c r="IG167" s="46"/>
      <c r="IH167" s="46"/>
    </row>
    <row r="168" spans="1:242" s="45" customFormat="1" ht="63" customHeight="1">
      <c r="A168" s="47">
        <v>156</v>
      </c>
      <c r="B168" s="73" t="s">
        <v>391</v>
      </c>
      <c r="C168" s="31" t="s">
        <v>207</v>
      </c>
      <c r="D168" s="48">
        <v>290</v>
      </c>
      <c r="E168" s="49" t="s">
        <v>252</v>
      </c>
      <c r="F168" s="50">
        <v>23.76</v>
      </c>
      <c r="G168" s="51"/>
      <c r="H168" s="52"/>
      <c r="I168" s="53" t="s">
        <v>39</v>
      </c>
      <c r="J168" s="54">
        <f t="shared" si="14"/>
        <v>1</v>
      </c>
      <c r="K168" s="55" t="s">
        <v>64</v>
      </c>
      <c r="L168" s="55" t="s">
        <v>7</v>
      </c>
      <c r="M168" s="56"/>
      <c r="N168" s="51"/>
      <c r="O168" s="51"/>
      <c r="P168" s="57"/>
      <c r="Q168" s="51"/>
      <c r="R168" s="51"/>
      <c r="S168" s="57"/>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9">
        <f t="shared" si="15"/>
        <v>6890.4</v>
      </c>
      <c r="BB168" s="60">
        <f t="shared" si="16"/>
        <v>6890.4</v>
      </c>
      <c r="BC168" s="61" t="str">
        <f t="shared" si="17"/>
        <v>INR  Six Thousand Eight Hundred &amp; Ninety  and Paise Forty Only</v>
      </c>
      <c r="BE168" s="69">
        <v>21</v>
      </c>
      <c r="BF168" s="69">
        <f t="shared" si="12"/>
        <v>23.76</v>
      </c>
      <c r="BG168" s="69">
        <f t="shared" si="13"/>
        <v>6090</v>
      </c>
      <c r="BH168" s="69"/>
      <c r="ID168" s="46"/>
      <c r="IE168" s="46"/>
      <c r="IF168" s="46"/>
      <c r="IG168" s="46"/>
      <c r="IH168" s="46"/>
    </row>
    <row r="169" spans="1:242" s="45" customFormat="1" ht="226.5" customHeight="1">
      <c r="A169" s="25">
        <v>157</v>
      </c>
      <c r="B169" s="73" t="s">
        <v>393</v>
      </c>
      <c r="C169" s="31" t="s">
        <v>208</v>
      </c>
      <c r="D169" s="48">
        <v>285</v>
      </c>
      <c r="E169" s="49" t="s">
        <v>251</v>
      </c>
      <c r="F169" s="50">
        <v>64.48</v>
      </c>
      <c r="G169" s="51"/>
      <c r="H169" s="52"/>
      <c r="I169" s="53" t="s">
        <v>39</v>
      </c>
      <c r="J169" s="54">
        <f t="shared" si="14"/>
        <v>1</v>
      </c>
      <c r="K169" s="55" t="s">
        <v>64</v>
      </c>
      <c r="L169" s="55" t="s">
        <v>7</v>
      </c>
      <c r="M169" s="56"/>
      <c r="N169" s="51"/>
      <c r="O169" s="51"/>
      <c r="P169" s="57"/>
      <c r="Q169" s="51"/>
      <c r="R169" s="51"/>
      <c r="S169" s="57"/>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9">
        <f t="shared" si="15"/>
        <v>18376.8</v>
      </c>
      <c r="BB169" s="60">
        <f t="shared" si="16"/>
        <v>18376.8</v>
      </c>
      <c r="BC169" s="61" t="str">
        <f t="shared" si="17"/>
        <v>INR  Eighteen Thousand Three Hundred &amp; Seventy Six  and Paise Eighty Only</v>
      </c>
      <c r="BE169" s="69">
        <v>57</v>
      </c>
      <c r="BF169" s="69">
        <f t="shared" si="12"/>
        <v>64.48</v>
      </c>
      <c r="BG169" s="69">
        <f t="shared" si="13"/>
        <v>16245</v>
      </c>
      <c r="BH169" s="69"/>
      <c r="ID169" s="46"/>
      <c r="IE169" s="46"/>
      <c r="IF169" s="46"/>
      <c r="IG169" s="46"/>
      <c r="IH169" s="46"/>
    </row>
    <row r="170" spans="1:242" s="45" customFormat="1" ht="229.5" customHeight="1">
      <c r="A170" s="47">
        <v>158</v>
      </c>
      <c r="B170" s="73" t="s">
        <v>394</v>
      </c>
      <c r="C170" s="31" t="s">
        <v>209</v>
      </c>
      <c r="D170" s="48">
        <v>415</v>
      </c>
      <c r="E170" s="49" t="s">
        <v>251</v>
      </c>
      <c r="F170" s="50">
        <v>95.02</v>
      </c>
      <c r="G170" s="51"/>
      <c r="H170" s="52"/>
      <c r="I170" s="53" t="s">
        <v>39</v>
      </c>
      <c r="J170" s="54">
        <f t="shared" si="14"/>
        <v>1</v>
      </c>
      <c r="K170" s="55" t="s">
        <v>64</v>
      </c>
      <c r="L170" s="55" t="s">
        <v>7</v>
      </c>
      <c r="M170" s="56"/>
      <c r="N170" s="51"/>
      <c r="O170" s="51"/>
      <c r="P170" s="57"/>
      <c r="Q170" s="51"/>
      <c r="R170" s="51"/>
      <c r="S170" s="57"/>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9">
        <f t="shared" si="15"/>
        <v>39433.3</v>
      </c>
      <c r="BB170" s="60">
        <f t="shared" si="16"/>
        <v>39433.3</v>
      </c>
      <c r="BC170" s="61" t="str">
        <f t="shared" si="17"/>
        <v>INR  Thirty Nine Thousand Four Hundred &amp; Thirty Three  and Paise Thirty Only</v>
      </c>
      <c r="BE170" s="69">
        <v>84</v>
      </c>
      <c r="BF170" s="69">
        <f t="shared" si="12"/>
        <v>95.02</v>
      </c>
      <c r="BG170" s="69">
        <f t="shared" si="13"/>
        <v>34860</v>
      </c>
      <c r="BH170" s="69"/>
      <c r="ID170" s="46"/>
      <c r="IE170" s="46"/>
      <c r="IF170" s="46"/>
      <c r="IG170" s="46"/>
      <c r="IH170" s="46"/>
    </row>
    <row r="171" spans="1:242" s="45" customFormat="1" ht="47.25" customHeight="1">
      <c r="A171" s="25">
        <v>159</v>
      </c>
      <c r="B171" s="73" t="s">
        <v>395</v>
      </c>
      <c r="C171" s="31" t="s">
        <v>210</v>
      </c>
      <c r="D171" s="48">
        <v>1</v>
      </c>
      <c r="E171" s="49" t="s">
        <v>252</v>
      </c>
      <c r="F171" s="50">
        <v>5800.79</v>
      </c>
      <c r="G171" s="51"/>
      <c r="H171" s="52"/>
      <c r="I171" s="53" t="s">
        <v>39</v>
      </c>
      <c r="J171" s="54">
        <f t="shared" si="14"/>
        <v>1</v>
      </c>
      <c r="K171" s="55" t="s">
        <v>64</v>
      </c>
      <c r="L171" s="55" t="s">
        <v>7</v>
      </c>
      <c r="M171" s="56"/>
      <c r="N171" s="51"/>
      <c r="O171" s="51"/>
      <c r="P171" s="57"/>
      <c r="Q171" s="51"/>
      <c r="R171" s="51"/>
      <c r="S171" s="57"/>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9">
        <f t="shared" si="15"/>
        <v>5800.79</v>
      </c>
      <c r="BB171" s="60">
        <f t="shared" si="16"/>
        <v>5800.79</v>
      </c>
      <c r="BC171" s="61" t="str">
        <f t="shared" si="17"/>
        <v>INR  Five Thousand Eight Hundred    and Paise Seventy Nine Only</v>
      </c>
      <c r="BE171" s="69">
        <v>5128</v>
      </c>
      <c r="BF171" s="69">
        <f t="shared" si="12"/>
        <v>5800.79</v>
      </c>
      <c r="BG171" s="69">
        <f t="shared" si="13"/>
        <v>5128</v>
      </c>
      <c r="BH171" s="69"/>
      <c r="ID171" s="46"/>
      <c r="IE171" s="46"/>
      <c r="IF171" s="46"/>
      <c r="IG171" s="46"/>
      <c r="IH171" s="46"/>
    </row>
    <row r="172" spans="1:242" s="45" customFormat="1" ht="51" customHeight="1">
      <c r="A172" s="47">
        <v>160</v>
      </c>
      <c r="B172" s="73" t="s">
        <v>396</v>
      </c>
      <c r="C172" s="31" t="s">
        <v>211</v>
      </c>
      <c r="D172" s="48">
        <v>6</v>
      </c>
      <c r="E172" s="49" t="s">
        <v>252</v>
      </c>
      <c r="F172" s="50">
        <v>11802.94</v>
      </c>
      <c r="G172" s="51"/>
      <c r="H172" s="52"/>
      <c r="I172" s="53" t="s">
        <v>39</v>
      </c>
      <c r="J172" s="54">
        <f t="shared" si="14"/>
        <v>1</v>
      </c>
      <c r="K172" s="55" t="s">
        <v>64</v>
      </c>
      <c r="L172" s="55" t="s">
        <v>7</v>
      </c>
      <c r="M172" s="56"/>
      <c r="N172" s="51"/>
      <c r="O172" s="51"/>
      <c r="P172" s="57"/>
      <c r="Q172" s="51"/>
      <c r="R172" s="51"/>
      <c r="S172" s="57"/>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9">
        <f t="shared" si="15"/>
        <v>70817.64</v>
      </c>
      <c r="BB172" s="60">
        <f t="shared" si="16"/>
        <v>70817.64</v>
      </c>
      <c r="BC172" s="61" t="str">
        <f t="shared" si="17"/>
        <v>INR  Seventy Thousand Eight Hundred &amp; Seventeen  and Paise Sixty Four Only</v>
      </c>
      <c r="BE172" s="69">
        <v>10434</v>
      </c>
      <c r="BF172" s="69">
        <f t="shared" si="12"/>
        <v>11802.94</v>
      </c>
      <c r="BG172" s="69">
        <f t="shared" si="13"/>
        <v>62604</v>
      </c>
      <c r="BH172" s="69"/>
      <c r="ID172" s="46"/>
      <c r="IE172" s="46"/>
      <c r="IF172" s="46"/>
      <c r="IG172" s="46"/>
      <c r="IH172" s="46"/>
    </row>
    <row r="173" spans="1:242" s="45" customFormat="1" ht="36" customHeight="1">
      <c r="A173" s="25">
        <v>161</v>
      </c>
      <c r="B173" s="73" t="s">
        <v>397</v>
      </c>
      <c r="C173" s="31" t="s">
        <v>212</v>
      </c>
      <c r="D173" s="48">
        <v>1</v>
      </c>
      <c r="E173" s="49" t="s">
        <v>252</v>
      </c>
      <c r="F173" s="50">
        <v>108.6</v>
      </c>
      <c r="G173" s="51"/>
      <c r="H173" s="52"/>
      <c r="I173" s="53" t="s">
        <v>39</v>
      </c>
      <c r="J173" s="54">
        <f t="shared" si="14"/>
        <v>1</v>
      </c>
      <c r="K173" s="55" t="s">
        <v>64</v>
      </c>
      <c r="L173" s="55" t="s">
        <v>7</v>
      </c>
      <c r="M173" s="56"/>
      <c r="N173" s="51"/>
      <c r="O173" s="51"/>
      <c r="P173" s="57"/>
      <c r="Q173" s="51"/>
      <c r="R173" s="51"/>
      <c r="S173" s="57"/>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9">
        <f t="shared" si="15"/>
        <v>108.6</v>
      </c>
      <c r="BB173" s="60">
        <f t="shared" si="16"/>
        <v>108.6</v>
      </c>
      <c r="BC173" s="61" t="str">
        <f t="shared" si="17"/>
        <v>INR  One Hundred &amp; Eight  and Paise Sixty Only</v>
      </c>
      <c r="BE173" s="69">
        <v>96</v>
      </c>
      <c r="BF173" s="69">
        <f t="shared" si="12"/>
        <v>108.6</v>
      </c>
      <c r="BG173" s="69">
        <f t="shared" si="13"/>
        <v>96</v>
      </c>
      <c r="BH173" s="69"/>
      <c r="ID173" s="46"/>
      <c r="IE173" s="46"/>
      <c r="IF173" s="46"/>
      <c r="IG173" s="46"/>
      <c r="IH173" s="46"/>
    </row>
    <row r="174" spans="1:242" s="45" customFormat="1" ht="36.75" customHeight="1">
      <c r="A174" s="47">
        <v>162</v>
      </c>
      <c r="B174" s="73" t="s">
        <v>398</v>
      </c>
      <c r="C174" s="31" t="s">
        <v>213</v>
      </c>
      <c r="D174" s="48">
        <v>6</v>
      </c>
      <c r="E174" s="49" t="s">
        <v>252</v>
      </c>
      <c r="F174" s="50">
        <v>255.65</v>
      </c>
      <c r="G174" s="51"/>
      <c r="H174" s="52"/>
      <c r="I174" s="53" t="s">
        <v>39</v>
      </c>
      <c r="J174" s="54">
        <f t="shared" si="14"/>
        <v>1</v>
      </c>
      <c r="K174" s="55" t="s">
        <v>64</v>
      </c>
      <c r="L174" s="55" t="s">
        <v>7</v>
      </c>
      <c r="M174" s="56"/>
      <c r="N174" s="51"/>
      <c r="O174" s="51"/>
      <c r="P174" s="57"/>
      <c r="Q174" s="51"/>
      <c r="R174" s="51"/>
      <c r="S174" s="57"/>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9">
        <f t="shared" si="15"/>
        <v>1533.9</v>
      </c>
      <c r="BB174" s="60">
        <f t="shared" si="16"/>
        <v>1533.9</v>
      </c>
      <c r="BC174" s="61" t="str">
        <f t="shared" si="17"/>
        <v>INR  One Thousand Five Hundred &amp; Thirty Three  and Paise Ninety Only</v>
      </c>
      <c r="BE174" s="69">
        <v>226</v>
      </c>
      <c r="BF174" s="69">
        <f t="shared" si="12"/>
        <v>255.65</v>
      </c>
      <c r="BG174" s="69">
        <f t="shared" si="13"/>
        <v>1356</v>
      </c>
      <c r="BH174" s="69"/>
      <c r="ID174" s="46"/>
      <c r="IE174" s="46"/>
      <c r="IF174" s="46"/>
      <c r="IG174" s="46"/>
      <c r="IH174" s="46"/>
    </row>
    <row r="175" spans="1:242" s="45" customFormat="1" ht="364.5" customHeight="1">
      <c r="A175" s="25">
        <v>163</v>
      </c>
      <c r="B175" s="73" t="s">
        <v>499</v>
      </c>
      <c r="C175" s="31" t="s">
        <v>214</v>
      </c>
      <c r="D175" s="48">
        <v>20</v>
      </c>
      <c r="E175" s="49" t="s">
        <v>252</v>
      </c>
      <c r="F175" s="50">
        <v>8040.57</v>
      </c>
      <c r="G175" s="51"/>
      <c r="H175" s="52"/>
      <c r="I175" s="53" t="s">
        <v>39</v>
      </c>
      <c r="J175" s="54">
        <f t="shared" si="14"/>
        <v>1</v>
      </c>
      <c r="K175" s="55" t="s">
        <v>64</v>
      </c>
      <c r="L175" s="55" t="s">
        <v>7</v>
      </c>
      <c r="M175" s="56"/>
      <c r="N175" s="51"/>
      <c r="O175" s="51"/>
      <c r="P175" s="57"/>
      <c r="Q175" s="51"/>
      <c r="R175" s="51"/>
      <c r="S175" s="57"/>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9">
        <f t="shared" si="15"/>
        <v>160811.4</v>
      </c>
      <c r="BB175" s="60">
        <f t="shared" si="16"/>
        <v>160811.4</v>
      </c>
      <c r="BC175" s="61" t="str">
        <f t="shared" si="17"/>
        <v>INR  One Lakh Sixty Thousand Eight Hundred &amp; Eleven  and Paise Forty Only</v>
      </c>
      <c r="BE175" s="69">
        <v>7108</v>
      </c>
      <c r="BF175" s="69">
        <f t="shared" si="12"/>
        <v>8040.57</v>
      </c>
      <c r="BG175" s="69">
        <f t="shared" si="13"/>
        <v>142160</v>
      </c>
      <c r="BH175" s="69"/>
      <c r="ID175" s="46"/>
      <c r="IE175" s="46"/>
      <c r="IF175" s="46"/>
      <c r="IG175" s="46"/>
      <c r="IH175" s="46"/>
    </row>
    <row r="176" spans="1:242" s="45" customFormat="1" ht="365.25" customHeight="1">
      <c r="A176" s="47">
        <v>164</v>
      </c>
      <c r="B176" s="73" t="s">
        <v>534</v>
      </c>
      <c r="C176" s="31" t="s">
        <v>215</v>
      </c>
      <c r="D176" s="48">
        <v>1</v>
      </c>
      <c r="E176" s="49" t="s">
        <v>252</v>
      </c>
      <c r="F176" s="50">
        <v>40223.21</v>
      </c>
      <c r="G176" s="51"/>
      <c r="H176" s="52"/>
      <c r="I176" s="53" t="s">
        <v>39</v>
      </c>
      <c r="J176" s="54">
        <f t="shared" si="14"/>
        <v>1</v>
      </c>
      <c r="K176" s="55" t="s">
        <v>64</v>
      </c>
      <c r="L176" s="55" t="s">
        <v>7</v>
      </c>
      <c r="M176" s="56"/>
      <c r="N176" s="51"/>
      <c r="O176" s="51"/>
      <c r="P176" s="57"/>
      <c r="Q176" s="51"/>
      <c r="R176" s="51"/>
      <c r="S176" s="57"/>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9">
        <f t="shared" si="15"/>
        <v>40223.21</v>
      </c>
      <c r="BB176" s="60">
        <f t="shared" si="16"/>
        <v>40223.21</v>
      </c>
      <c r="BC176" s="61" t="str">
        <f t="shared" si="17"/>
        <v>INR  Forty Thousand Two Hundred &amp; Twenty Three  and Paise Twenty One Only</v>
      </c>
      <c r="BE176" s="69">
        <v>35558</v>
      </c>
      <c r="BF176" s="69">
        <f t="shared" si="12"/>
        <v>40223.21</v>
      </c>
      <c r="BG176" s="69">
        <f t="shared" si="13"/>
        <v>35558</v>
      </c>
      <c r="BH176" s="69"/>
      <c r="ID176" s="46"/>
      <c r="IE176" s="46"/>
      <c r="IF176" s="46"/>
      <c r="IG176" s="46"/>
      <c r="IH176" s="46"/>
    </row>
    <row r="177" spans="1:242" s="45" customFormat="1" ht="378" customHeight="1">
      <c r="A177" s="25">
        <v>165</v>
      </c>
      <c r="B177" s="73" t="s">
        <v>498</v>
      </c>
      <c r="C177" s="31" t="s">
        <v>216</v>
      </c>
      <c r="D177" s="48">
        <v>1</v>
      </c>
      <c r="E177" s="49" t="s">
        <v>252</v>
      </c>
      <c r="F177" s="50">
        <v>101244.66</v>
      </c>
      <c r="G177" s="51"/>
      <c r="H177" s="52"/>
      <c r="I177" s="53" t="s">
        <v>39</v>
      </c>
      <c r="J177" s="54">
        <f t="shared" si="14"/>
        <v>1</v>
      </c>
      <c r="K177" s="55" t="s">
        <v>64</v>
      </c>
      <c r="L177" s="55" t="s">
        <v>7</v>
      </c>
      <c r="M177" s="56"/>
      <c r="N177" s="51"/>
      <c r="O177" s="51"/>
      <c r="P177" s="57"/>
      <c r="Q177" s="51"/>
      <c r="R177" s="51"/>
      <c r="S177" s="57"/>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9">
        <f t="shared" si="15"/>
        <v>101244.66</v>
      </c>
      <c r="BB177" s="60">
        <f t="shared" si="16"/>
        <v>101244.66</v>
      </c>
      <c r="BC177" s="61" t="str">
        <f t="shared" si="17"/>
        <v>INR  One Lakh One Thousand Two Hundred &amp; Forty Four  and Paise Sixty Six Only</v>
      </c>
      <c r="BE177" s="69">
        <v>89502</v>
      </c>
      <c r="BF177" s="69">
        <f t="shared" si="12"/>
        <v>101244.66</v>
      </c>
      <c r="BG177" s="69">
        <f t="shared" si="13"/>
        <v>89502</v>
      </c>
      <c r="BH177" s="69"/>
      <c r="ID177" s="46"/>
      <c r="IE177" s="46"/>
      <c r="IF177" s="46"/>
      <c r="IG177" s="46"/>
      <c r="IH177" s="46"/>
    </row>
    <row r="178" spans="1:242" s="45" customFormat="1" ht="379.5" customHeight="1">
      <c r="A178" s="47">
        <v>166</v>
      </c>
      <c r="B178" s="73" t="s">
        <v>533</v>
      </c>
      <c r="C178" s="31" t="s">
        <v>217</v>
      </c>
      <c r="D178" s="48">
        <v>1</v>
      </c>
      <c r="E178" s="49" t="s">
        <v>252</v>
      </c>
      <c r="F178" s="50">
        <v>128011.12</v>
      </c>
      <c r="G178" s="51"/>
      <c r="H178" s="52"/>
      <c r="I178" s="53" t="s">
        <v>39</v>
      </c>
      <c r="J178" s="54">
        <f>IF(I178="Less(-)",-1,1)</f>
        <v>1</v>
      </c>
      <c r="K178" s="55" t="s">
        <v>64</v>
      </c>
      <c r="L178" s="55" t="s">
        <v>7</v>
      </c>
      <c r="M178" s="56"/>
      <c r="N178" s="51"/>
      <c r="O178" s="51"/>
      <c r="P178" s="57"/>
      <c r="Q178" s="51"/>
      <c r="R178" s="51"/>
      <c r="S178" s="57"/>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9">
        <f>total_amount_ba($B$2,$D$2,D178,F178,J178,K178,M178)</f>
        <v>128011.12</v>
      </c>
      <c r="BB178" s="60">
        <f>BA178+SUM(N178:AZ178)</f>
        <v>128011.12</v>
      </c>
      <c r="BC178" s="61" t="str">
        <f>SpellNumber(L178,BB178)</f>
        <v>INR  One Lakh Twenty Eight Thousand  &amp;Eleven  and Paise Twelve Only</v>
      </c>
      <c r="BE178" s="69">
        <v>113164</v>
      </c>
      <c r="BF178" s="69">
        <f t="shared" si="12"/>
        <v>128011.12</v>
      </c>
      <c r="BG178" s="69">
        <f t="shared" si="13"/>
        <v>113164</v>
      </c>
      <c r="BH178" s="69"/>
      <c r="ID178" s="46"/>
      <c r="IE178" s="46"/>
      <c r="IF178" s="46"/>
      <c r="IG178" s="46"/>
      <c r="IH178" s="46"/>
    </row>
    <row r="179" spans="1:242" s="45" customFormat="1" ht="364.5" customHeight="1">
      <c r="A179" s="25">
        <v>167</v>
      </c>
      <c r="B179" s="73" t="s">
        <v>485</v>
      </c>
      <c r="C179" s="31" t="s">
        <v>218</v>
      </c>
      <c r="D179" s="48">
        <v>3</v>
      </c>
      <c r="E179" s="49" t="s">
        <v>252</v>
      </c>
      <c r="F179" s="50">
        <v>18410.28</v>
      </c>
      <c r="G179" s="51"/>
      <c r="H179" s="52"/>
      <c r="I179" s="53" t="s">
        <v>39</v>
      </c>
      <c r="J179" s="54">
        <f t="shared" si="14"/>
        <v>1</v>
      </c>
      <c r="K179" s="55" t="s">
        <v>64</v>
      </c>
      <c r="L179" s="55" t="s">
        <v>7</v>
      </c>
      <c r="M179" s="56"/>
      <c r="N179" s="51"/>
      <c r="O179" s="51"/>
      <c r="P179" s="57"/>
      <c r="Q179" s="51"/>
      <c r="R179" s="51"/>
      <c r="S179" s="57"/>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9">
        <f t="shared" si="15"/>
        <v>55230.84</v>
      </c>
      <c r="BB179" s="60">
        <f t="shared" si="16"/>
        <v>55230.84</v>
      </c>
      <c r="BC179" s="61" t="str">
        <f t="shared" si="17"/>
        <v>INR  Fifty Five Thousand Two Hundred &amp; Thirty  and Paise Eighty Four Only</v>
      </c>
      <c r="BE179" s="69">
        <v>16275</v>
      </c>
      <c r="BF179" s="69">
        <f t="shared" si="12"/>
        <v>18410.28</v>
      </c>
      <c r="BG179" s="69">
        <f t="shared" si="13"/>
        <v>48825</v>
      </c>
      <c r="BH179" s="69"/>
      <c r="ID179" s="46"/>
      <c r="IE179" s="46"/>
      <c r="IF179" s="46"/>
      <c r="IG179" s="46"/>
      <c r="IH179" s="46"/>
    </row>
    <row r="180" spans="1:242" s="15" customFormat="1" ht="78.75" customHeight="1">
      <c r="A180" s="47">
        <v>168</v>
      </c>
      <c r="B180" s="73" t="s">
        <v>480</v>
      </c>
      <c r="C180" s="31" t="s">
        <v>219</v>
      </c>
      <c r="D180" s="48">
        <v>1</v>
      </c>
      <c r="E180" s="49" t="s">
        <v>253</v>
      </c>
      <c r="F180" s="50">
        <v>8639.48</v>
      </c>
      <c r="G180" s="51"/>
      <c r="H180" s="52"/>
      <c r="I180" s="53" t="s">
        <v>39</v>
      </c>
      <c r="J180" s="54">
        <f t="shared" si="14"/>
        <v>1</v>
      </c>
      <c r="K180" s="55" t="s">
        <v>64</v>
      </c>
      <c r="L180" s="55" t="s">
        <v>7</v>
      </c>
      <c r="M180" s="56"/>
      <c r="N180" s="51"/>
      <c r="O180" s="51"/>
      <c r="P180" s="57"/>
      <c r="Q180" s="51"/>
      <c r="R180" s="51"/>
      <c r="S180" s="57"/>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9">
        <f t="shared" si="15"/>
        <v>8639.48</v>
      </c>
      <c r="BB180" s="60">
        <f t="shared" si="16"/>
        <v>8639.48</v>
      </c>
      <c r="BC180" s="61" t="str">
        <f t="shared" si="17"/>
        <v>INR  Eight Thousand Six Hundred &amp; Thirty Nine  and Paise Forty Eight Only</v>
      </c>
      <c r="BE180" s="68">
        <v>7415</v>
      </c>
      <c r="BF180" s="68">
        <f>BE180*1.12*1.01*1.03</f>
        <v>8639.48</v>
      </c>
      <c r="BG180" s="72">
        <f>D180*BE180</f>
        <v>7415</v>
      </c>
      <c r="BH180" s="68"/>
      <c r="ID180" s="16"/>
      <c r="IE180" s="16"/>
      <c r="IF180" s="16"/>
      <c r="IG180" s="16"/>
      <c r="IH180" s="16"/>
    </row>
    <row r="181" spans="1:242" s="15" customFormat="1" ht="185.25" customHeight="1">
      <c r="A181" s="25">
        <v>169</v>
      </c>
      <c r="B181" s="73" t="s">
        <v>427</v>
      </c>
      <c r="C181" s="31" t="s">
        <v>220</v>
      </c>
      <c r="D181" s="48">
        <v>2</v>
      </c>
      <c r="E181" s="49" t="s">
        <v>254</v>
      </c>
      <c r="F181" s="50">
        <v>4389.07</v>
      </c>
      <c r="G181" s="51"/>
      <c r="H181" s="52"/>
      <c r="I181" s="53" t="s">
        <v>39</v>
      </c>
      <c r="J181" s="54">
        <f t="shared" si="14"/>
        <v>1</v>
      </c>
      <c r="K181" s="55" t="s">
        <v>64</v>
      </c>
      <c r="L181" s="55" t="s">
        <v>7</v>
      </c>
      <c r="M181" s="56"/>
      <c r="N181" s="51"/>
      <c r="O181" s="51"/>
      <c r="P181" s="57"/>
      <c r="Q181" s="51"/>
      <c r="R181" s="51"/>
      <c r="S181" s="57"/>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9">
        <f t="shared" si="15"/>
        <v>8778.14</v>
      </c>
      <c r="BB181" s="60">
        <f t="shared" si="16"/>
        <v>8778.14</v>
      </c>
      <c r="BC181" s="61" t="str">
        <f t="shared" si="17"/>
        <v>INR  Eight Thousand Seven Hundred &amp; Seventy Eight  and Paise Fourteen Only</v>
      </c>
      <c r="BE181" s="68">
        <v>3767</v>
      </c>
      <c r="BF181" s="68">
        <f aca="true" t="shared" si="18" ref="BF181:BF219">BE181*1.12*1.01*1.03</f>
        <v>4389.07</v>
      </c>
      <c r="BG181" s="72">
        <f aca="true" t="shared" si="19" ref="BG181:BG242">D181*BE181</f>
        <v>7534</v>
      </c>
      <c r="BH181" s="68"/>
      <c r="ID181" s="16"/>
      <c r="IE181" s="16"/>
      <c r="IF181" s="16"/>
      <c r="IG181" s="16"/>
      <c r="IH181" s="16"/>
    </row>
    <row r="182" spans="1:242" s="15" customFormat="1" ht="66.75" customHeight="1">
      <c r="A182" s="47">
        <v>170</v>
      </c>
      <c r="B182" s="73" t="s">
        <v>428</v>
      </c>
      <c r="C182" s="31" t="s">
        <v>221</v>
      </c>
      <c r="D182" s="48">
        <v>1</v>
      </c>
      <c r="E182" s="49" t="s">
        <v>253</v>
      </c>
      <c r="F182" s="50">
        <v>7367.15</v>
      </c>
      <c r="G182" s="51"/>
      <c r="H182" s="52"/>
      <c r="I182" s="53" t="s">
        <v>39</v>
      </c>
      <c r="J182" s="54">
        <f t="shared" si="14"/>
        <v>1</v>
      </c>
      <c r="K182" s="55" t="s">
        <v>64</v>
      </c>
      <c r="L182" s="55" t="s">
        <v>7</v>
      </c>
      <c r="M182" s="56"/>
      <c r="N182" s="51"/>
      <c r="O182" s="51"/>
      <c r="P182" s="57"/>
      <c r="Q182" s="51"/>
      <c r="R182" s="51"/>
      <c r="S182" s="57"/>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9">
        <f t="shared" si="15"/>
        <v>7367.15</v>
      </c>
      <c r="BB182" s="60">
        <f t="shared" si="16"/>
        <v>7367.15</v>
      </c>
      <c r="BC182" s="61" t="str">
        <f t="shared" si="17"/>
        <v>INR  Seven Thousand Three Hundred &amp; Sixty Seven  and Paise Fifteen Only</v>
      </c>
      <c r="BE182" s="68">
        <v>6323</v>
      </c>
      <c r="BF182" s="68">
        <f t="shared" si="18"/>
        <v>7367.15</v>
      </c>
      <c r="BG182" s="72">
        <f t="shared" si="19"/>
        <v>6323</v>
      </c>
      <c r="BH182" s="68"/>
      <c r="ID182" s="16"/>
      <c r="IE182" s="16"/>
      <c r="IF182" s="16"/>
      <c r="IG182" s="16"/>
      <c r="IH182" s="16"/>
    </row>
    <row r="183" spans="1:242" s="15" customFormat="1" ht="52.5" customHeight="1">
      <c r="A183" s="25">
        <v>171</v>
      </c>
      <c r="B183" s="73" t="s">
        <v>429</v>
      </c>
      <c r="C183" s="31" t="s">
        <v>222</v>
      </c>
      <c r="D183" s="48">
        <v>1</v>
      </c>
      <c r="E183" s="49" t="s">
        <v>253</v>
      </c>
      <c r="F183" s="50">
        <v>10862.56</v>
      </c>
      <c r="G183" s="51"/>
      <c r="H183" s="52"/>
      <c r="I183" s="53" t="s">
        <v>39</v>
      </c>
      <c r="J183" s="54">
        <f t="shared" si="14"/>
        <v>1</v>
      </c>
      <c r="K183" s="55" t="s">
        <v>64</v>
      </c>
      <c r="L183" s="55" t="s">
        <v>7</v>
      </c>
      <c r="M183" s="56"/>
      <c r="N183" s="51"/>
      <c r="O183" s="51"/>
      <c r="P183" s="57"/>
      <c r="Q183" s="51"/>
      <c r="R183" s="51"/>
      <c r="S183" s="57"/>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9">
        <f t="shared" si="15"/>
        <v>10862.56</v>
      </c>
      <c r="BB183" s="60">
        <f t="shared" si="16"/>
        <v>10862.56</v>
      </c>
      <c r="BC183" s="61" t="str">
        <f t="shared" si="17"/>
        <v>INR  Ten Thousand Eight Hundred &amp; Sixty Two  and Paise Fifty Six Only</v>
      </c>
      <c r="BE183" s="68">
        <v>9323</v>
      </c>
      <c r="BF183" s="68">
        <f t="shared" si="18"/>
        <v>10862.56</v>
      </c>
      <c r="BG183" s="72">
        <f t="shared" si="19"/>
        <v>9323</v>
      </c>
      <c r="BH183" s="68"/>
      <c r="ID183" s="16"/>
      <c r="IE183" s="16"/>
      <c r="IF183" s="16"/>
      <c r="IG183" s="16"/>
      <c r="IH183" s="16"/>
    </row>
    <row r="184" spans="1:242" s="15" customFormat="1" ht="63" customHeight="1">
      <c r="A184" s="47">
        <v>172</v>
      </c>
      <c r="B184" s="73" t="s">
        <v>430</v>
      </c>
      <c r="C184" s="31" t="s">
        <v>223</v>
      </c>
      <c r="D184" s="48">
        <v>4</v>
      </c>
      <c r="E184" s="49" t="s">
        <v>253</v>
      </c>
      <c r="F184" s="50">
        <v>4814.34</v>
      </c>
      <c r="G184" s="51"/>
      <c r="H184" s="52"/>
      <c r="I184" s="53" t="s">
        <v>39</v>
      </c>
      <c r="J184" s="54">
        <f t="shared" si="14"/>
        <v>1</v>
      </c>
      <c r="K184" s="55" t="s">
        <v>64</v>
      </c>
      <c r="L184" s="55" t="s">
        <v>7</v>
      </c>
      <c r="M184" s="56"/>
      <c r="N184" s="51"/>
      <c r="O184" s="51"/>
      <c r="P184" s="57"/>
      <c r="Q184" s="51"/>
      <c r="R184" s="51"/>
      <c r="S184" s="57"/>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9">
        <f t="shared" si="15"/>
        <v>19257.36</v>
      </c>
      <c r="BB184" s="60">
        <f t="shared" si="16"/>
        <v>19257.36</v>
      </c>
      <c r="BC184" s="61" t="str">
        <f t="shared" si="17"/>
        <v>INR  Nineteen Thousand Two Hundred &amp; Fifty Seven  and Paise Thirty Six Only</v>
      </c>
      <c r="BE184" s="68">
        <v>4132</v>
      </c>
      <c r="BF184" s="68">
        <f t="shared" si="18"/>
        <v>4814.34</v>
      </c>
      <c r="BG184" s="72">
        <f t="shared" si="19"/>
        <v>16528</v>
      </c>
      <c r="BH184" s="68"/>
      <c r="ID184" s="16"/>
      <c r="IE184" s="16"/>
      <c r="IF184" s="16"/>
      <c r="IG184" s="16"/>
      <c r="IH184" s="16"/>
    </row>
    <row r="185" spans="1:242" s="15" customFormat="1" ht="172.5" customHeight="1">
      <c r="A185" s="25">
        <v>173</v>
      </c>
      <c r="B185" s="73" t="s">
        <v>431</v>
      </c>
      <c r="C185" s="31" t="s">
        <v>224</v>
      </c>
      <c r="D185" s="48">
        <v>1</v>
      </c>
      <c r="E185" s="49" t="s">
        <v>253</v>
      </c>
      <c r="F185" s="50">
        <v>19400.68</v>
      </c>
      <c r="G185" s="51"/>
      <c r="H185" s="52"/>
      <c r="I185" s="53" t="s">
        <v>39</v>
      </c>
      <c r="J185" s="54">
        <f t="shared" si="14"/>
        <v>1</v>
      </c>
      <c r="K185" s="55" t="s">
        <v>64</v>
      </c>
      <c r="L185" s="55" t="s">
        <v>7</v>
      </c>
      <c r="M185" s="56"/>
      <c r="N185" s="51"/>
      <c r="O185" s="51"/>
      <c r="P185" s="57"/>
      <c r="Q185" s="51"/>
      <c r="R185" s="51"/>
      <c r="S185" s="57"/>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9">
        <f t="shared" si="15"/>
        <v>19400.68</v>
      </c>
      <c r="BB185" s="60">
        <f t="shared" si="16"/>
        <v>19400.68</v>
      </c>
      <c r="BC185" s="61" t="str">
        <f t="shared" si="17"/>
        <v>INR  Nineteen Thousand Four Hundred    and Paise Sixty Eight Only</v>
      </c>
      <c r="BE185" s="68">
        <v>16651</v>
      </c>
      <c r="BF185" s="68">
        <f t="shared" si="18"/>
        <v>19400.68</v>
      </c>
      <c r="BG185" s="72">
        <f t="shared" si="19"/>
        <v>16651</v>
      </c>
      <c r="BH185" s="68"/>
      <c r="ID185" s="16"/>
      <c r="IE185" s="16"/>
      <c r="IF185" s="16"/>
      <c r="IG185" s="16"/>
      <c r="IH185" s="16"/>
    </row>
    <row r="186" spans="1:242" s="15" customFormat="1" ht="126" customHeight="1">
      <c r="A186" s="47">
        <v>174</v>
      </c>
      <c r="B186" s="73" t="s">
        <v>432</v>
      </c>
      <c r="C186" s="31" t="s">
        <v>225</v>
      </c>
      <c r="D186" s="48">
        <v>4</v>
      </c>
      <c r="E186" s="49" t="s">
        <v>253</v>
      </c>
      <c r="F186" s="50">
        <v>6962.85</v>
      </c>
      <c r="G186" s="51"/>
      <c r="H186" s="52"/>
      <c r="I186" s="53" t="s">
        <v>39</v>
      </c>
      <c r="J186" s="54">
        <f t="shared" si="14"/>
        <v>1</v>
      </c>
      <c r="K186" s="55" t="s">
        <v>64</v>
      </c>
      <c r="L186" s="55" t="s">
        <v>7</v>
      </c>
      <c r="M186" s="56"/>
      <c r="N186" s="51"/>
      <c r="O186" s="51"/>
      <c r="P186" s="57"/>
      <c r="Q186" s="51"/>
      <c r="R186" s="51"/>
      <c r="S186" s="57"/>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9">
        <f t="shared" si="15"/>
        <v>27851.4</v>
      </c>
      <c r="BB186" s="60">
        <f t="shared" si="16"/>
        <v>27851.4</v>
      </c>
      <c r="BC186" s="61" t="str">
        <f t="shared" si="17"/>
        <v>INR  Twenty Seven Thousand Eight Hundred &amp; Fifty One  and Paise Forty Only</v>
      </c>
      <c r="BE186" s="68">
        <v>5976</v>
      </c>
      <c r="BF186" s="68">
        <f t="shared" si="18"/>
        <v>6962.85</v>
      </c>
      <c r="BG186" s="72">
        <f t="shared" si="19"/>
        <v>23904</v>
      </c>
      <c r="BH186" s="68"/>
      <c r="ID186" s="16"/>
      <c r="IE186" s="16"/>
      <c r="IF186" s="16"/>
      <c r="IG186" s="16"/>
      <c r="IH186" s="16"/>
    </row>
    <row r="187" spans="1:242" s="15" customFormat="1" ht="113.25" customHeight="1">
      <c r="A187" s="25">
        <v>175</v>
      </c>
      <c r="B187" s="73" t="s">
        <v>433</v>
      </c>
      <c r="C187" s="31" t="s">
        <v>226</v>
      </c>
      <c r="D187" s="48">
        <v>8</v>
      </c>
      <c r="E187" s="49" t="s">
        <v>253</v>
      </c>
      <c r="F187" s="50">
        <v>3898.55</v>
      </c>
      <c r="G187" s="51"/>
      <c r="H187" s="52"/>
      <c r="I187" s="53" t="s">
        <v>39</v>
      </c>
      <c r="J187" s="54">
        <f t="shared" si="14"/>
        <v>1</v>
      </c>
      <c r="K187" s="55" t="s">
        <v>64</v>
      </c>
      <c r="L187" s="55" t="s">
        <v>7</v>
      </c>
      <c r="M187" s="56"/>
      <c r="N187" s="51"/>
      <c r="O187" s="51"/>
      <c r="P187" s="57"/>
      <c r="Q187" s="51"/>
      <c r="R187" s="51"/>
      <c r="S187" s="57"/>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9">
        <f t="shared" si="15"/>
        <v>31188.4</v>
      </c>
      <c r="BB187" s="60">
        <f t="shared" si="16"/>
        <v>31188.4</v>
      </c>
      <c r="BC187" s="61" t="str">
        <f t="shared" si="17"/>
        <v>INR  Thirty One Thousand One Hundred &amp; Eighty Eight  and Paise Forty Only</v>
      </c>
      <c r="BE187" s="68">
        <v>3346</v>
      </c>
      <c r="BF187" s="68">
        <f t="shared" si="18"/>
        <v>3898.55</v>
      </c>
      <c r="BG187" s="72">
        <f t="shared" si="19"/>
        <v>26768</v>
      </c>
      <c r="BH187" s="68"/>
      <c r="ID187" s="16"/>
      <c r="IE187" s="16"/>
      <c r="IF187" s="16"/>
      <c r="IG187" s="16"/>
      <c r="IH187" s="16"/>
    </row>
    <row r="188" spans="1:242" s="15" customFormat="1" ht="107.25" customHeight="1">
      <c r="A188" s="47">
        <v>176</v>
      </c>
      <c r="B188" s="73" t="s">
        <v>434</v>
      </c>
      <c r="C188" s="31" t="s">
        <v>227</v>
      </c>
      <c r="D188" s="48">
        <v>500</v>
      </c>
      <c r="E188" s="49" t="s">
        <v>254</v>
      </c>
      <c r="F188" s="50">
        <v>200.4</v>
      </c>
      <c r="G188" s="51"/>
      <c r="H188" s="52"/>
      <c r="I188" s="53" t="s">
        <v>39</v>
      </c>
      <c r="J188" s="54">
        <f t="shared" si="14"/>
        <v>1</v>
      </c>
      <c r="K188" s="55" t="s">
        <v>64</v>
      </c>
      <c r="L188" s="55" t="s">
        <v>7</v>
      </c>
      <c r="M188" s="56"/>
      <c r="N188" s="51"/>
      <c r="O188" s="51"/>
      <c r="P188" s="57"/>
      <c r="Q188" s="51"/>
      <c r="R188" s="51"/>
      <c r="S188" s="57"/>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9">
        <f t="shared" si="15"/>
        <v>100200</v>
      </c>
      <c r="BB188" s="60">
        <f t="shared" si="16"/>
        <v>100200</v>
      </c>
      <c r="BC188" s="61" t="str">
        <f t="shared" si="17"/>
        <v>INR  One Lakh Two Hundred    Only</v>
      </c>
      <c r="BE188" s="68">
        <v>172</v>
      </c>
      <c r="BF188" s="68">
        <f t="shared" si="18"/>
        <v>200.4</v>
      </c>
      <c r="BG188" s="72">
        <f t="shared" si="19"/>
        <v>86000</v>
      </c>
      <c r="BH188" s="68"/>
      <c r="ID188" s="16"/>
      <c r="IE188" s="16"/>
      <c r="IF188" s="16"/>
      <c r="IG188" s="16"/>
      <c r="IH188" s="16"/>
    </row>
    <row r="189" spans="1:242" s="15" customFormat="1" ht="78.75" customHeight="1">
      <c r="A189" s="25">
        <v>177</v>
      </c>
      <c r="B189" s="73" t="s">
        <v>435</v>
      </c>
      <c r="C189" s="31" t="s">
        <v>228</v>
      </c>
      <c r="D189" s="48">
        <v>50</v>
      </c>
      <c r="E189" s="49" t="s">
        <v>254</v>
      </c>
      <c r="F189" s="50">
        <v>83.89</v>
      </c>
      <c r="G189" s="51"/>
      <c r="H189" s="52"/>
      <c r="I189" s="53" t="s">
        <v>39</v>
      </c>
      <c r="J189" s="54">
        <f t="shared" si="14"/>
        <v>1</v>
      </c>
      <c r="K189" s="55" t="s">
        <v>64</v>
      </c>
      <c r="L189" s="55" t="s">
        <v>7</v>
      </c>
      <c r="M189" s="56"/>
      <c r="N189" s="51"/>
      <c r="O189" s="51"/>
      <c r="P189" s="57"/>
      <c r="Q189" s="51"/>
      <c r="R189" s="51"/>
      <c r="S189" s="57"/>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9">
        <f t="shared" si="15"/>
        <v>4194.5</v>
      </c>
      <c r="BB189" s="60">
        <f t="shared" si="16"/>
        <v>4194.5</v>
      </c>
      <c r="BC189" s="61" t="str">
        <f t="shared" si="17"/>
        <v>INR  Four Thousand One Hundred &amp; Ninety Four  and Paise Fifty Only</v>
      </c>
      <c r="BE189" s="68">
        <v>72</v>
      </c>
      <c r="BF189" s="68">
        <f t="shared" si="18"/>
        <v>83.89</v>
      </c>
      <c r="BG189" s="72">
        <f t="shared" si="19"/>
        <v>3600</v>
      </c>
      <c r="BH189" s="68"/>
      <c r="ID189" s="16"/>
      <c r="IE189" s="16"/>
      <c r="IF189" s="16"/>
      <c r="IG189" s="16"/>
      <c r="IH189" s="16"/>
    </row>
    <row r="190" spans="1:242" s="15" customFormat="1" ht="79.5" customHeight="1">
      <c r="A190" s="47">
        <v>178</v>
      </c>
      <c r="B190" s="73" t="s">
        <v>436</v>
      </c>
      <c r="C190" s="31" t="s">
        <v>229</v>
      </c>
      <c r="D190" s="48">
        <v>10</v>
      </c>
      <c r="E190" s="49" t="s">
        <v>253</v>
      </c>
      <c r="F190" s="50">
        <v>229.53</v>
      </c>
      <c r="G190" s="51"/>
      <c r="H190" s="52"/>
      <c r="I190" s="53" t="s">
        <v>39</v>
      </c>
      <c r="J190" s="54">
        <f t="shared" si="14"/>
        <v>1</v>
      </c>
      <c r="K190" s="55" t="s">
        <v>64</v>
      </c>
      <c r="L190" s="55" t="s">
        <v>7</v>
      </c>
      <c r="M190" s="56"/>
      <c r="N190" s="51"/>
      <c r="O190" s="51"/>
      <c r="P190" s="57"/>
      <c r="Q190" s="51"/>
      <c r="R190" s="51"/>
      <c r="S190" s="57"/>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9">
        <f t="shared" si="15"/>
        <v>2295.3</v>
      </c>
      <c r="BB190" s="60">
        <f t="shared" si="16"/>
        <v>2295.3</v>
      </c>
      <c r="BC190" s="61" t="str">
        <f t="shared" si="17"/>
        <v>INR  Two Thousand Two Hundred &amp; Ninety Five  and Paise Thirty Only</v>
      </c>
      <c r="BE190" s="68">
        <v>197</v>
      </c>
      <c r="BF190" s="68">
        <f t="shared" si="18"/>
        <v>229.53</v>
      </c>
      <c r="BG190" s="72">
        <f t="shared" si="19"/>
        <v>1970</v>
      </c>
      <c r="BH190" s="68"/>
      <c r="ID190" s="16"/>
      <c r="IE190" s="16"/>
      <c r="IF190" s="16"/>
      <c r="IG190" s="16"/>
      <c r="IH190" s="16"/>
    </row>
    <row r="191" spans="1:242" s="15" customFormat="1" ht="111" customHeight="1">
      <c r="A191" s="25">
        <v>179</v>
      </c>
      <c r="B191" s="73" t="s">
        <v>437</v>
      </c>
      <c r="C191" s="31" t="s">
        <v>230</v>
      </c>
      <c r="D191" s="48">
        <v>4</v>
      </c>
      <c r="E191" s="49" t="s">
        <v>253</v>
      </c>
      <c r="F191" s="50">
        <v>1186.11</v>
      </c>
      <c r="G191" s="51"/>
      <c r="H191" s="52"/>
      <c r="I191" s="53" t="s">
        <v>39</v>
      </c>
      <c r="J191" s="54">
        <f t="shared" si="14"/>
        <v>1</v>
      </c>
      <c r="K191" s="55" t="s">
        <v>64</v>
      </c>
      <c r="L191" s="55" t="s">
        <v>7</v>
      </c>
      <c r="M191" s="56"/>
      <c r="N191" s="51"/>
      <c r="O191" s="51"/>
      <c r="P191" s="57"/>
      <c r="Q191" s="51"/>
      <c r="R191" s="51"/>
      <c r="S191" s="57"/>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9">
        <f t="shared" si="15"/>
        <v>4744.44</v>
      </c>
      <c r="BB191" s="60">
        <f t="shared" si="16"/>
        <v>4744.44</v>
      </c>
      <c r="BC191" s="61" t="str">
        <f t="shared" si="17"/>
        <v>INR  Four Thousand Seven Hundred &amp; Forty Four  and Paise Forty Four Only</v>
      </c>
      <c r="BE191" s="68">
        <v>1018</v>
      </c>
      <c r="BF191" s="68">
        <f t="shared" si="18"/>
        <v>1186.11</v>
      </c>
      <c r="BG191" s="72">
        <f t="shared" si="19"/>
        <v>4072</v>
      </c>
      <c r="BH191" s="68"/>
      <c r="ID191" s="16"/>
      <c r="IE191" s="16"/>
      <c r="IF191" s="16"/>
      <c r="IG191" s="16"/>
      <c r="IH191" s="16"/>
    </row>
    <row r="192" spans="1:242" s="15" customFormat="1" ht="42.75" customHeight="1">
      <c r="A192" s="47">
        <v>180</v>
      </c>
      <c r="B192" s="73" t="s">
        <v>438</v>
      </c>
      <c r="C192" s="31" t="s">
        <v>231</v>
      </c>
      <c r="D192" s="48">
        <v>30</v>
      </c>
      <c r="E192" s="49" t="s">
        <v>254</v>
      </c>
      <c r="F192" s="50">
        <v>384.49</v>
      </c>
      <c r="G192" s="51"/>
      <c r="H192" s="52"/>
      <c r="I192" s="53" t="s">
        <v>39</v>
      </c>
      <c r="J192" s="54">
        <f t="shared" si="14"/>
        <v>1</v>
      </c>
      <c r="K192" s="55" t="s">
        <v>64</v>
      </c>
      <c r="L192" s="55" t="s">
        <v>7</v>
      </c>
      <c r="M192" s="56"/>
      <c r="N192" s="51"/>
      <c r="O192" s="51"/>
      <c r="P192" s="57"/>
      <c r="Q192" s="51"/>
      <c r="R192" s="51"/>
      <c r="S192" s="57"/>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9">
        <f t="shared" si="15"/>
        <v>11534.7</v>
      </c>
      <c r="BB192" s="60">
        <f t="shared" si="16"/>
        <v>11534.7</v>
      </c>
      <c r="BC192" s="61" t="str">
        <f t="shared" si="17"/>
        <v>INR  Eleven Thousand Five Hundred &amp; Thirty Four  and Paise Seventy Only</v>
      </c>
      <c r="BE192" s="68">
        <v>330</v>
      </c>
      <c r="BF192" s="68">
        <f t="shared" si="18"/>
        <v>384.49</v>
      </c>
      <c r="BG192" s="72">
        <f t="shared" si="19"/>
        <v>9900</v>
      </c>
      <c r="BH192" s="68"/>
      <c r="ID192" s="16"/>
      <c r="IE192" s="16"/>
      <c r="IF192" s="16"/>
      <c r="IG192" s="16"/>
      <c r="IH192" s="16"/>
    </row>
    <row r="193" spans="1:242" s="15" customFormat="1" ht="63.75" customHeight="1">
      <c r="A193" s="25">
        <v>181</v>
      </c>
      <c r="B193" s="73" t="s">
        <v>439</v>
      </c>
      <c r="C193" s="31" t="s">
        <v>232</v>
      </c>
      <c r="D193" s="48">
        <v>6</v>
      </c>
      <c r="E193" s="49" t="s">
        <v>253</v>
      </c>
      <c r="F193" s="50">
        <v>174.77</v>
      </c>
      <c r="G193" s="51"/>
      <c r="H193" s="52"/>
      <c r="I193" s="53" t="s">
        <v>39</v>
      </c>
      <c r="J193" s="54">
        <f t="shared" si="14"/>
        <v>1</v>
      </c>
      <c r="K193" s="55" t="s">
        <v>64</v>
      </c>
      <c r="L193" s="55" t="s">
        <v>7</v>
      </c>
      <c r="M193" s="56"/>
      <c r="N193" s="51"/>
      <c r="O193" s="51"/>
      <c r="P193" s="57"/>
      <c r="Q193" s="51"/>
      <c r="R193" s="51"/>
      <c r="S193" s="57"/>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9">
        <f t="shared" si="15"/>
        <v>1048.62</v>
      </c>
      <c r="BB193" s="60">
        <f t="shared" si="16"/>
        <v>1048.62</v>
      </c>
      <c r="BC193" s="61" t="str">
        <f t="shared" si="17"/>
        <v>INR  One Thousand  &amp;Forty Eight  and Paise Sixty Two Only</v>
      </c>
      <c r="BE193" s="68">
        <v>150</v>
      </c>
      <c r="BF193" s="68">
        <f t="shared" si="18"/>
        <v>174.77</v>
      </c>
      <c r="BG193" s="72">
        <f t="shared" si="19"/>
        <v>900</v>
      </c>
      <c r="BH193" s="68"/>
      <c r="ID193" s="16"/>
      <c r="IE193" s="16"/>
      <c r="IF193" s="16"/>
      <c r="IG193" s="16"/>
      <c r="IH193" s="16"/>
    </row>
    <row r="194" spans="1:242" s="15" customFormat="1" ht="61.5" customHeight="1">
      <c r="A194" s="47">
        <v>182</v>
      </c>
      <c r="B194" s="73" t="s">
        <v>440</v>
      </c>
      <c r="C194" s="31" t="s">
        <v>233</v>
      </c>
      <c r="D194" s="48">
        <v>50</v>
      </c>
      <c r="E194" s="49" t="s">
        <v>254</v>
      </c>
      <c r="F194" s="50">
        <v>645.49</v>
      </c>
      <c r="G194" s="51"/>
      <c r="H194" s="52"/>
      <c r="I194" s="53" t="s">
        <v>39</v>
      </c>
      <c r="J194" s="54">
        <f t="shared" si="14"/>
        <v>1</v>
      </c>
      <c r="K194" s="55" t="s">
        <v>64</v>
      </c>
      <c r="L194" s="55" t="s">
        <v>7</v>
      </c>
      <c r="M194" s="56"/>
      <c r="N194" s="51"/>
      <c r="O194" s="51"/>
      <c r="P194" s="57"/>
      <c r="Q194" s="51"/>
      <c r="R194" s="51"/>
      <c r="S194" s="57"/>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9">
        <f t="shared" si="15"/>
        <v>32274.5</v>
      </c>
      <c r="BB194" s="60">
        <f t="shared" si="16"/>
        <v>32274.5</v>
      </c>
      <c r="BC194" s="61" t="str">
        <f t="shared" si="17"/>
        <v>INR  Thirty Two Thousand Two Hundred &amp; Seventy Four  and Paise Fifty Only</v>
      </c>
      <c r="BE194" s="68">
        <v>554</v>
      </c>
      <c r="BF194" s="68">
        <f t="shared" si="18"/>
        <v>645.49</v>
      </c>
      <c r="BG194" s="72">
        <f t="shared" si="19"/>
        <v>27700</v>
      </c>
      <c r="BH194" s="68"/>
      <c r="ID194" s="16"/>
      <c r="IE194" s="16"/>
      <c r="IF194" s="16"/>
      <c r="IG194" s="16"/>
      <c r="IH194" s="16"/>
    </row>
    <row r="195" spans="1:242" s="15" customFormat="1" ht="78" customHeight="1">
      <c r="A195" s="25">
        <v>183</v>
      </c>
      <c r="B195" s="73" t="s">
        <v>441</v>
      </c>
      <c r="C195" s="31" t="s">
        <v>234</v>
      </c>
      <c r="D195" s="48">
        <v>180</v>
      </c>
      <c r="E195" s="49" t="s">
        <v>261</v>
      </c>
      <c r="F195" s="50">
        <v>362.36</v>
      </c>
      <c r="G195" s="51"/>
      <c r="H195" s="52"/>
      <c r="I195" s="53" t="s">
        <v>39</v>
      </c>
      <c r="J195" s="54">
        <f t="shared" si="14"/>
        <v>1</v>
      </c>
      <c r="K195" s="55" t="s">
        <v>64</v>
      </c>
      <c r="L195" s="55" t="s">
        <v>7</v>
      </c>
      <c r="M195" s="56"/>
      <c r="N195" s="51"/>
      <c r="O195" s="51"/>
      <c r="P195" s="57"/>
      <c r="Q195" s="51"/>
      <c r="R195" s="51"/>
      <c r="S195" s="57"/>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9">
        <f t="shared" si="15"/>
        <v>65224.8</v>
      </c>
      <c r="BB195" s="60">
        <f t="shared" si="16"/>
        <v>65224.8</v>
      </c>
      <c r="BC195" s="61" t="str">
        <f t="shared" si="17"/>
        <v>INR  Sixty Five Thousand Two Hundred &amp; Twenty Four  and Paise Eighty Only</v>
      </c>
      <c r="BE195" s="68">
        <v>311</v>
      </c>
      <c r="BF195" s="68">
        <f t="shared" si="18"/>
        <v>362.36</v>
      </c>
      <c r="BG195" s="72">
        <f t="shared" si="19"/>
        <v>55980</v>
      </c>
      <c r="BH195" s="68"/>
      <c r="ID195" s="16"/>
      <c r="IE195" s="16"/>
      <c r="IF195" s="16"/>
      <c r="IG195" s="16"/>
      <c r="IH195" s="16"/>
    </row>
    <row r="196" spans="1:242" s="15" customFormat="1" ht="63.75" customHeight="1">
      <c r="A196" s="47">
        <v>184</v>
      </c>
      <c r="B196" s="73" t="s">
        <v>442</v>
      </c>
      <c r="C196" s="31" t="s">
        <v>235</v>
      </c>
      <c r="D196" s="48">
        <v>570</v>
      </c>
      <c r="E196" s="49" t="s">
        <v>254</v>
      </c>
      <c r="F196" s="50">
        <v>184.09</v>
      </c>
      <c r="G196" s="51"/>
      <c r="H196" s="52"/>
      <c r="I196" s="53" t="s">
        <v>39</v>
      </c>
      <c r="J196" s="54">
        <f t="shared" si="14"/>
        <v>1</v>
      </c>
      <c r="K196" s="55" t="s">
        <v>64</v>
      </c>
      <c r="L196" s="55" t="s">
        <v>7</v>
      </c>
      <c r="M196" s="56"/>
      <c r="N196" s="51"/>
      <c r="O196" s="51"/>
      <c r="P196" s="57"/>
      <c r="Q196" s="51"/>
      <c r="R196" s="51"/>
      <c r="S196" s="57"/>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9">
        <f t="shared" si="15"/>
        <v>104931.3</v>
      </c>
      <c r="BB196" s="60">
        <f t="shared" si="16"/>
        <v>104931.3</v>
      </c>
      <c r="BC196" s="61" t="str">
        <f t="shared" si="17"/>
        <v>INR  One Lakh Four Thousand Nine Hundred &amp; Thirty One  and Paise Thirty Only</v>
      </c>
      <c r="BE196" s="68">
        <v>158</v>
      </c>
      <c r="BF196" s="68">
        <f t="shared" si="18"/>
        <v>184.09</v>
      </c>
      <c r="BG196" s="72">
        <f t="shared" si="19"/>
        <v>90060</v>
      </c>
      <c r="BH196" s="68"/>
      <c r="ID196" s="16"/>
      <c r="IE196" s="16"/>
      <c r="IF196" s="16"/>
      <c r="IG196" s="16"/>
      <c r="IH196" s="16"/>
    </row>
    <row r="197" spans="1:242" s="15" customFormat="1" ht="83.25" customHeight="1">
      <c r="A197" s="25">
        <v>185</v>
      </c>
      <c r="B197" s="73" t="s">
        <v>443</v>
      </c>
      <c r="C197" s="31" t="s">
        <v>236</v>
      </c>
      <c r="D197" s="48">
        <v>350</v>
      </c>
      <c r="E197" s="49" t="s">
        <v>254</v>
      </c>
      <c r="F197" s="50">
        <v>149.14</v>
      </c>
      <c r="G197" s="51"/>
      <c r="H197" s="52"/>
      <c r="I197" s="53" t="s">
        <v>39</v>
      </c>
      <c r="J197" s="54">
        <f t="shared" si="14"/>
        <v>1</v>
      </c>
      <c r="K197" s="55" t="s">
        <v>64</v>
      </c>
      <c r="L197" s="55" t="s">
        <v>7</v>
      </c>
      <c r="M197" s="56"/>
      <c r="N197" s="51"/>
      <c r="O197" s="51"/>
      <c r="P197" s="57"/>
      <c r="Q197" s="51"/>
      <c r="R197" s="51"/>
      <c r="S197" s="57"/>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9">
        <f t="shared" si="15"/>
        <v>52199</v>
      </c>
      <c r="BB197" s="60">
        <f t="shared" si="16"/>
        <v>52199</v>
      </c>
      <c r="BC197" s="61" t="str">
        <f t="shared" si="17"/>
        <v>INR  Fifty Two Thousand One Hundred &amp; Ninety Nine  Only</v>
      </c>
      <c r="BE197" s="68">
        <v>128</v>
      </c>
      <c r="BF197" s="68">
        <f t="shared" si="18"/>
        <v>149.14</v>
      </c>
      <c r="BG197" s="72">
        <f t="shared" si="19"/>
        <v>44800</v>
      </c>
      <c r="BH197" s="68"/>
      <c r="ID197" s="16"/>
      <c r="IE197" s="16"/>
      <c r="IF197" s="16"/>
      <c r="IG197" s="16"/>
      <c r="IH197" s="16"/>
    </row>
    <row r="198" spans="1:242" s="15" customFormat="1" ht="68.25" customHeight="1">
      <c r="A198" s="47">
        <v>186</v>
      </c>
      <c r="B198" s="73" t="s">
        <v>444</v>
      </c>
      <c r="C198" s="31" t="s">
        <v>237</v>
      </c>
      <c r="D198" s="48">
        <v>580</v>
      </c>
      <c r="E198" s="49" t="s">
        <v>261</v>
      </c>
      <c r="F198" s="50">
        <v>129.33</v>
      </c>
      <c r="G198" s="51"/>
      <c r="H198" s="52"/>
      <c r="I198" s="53" t="s">
        <v>39</v>
      </c>
      <c r="J198" s="54">
        <f t="shared" si="14"/>
        <v>1</v>
      </c>
      <c r="K198" s="55" t="s">
        <v>64</v>
      </c>
      <c r="L198" s="55" t="s">
        <v>7</v>
      </c>
      <c r="M198" s="56"/>
      <c r="N198" s="51"/>
      <c r="O198" s="51"/>
      <c r="P198" s="57"/>
      <c r="Q198" s="51"/>
      <c r="R198" s="51"/>
      <c r="S198" s="57"/>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9">
        <f t="shared" si="15"/>
        <v>75011.4</v>
      </c>
      <c r="BB198" s="60">
        <f t="shared" si="16"/>
        <v>75011.4</v>
      </c>
      <c r="BC198" s="61" t="str">
        <f t="shared" si="17"/>
        <v>INR  Seventy Five Thousand  &amp;Eleven  and Paise Forty Only</v>
      </c>
      <c r="BE198" s="68">
        <v>111</v>
      </c>
      <c r="BF198" s="68">
        <f t="shared" si="18"/>
        <v>129.33</v>
      </c>
      <c r="BG198" s="72">
        <f t="shared" si="19"/>
        <v>64380</v>
      </c>
      <c r="BH198" s="68"/>
      <c r="ID198" s="16"/>
      <c r="IE198" s="16"/>
      <c r="IF198" s="16"/>
      <c r="IG198" s="16"/>
      <c r="IH198" s="16"/>
    </row>
    <row r="199" spans="1:242" s="15" customFormat="1" ht="152.25" customHeight="1">
      <c r="A199" s="25">
        <v>187</v>
      </c>
      <c r="B199" s="73" t="s">
        <v>445</v>
      </c>
      <c r="C199" s="31" t="s">
        <v>238</v>
      </c>
      <c r="D199" s="48">
        <v>350</v>
      </c>
      <c r="E199" s="49" t="s">
        <v>262</v>
      </c>
      <c r="F199" s="50">
        <v>1273.49</v>
      </c>
      <c r="G199" s="51"/>
      <c r="H199" s="52"/>
      <c r="I199" s="53" t="s">
        <v>39</v>
      </c>
      <c r="J199" s="54">
        <f t="shared" si="14"/>
        <v>1</v>
      </c>
      <c r="K199" s="55" t="s">
        <v>64</v>
      </c>
      <c r="L199" s="55" t="s">
        <v>7</v>
      </c>
      <c r="M199" s="56"/>
      <c r="N199" s="51"/>
      <c r="O199" s="51"/>
      <c r="P199" s="57"/>
      <c r="Q199" s="51"/>
      <c r="R199" s="51"/>
      <c r="S199" s="57"/>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9">
        <f t="shared" si="15"/>
        <v>445721.5</v>
      </c>
      <c r="BB199" s="60">
        <f t="shared" si="16"/>
        <v>445721.5</v>
      </c>
      <c r="BC199" s="61" t="str">
        <f t="shared" si="17"/>
        <v>INR  Four Lakh Forty Five Thousand Seven Hundred &amp; Twenty One  and Paise Fifty Only</v>
      </c>
      <c r="BE199" s="68">
        <v>1093</v>
      </c>
      <c r="BF199" s="68">
        <f t="shared" si="18"/>
        <v>1273.49</v>
      </c>
      <c r="BG199" s="72">
        <f t="shared" si="19"/>
        <v>382550</v>
      </c>
      <c r="BH199" s="68"/>
      <c r="ID199" s="16"/>
      <c r="IE199" s="16"/>
      <c r="IF199" s="16"/>
      <c r="IG199" s="16"/>
      <c r="IH199" s="16"/>
    </row>
    <row r="200" spans="1:242" s="15" customFormat="1" ht="182.25" customHeight="1">
      <c r="A200" s="47">
        <v>188</v>
      </c>
      <c r="B200" s="73" t="s">
        <v>446</v>
      </c>
      <c r="C200" s="31" t="s">
        <v>239</v>
      </c>
      <c r="D200" s="48">
        <v>65</v>
      </c>
      <c r="E200" s="49" t="s">
        <v>262</v>
      </c>
      <c r="F200" s="50">
        <v>290.12</v>
      </c>
      <c r="G200" s="51">
        <v>249</v>
      </c>
      <c r="H200" s="52"/>
      <c r="I200" s="53" t="s">
        <v>39</v>
      </c>
      <c r="J200" s="54">
        <f t="shared" si="14"/>
        <v>1</v>
      </c>
      <c r="K200" s="55" t="s">
        <v>64</v>
      </c>
      <c r="L200" s="55" t="s">
        <v>7</v>
      </c>
      <c r="M200" s="56"/>
      <c r="N200" s="51"/>
      <c r="O200" s="51"/>
      <c r="P200" s="57"/>
      <c r="Q200" s="51"/>
      <c r="R200" s="51"/>
      <c r="S200" s="57"/>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9">
        <f t="shared" si="15"/>
        <v>18857.8</v>
      </c>
      <c r="BB200" s="60">
        <f t="shared" si="16"/>
        <v>18857.8</v>
      </c>
      <c r="BC200" s="61" t="str">
        <f t="shared" si="17"/>
        <v>INR  Eighteen Thousand Eight Hundred &amp; Fifty Seven  and Paise Eighty Only</v>
      </c>
      <c r="BE200" s="68">
        <v>249</v>
      </c>
      <c r="BF200" s="68">
        <f t="shared" si="18"/>
        <v>290.12</v>
      </c>
      <c r="BG200" s="72">
        <f t="shared" si="19"/>
        <v>16185</v>
      </c>
      <c r="BH200" s="68"/>
      <c r="ID200" s="16"/>
      <c r="IE200" s="16"/>
      <c r="IF200" s="16"/>
      <c r="IG200" s="16"/>
      <c r="IH200" s="16"/>
    </row>
    <row r="201" spans="1:242" s="15" customFormat="1" ht="182.25" customHeight="1">
      <c r="A201" s="25">
        <v>189</v>
      </c>
      <c r="B201" s="73" t="s">
        <v>447</v>
      </c>
      <c r="C201" s="31" t="s">
        <v>240</v>
      </c>
      <c r="D201" s="48">
        <v>50</v>
      </c>
      <c r="E201" s="49" t="s">
        <v>262</v>
      </c>
      <c r="F201" s="50">
        <v>1092.9</v>
      </c>
      <c r="G201" s="51">
        <v>938</v>
      </c>
      <c r="H201" s="52"/>
      <c r="I201" s="53" t="s">
        <v>39</v>
      </c>
      <c r="J201" s="54">
        <f t="shared" si="14"/>
        <v>1</v>
      </c>
      <c r="K201" s="55" t="s">
        <v>64</v>
      </c>
      <c r="L201" s="55" t="s">
        <v>7</v>
      </c>
      <c r="M201" s="56"/>
      <c r="N201" s="51"/>
      <c r="O201" s="51"/>
      <c r="P201" s="57"/>
      <c r="Q201" s="51"/>
      <c r="R201" s="51"/>
      <c r="S201" s="57"/>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9">
        <f t="shared" si="15"/>
        <v>54645</v>
      </c>
      <c r="BB201" s="60">
        <f t="shared" si="16"/>
        <v>54645</v>
      </c>
      <c r="BC201" s="61" t="str">
        <f t="shared" si="17"/>
        <v>INR  Fifty Four Thousand Six Hundred &amp; Forty Five  Only</v>
      </c>
      <c r="BE201" s="68">
        <v>938</v>
      </c>
      <c r="BF201" s="68">
        <f t="shared" si="18"/>
        <v>1092.9</v>
      </c>
      <c r="BG201" s="72">
        <f t="shared" si="19"/>
        <v>46900</v>
      </c>
      <c r="BH201" s="68"/>
      <c r="ID201" s="16"/>
      <c r="IE201" s="16"/>
      <c r="IF201" s="16"/>
      <c r="IG201" s="16"/>
      <c r="IH201" s="16"/>
    </row>
    <row r="202" spans="1:242" s="15" customFormat="1" ht="108.75" customHeight="1">
      <c r="A202" s="47">
        <v>190</v>
      </c>
      <c r="B202" s="73" t="s">
        <v>448</v>
      </c>
      <c r="C202" s="31" t="s">
        <v>241</v>
      </c>
      <c r="D202" s="48">
        <v>14</v>
      </c>
      <c r="E202" s="49" t="s">
        <v>255</v>
      </c>
      <c r="F202" s="50">
        <v>531.3</v>
      </c>
      <c r="G202" s="51"/>
      <c r="H202" s="52"/>
      <c r="I202" s="53" t="s">
        <v>39</v>
      </c>
      <c r="J202" s="54">
        <f t="shared" si="14"/>
        <v>1</v>
      </c>
      <c r="K202" s="55" t="s">
        <v>64</v>
      </c>
      <c r="L202" s="55" t="s">
        <v>7</v>
      </c>
      <c r="M202" s="56"/>
      <c r="N202" s="51"/>
      <c r="O202" s="51"/>
      <c r="P202" s="57"/>
      <c r="Q202" s="51"/>
      <c r="R202" s="51"/>
      <c r="S202" s="57"/>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9">
        <f t="shared" si="15"/>
        <v>7438.2</v>
      </c>
      <c r="BB202" s="60">
        <f t="shared" si="16"/>
        <v>7438.2</v>
      </c>
      <c r="BC202" s="61" t="str">
        <f t="shared" si="17"/>
        <v>INR  Seven Thousand Four Hundred &amp; Thirty Eight  and Paise Twenty Only</v>
      </c>
      <c r="BE202" s="68">
        <v>456</v>
      </c>
      <c r="BF202" s="68">
        <f t="shared" si="18"/>
        <v>531.3</v>
      </c>
      <c r="BG202" s="72">
        <f t="shared" si="19"/>
        <v>6384</v>
      </c>
      <c r="BH202" s="68"/>
      <c r="ID202" s="16"/>
      <c r="IE202" s="16"/>
      <c r="IF202" s="16"/>
      <c r="IG202" s="16"/>
      <c r="IH202" s="16"/>
    </row>
    <row r="203" spans="1:242" s="15" customFormat="1" ht="96.75" customHeight="1">
      <c r="A203" s="25">
        <v>191</v>
      </c>
      <c r="B203" s="73" t="s">
        <v>449</v>
      </c>
      <c r="C203" s="31" t="s">
        <v>242</v>
      </c>
      <c r="D203" s="48">
        <v>20</v>
      </c>
      <c r="E203" s="49" t="s">
        <v>253</v>
      </c>
      <c r="F203" s="50">
        <v>1407.48</v>
      </c>
      <c r="G203" s="51"/>
      <c r="H203" s="52"/>
      <c r="I203" s="53" t="s">
        <v>39</v>
      </c>
      <c r="J203" s="54">
        <f t="shared" si="14"/>
        <v>1</v>
      </c>
      <c r="K203" s="55" t="s">
        <v>64</v>
      </c>
      <c r="L203" s="55" t="s">
        <v>7</v>
      </c>
      <c r="M203" s="56"/>
      <c r="N203" s="51"/>
      <c r="O203" s="51"/>
      <c r="P203" s="57"/>
      <c r="Q203" s="51"/>
      <c r="R203" s="51"/>
      <c r="S203" s="57"/>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9">
        <f t="shared" si="15"/>
        <v>28149.6</v>
      </c>
      <c r="BB203" s="60">
        <f t="shared" si="16"/>
        <v>28149.6</v>
      </c>
      <c r="BC203" s="61" t="str">
        <f t="shared" si="17"/>
        <v>INR  Twenty Eight Thousand One Hundred &amp; Forty Nine  and Paise Sixty Only</v>
      </c>
      <c r="BE203" s="68">
        <v>1208</v>
      </c>
      <c r="BF203" s="68">
        <f t="shared" si="18"/>
        <v>1407.48</v>
      </c>
      <c r="BG203" s="72">
        <f t="shared" si="19"/>
        <v>24160</v>
      </c>
      <c r="BH203" s="68"/>
      <c r="ID203" s="16"/>
      <c r="IE203" s="16"/>
      <c r="IF203" s="16"/>
      <c r="IG203" s="16"/>
      <c r="IH203" s="16"/>
    </row>
    <row r="204" spans="1:242" s="15" customFormat="1" ht="92.25" customHeight="1">
      <c r="A204" s="47">
        <v>192</v>
      </c>
      <c r="B204" s="73" t="s">
        <v>450</v>
      </c>
      <c r="C204" s="31" t="s">
        <v>243</v>
      </c>
      <c r="D204" s="48">
        <v>2</v>
      </c>
      <c r="E204" s="49" t="s">
        <v>255</v>
      </c>
      <c r="F204" s="50">
        <v>411.29</v>
      </c>
      <c r="G204" s="51"/>
      <c r="H204" s="52"/>
      <c r="I204" s="53" t="s">
        <v>39</v>
      </c>
      <c r="J204" s="54">
        <f t="shared" si="14"/>
        <v>1</v>
      </c>
      <c r="K204" s="55" t="s">
        <v>64</v>
      </c>
      <c r="L204" s="55" t="s">
        <v>7</v>
      </c>
      <c r="M204" s="56"/>
      <c r="N204" s="51"/>
      <c r="O204" s="51"/>
      <c r="P204" s="57"/>
      <c r="Q204" s="51"/>
      <c r="R204" s="51"/>
      <c r="S204" s="57"/>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9">
        <f t="shared" si="15"/>
        <v>822.58</v>
      </c>
      <c r="BB204" s="60">
        <f t="shared" si="16"/>
        <v>822.58</v>
      </c>
      <c r="BC204" s="61" t="str">
        <f t="shared" si="17"/>
        <v>INR  Eight Hundred &amp; Twenty Two  and Paise Fifty Eight Only</v>
      </c>
      <c r="BE204" s="68">
        <v>353</v>
      </c>
      <c r="BF204" s="68">
        <f t="shared" si="18"/>
        <v>411.29</v>
      </c>
      <c r="BG204" s="72">
        <f t="shared" si="19"/>
        <v>706</v>
      </c>
      <c r="BH204" s="68"/>
      <c r="ID204" s="16"/>
      <c r="IE204" s="16"/>
      <c r="IF204" s="16"/>
      <c r="IG204" s="16"/>
      <c r="IH204" s="16"/>
    </row>
    <row r="205" spans="1:242" s="15" customFormat="1" ht="49.5" customHeight="1">
      <c r="A205" s="25">
        <v>193</v>
      </c>
      <c r="B205" s="73" t="s">
        <v>451</v>
      </c>
      <c r="C205" s="31" t="s">
        <v>244</v>
      </c>
      <c r="D205" s="48">
        <v>2</v>
      </c>
      <c r="E205" s="49" t="s">
        <v>255</v>
      </c>
      <c r="F205" s="50">
        <v>150.3</v>
      </c>
      <c r="G205" s="51"/>
      <c r="H205" s="52"/>
      <c r="I205" s="53" t="s">
        <v>39</v>
      </c>
      <c r="J205" s="54">
        <f t="shared" si="14"/>
        <v>1</v>
      </c>
      <c r="K205" s="55" t="s">
        <v>64</v>
      </c>
      <c r="L205" s="55" t="s">
        <v>7</v>
      </c>
      <c r="M205" s="56"/>
      <c r="N205" s="51"/>
      <c r="O205" s="51"/>
      <c r="P205" s="57"/>
      <c r="Q205" s="51"/>
      <c r="R205" s="51"/>
      <c r="S205" s="57"/>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9">
        <f t="shared" si="15"/>
        <v>300.6</v>
      </c>
      <c r="BB205" s="60">
        <f t="shared" si="16"/>
        <v>300.6</v>
      </c>
      <c r="BC205" s="61" t="str">
        <f t="shared" si="17"/>
        <v>INR  Three Hundred    and Paise Sixty Only</v>
      </c>
      <c r="BE205" s="68">
        <v>129</v>
      </c>
      <c r="BF205" s="68">
        <f t="shared" si="18"/>
        <v>150.3</v>
      </c>
      <c r="BG205" s="72">
        <f t="shared" si="19"/>
        <v>258</v>
      </c>
      <c r="BH205" s="68"/>
      <c r="ID205" s="16"/>
      <c r="IE205" s="16"/>
      <c r="IF205" s="16"/>
      <c r="IG205" s="16"/>
      <c r="IH205" s="16"/>
    </row>
    <row r="206" spans="1:242" s="15" customFormat="1" ht="48.75" customHeight="1">
      <c r="A206" s="47">
        <v>194</v>
      </c>
      <c r="B206" s="73" t="s">
        <v>452</v>
      </c>
      <c r="C206" s="31" t="s">
        <v>245</v>
      </c>
      <c r="D206" s="48">
        <v>75</v>
      </c>
      <c r="E206" s="49" t="s">
        <v>255</v>
      </c>
      <c r="F206" s="50">
        <v>450.91</v>
      </c>
      <c r="G206" s="51"/>
      <c r="H206" s="52"/>
      <c r="I206" s="53" t="s">
        <v>39</v>
      </c>
      <c r="J206" s="54">
        <f t="shared" si="14"/>
        <v>1</v>
      </c>
      <c r="K206" s="55" t="s">
        <v>64</v>
      </c>
      <c r="L206" s="55" t="s">
        <v>7</v>
      </c>
      <c r="M206" s="56"/>
      <c r="N206" s="51"/>
      <c r="O206" s="51"/>
      <c r="P206" s="57"/>
      <c r="Q206" s="51"/>
      <c r="R206" s="51"/>
      <c r="S206" s="57"/>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9">
        <f t="shared" si="15"/>
        <v>33818.25</v>
      </c>
      <c r="BB206" s="60">
        <f t="shared" si="16"/>
        <v>33818.25</v>
      </c>
      <c r="BC206" s="61" t="str">
        <f t="shared" si="17"/>
        <v>INR  Thirty Three Thousand Eight Hundred &amp; Eighteen  and Paise Twenty Five Only</v>
      </c>
      <c r="BE206" s="68">
        <v>387</v>
      </c>
      <c r="BF206" s="68">
        <f t="shared" si="18"/>
        <v>450.91</v>
      </c>
      <c r="BG206" s="72">
        <f t="shared" si="19"/>
        <v>29025</v>
      </c>
      <c r="BH206" s="68"/>
      <c r="ID206" s="16"/>
      <c r="IE206" s="16"/>
      <c r="IF206" s="16"/>
      <c r="IG206" s="16"/>
      <c r="IH206" s="16"/>
    </row>
    <row r="207" spans="1:242" s="15" customFormat="1" ht="153" customHeight="1">
      <c r="A207" s="25">
        <v>195</v>
      </c>
      <c r="B207" s="73" t="s">
        <v>453</v>
      </c>
      <c r="C207" s="31" t="s">
        <v>246</v>
      </c>
      <c r="D207" s="48">
        <v>75</v>
      </c>
      <c r="E207" s="49" t="s">
        <v>255</v>
      </c>
      <c r="F207" s="50">
        <v>202.73</v>
      </c>
      <c r="G207" s="51"/>
      <c r="H207" s="52"/>
      <c r="I207" s="53" t="s">
        <v>39</v>
      </c>
      <c r="J207" s="54">
        <f t="shared" si="14"/>
        <v>1</v>
      </c>
      <c r="K207" s="55" t="s">
        <v>64</v>
      </c>
      <c r="L207" s="55" t="s">
        <v>7</v>
      </c>
      <c r="M207" s="56"/>
      <c r="N207" s="51"/>
      <c r="O207" s="51"/>
      <c r="P207" s="57"/>
      <c r="Q207" s="51"/>
      <c r="R207" s="51"/>
      <c r="S207" s="57"/>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9">
        <f t="shared" si="15"/>
        <v>15204.75</v>
      </c>
      <c r="BB207" s="60">
        <f t="shared" si="16"/>
        <v>15204.75</v>
      </c>
      <c r="BC207" s="61" t="str">
        <f t="shared" si="17"/>
        <v>INR  Fifteen Thousand Two Hundred &amp; Four  and Paise Seventy Five Only</v>
      </c>
      <c r="BE207" s="68">
        <v>174</v>
      </c>
      <c r="BF207" s="68">
        <f t="shared" si="18"/>
        <v>202.73</v>
      </c>
      <c r="BG207" s="72">
        <f t="shared" si="19"/>
        <v>13050</v>
      </c>
      <c r="BH207" s="68"/>
      <c r="ID207" s="16"/>
      <c r="IE207" s="16"/>
      <c r="IF207" s="16"/>
      <c r="IG207" s="16"/>
      <c r="IH207" s="16"/>
    </row>
    <row r="208" spans="1:242" s="15" customFormat="1" ht="124.5" customHeight="1">
      <c r="A208" s="47">
        <v>196</v>
      </c>
      <c r="B208" s="73" t="s">
        <v>454</v>
      </c>
      <c r="C208" s="31" t="s">
        <v>247</v>
      </c>
      <c r="D208" s="48">
        <v>30</v>
      </c>
      <c r="E208" s="49" t="s">
        <v>255</v>
      </c>
      <c r="F208" s="50">
        <v>383.33</v>
      </c>
      <c r="G208" s="51"/>
      <c r="H208" s="52"/>
      <c r="I208" s="53" t="s">
        <v>39</v>
      </c>
      <c r="J208" s="54">
        <f t="shared" si="14"/>
        <v>1</v>
      </c>
      <c r="K208" s="55" t="s">
        <v>64</v>
      </c>
      <c r="L208" s="55" t="s">
        <v>7</v>
      </c>
      <c r="M208" s="56"/>
      <c r="N208" s="51"/>
      <c r="O208" s="51"/>
      <c r="P208" s="57"/>
      <c r="Q208" s="51"/>
      <c r="R208" s="51"/>
      <c r="S208" s="57"/>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9">
        <f t="shared" si="15"/>
        <v>11499.9</v>
      </c>
      <c r="BB208" s="60">
        <f t="shared" si="16"/>
        <v>11499.9</v>
      </c>
      <c r="BC208" s="61" t="str">
        <f t="shared" si="17"/>
        <v>INR  Eleven Thousand Four Hundred &amp; Ninety Nine  and Paise Ninety Only</v>
      </c>
      <c r="BE208" s="68">
        <v>329</v>
      </c>
      <c r="BF208" s="68">
        <f t="shared" si="18"/>
        <v>383.33</v>
      </c>
      <c r="BG208" s="72">
        <f t="shared" si="19"/>
        <v>9870</v>
      </c>
      <c r="BH208" s="68"/>
      <c r="ID208" s="16"/>
      <c r="IE208" s="16"/>
      <c r="IF208" s="16"/>
      <c r="IG208" s="16"/>
      <c r="IH208" s="16"/>
    </row>
    <row r="209" spans="1:242" s="15" customFormat="1" ht="124.5" customHeight="1">
      <c r="A209" s="25">
        <v>197</v>
      </c>
      <c r="B209" s="73" t="s">
        <v>455</v>
      </c>
      <c r="C209" s="31" t="s">
        <v>248</v>
      </c>
      <c r="D209" s="48">
        <v>2</v>
      </c>
      <c r="E209" s="49" t="s">
        <v>255</v>
      </c>
      <c r="F209" s="50">
        <v>278.47</v>
      </c>
      <c r="G209" s="51"/>
      <c r="H209" s="52"/>
      <c r="I209" s="53" t="s">
        <v>39</v>
      </c>
      <c r="J209" s="54">
        <f t="shared" si="14"/>
        <v>1</v>
      </c>
      <c r="K209" s="55" t="s">
        <v>64</v>
      </c>
      <c r="L209" s="55" t="s">
        <v>7</v>
      </c>
      <c r="M209" s="56"/>
      <c r="N209" s="51"/>
      <c r="O209" s="51"/>
      <c r="P209" s="57"/>
      <c r="Q209" s="51"/>
      <c r="R209" s="51"/>
      <c r="S209" s="57"/>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9">
        <f t="shared" si="15"/>
        <v>556.94</v>
      </c>
      <c r="BB209" s="60">
        <f t="shared" si="16"/>
        <v>556.94</v>
      </c>
      <c r="BC209" s="61" t="str">
        <f t="shared" si="17"/>
        <v>INR  Five Hundred &amp; Fifty Six  and Paise Ninety Four Only</v>
      </c>
      <c r="BE209" s="68">
        <v>239</v>
      </c>
      <c r="BF209" s="68">
        <f t="shared" si="18"/>
        <v>278.47</v>
      </c>
      <c r="BG209" s="72">
        <f t="shared" si="19"/>
        <v>478</v>
      </c>
      <c r="BH209" s="68"/>
      <c r="ID209" s="16"/>
      <c r="IE209" s="16"/>
      <c r="IF209" s="16"/>
      <c r="IG209" s="16"/>
      <c r="IH209" s="16"/>
    </row>
    <row r="210" spans="1:242" s="15" customFormat="1" ht="71.25" customHeight="1">
      <c r="A210" s="47">
        <v>198</v>
      </c>
      <c r="B210" s="73" t="s">
        <v>456</v>
      </c>
      <c r="C210" s="31" t="s">
        <v>249</v>
      </c>
      <c r="D210" s="48">
        <v>230</v>
      </c>
      <c r="E210" s="49" t="s">
        <v>255</v>
      </c>
      <c r="F210" s="50">
        <v>116.51</v>
      </c>
      <c r="G210" s="51"/>
      <c r="H210" s="52"/>
      <c r="I210" s="53" t="s">
        <v>39</v>
      </c>
      <c r="J210" s="54">
        <f aca="true" t="shared" si="20" ref="J210:J221">IF(I210="Less(-)",-1,1)</f>
        <v>1</v>
      </c>
      <c r="K210" s="55" t="s">
        <v>64</v>
      </c>
      <c r="L210" s="55" t="s">
        <v>7</v>
      </c>
      <c r="M210" s="56"/>
      <c r="N210" s="51"/>
      <c r="O210" s="51"/>
      <c r="P210" s="57"/>
      <c r="Q210" s="51"/>
      <c r="R210" s="51"/>
      <c r="S210" s="57"/>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9">
        <f aca="true" t="shared" si="21" ref="BA210:BA221">total_amount_ba($B$2,$D$2,D210,F210,J210,K210,M210)</f>
        <v>26797.3</v>
      </c>
      <c r="BB210" s="60">
        <f aca="true" t="shared" si="22" ref="BB210:BB221">BA210+SUM(N210:AZ210)</f>
        <v>26797.3</v>
      </c>
      <c r="BC210" s="61" t="str">
        <f aca="true" t="shared" si="23" ref="BC210:BC221">SpellNumber(L210,BB210)</f>
        <v>INR  Twenty Six Thousand Seven Hundred &amp; Ninety Seven  and Paise Thirty Only</v>
      </c>
      <c r="BE210" s="68">
        <v>100</v>
      </c>
      <c r="BF210" s="68">
        <f t="shared" si="18"/>
        <v>116.51</v>
      </c>
      <c r="BG210" s="72">
        <f t="shared" si="19"/>
        <v>23000</v>
      </c>
      <c r="BH210" s="68"/>
      <c r="ID210" s="16"/>
      <c r="IE210" s="16"/>
      <c r="IF210" s="16"/>
      <c r="IG210" s="16"/>
      <c r="IH210" s="16"/>
    </row>
    <row r="211" spans="1:242" s="15" customFormat="1" ht="37.5" customHeight="1">
      <c r="A211" s="25">
        <v>199</v>
      </c>
      <c r="B211" s="73" t="s">
        <v>457</v>
      </c>
      <c r="C211" s="31" t="s">
        <v>250</v>
      </c>
      <c r="D211" s="48">
        <v>10</v>
      </c>
      <c r="E211" s="49" t="s">
        <v>255</v>
      </c>
      <c r="F211" s="50">
        <v>65.25</v>
      </c>
      <c r="G211" s="51"/>
      <c r="H211" s="52"/>
      <c r="I211" s="53" t="s">
        <v>39</v>
      </c>
      <c r="J211" s="54">
        <f t="shared" si="20"/>
        <v>1</v>
      </c>
      <c r="K211" s="55" t="s">
        <v>64</v>
      </c>
      <c r="L211" s="55" t="s">
        <v>7</v>
      </c>
      <c r="M211" s="56"/>
      <c r="N211" s="51"/>
      <c r="O211" s="51"/>
      <c r="P211" s="57"/>
      <c r="Q211" s="51"/>
      <c r="R211" s="51"/>
      <c r="S211" s="57"/>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9">
        <f t="shared" si="21"/>
        <v>652.5</v>
      </c>
      <c r="BB211" s="60">
        <f t="shared" si="22"/>
        <v>652.5</v>
      </c>
      <c r="BC211" s="61" t="str">
        <f t="shared" si="23"/>
        <v>INR  Six Hundred &amp; Fifty Two  and Paise Fifty Only</v>
      </c>
      <c r="BE211" s="68">
        <v>56</v>
      </c>
      <c r="BF211" s="68">
        <f t="shared" si="18"/>
        <v>65.25</v>
      </c>
      <c r="BG211" s="72">
        <f t="shared" si="19"/>
        <v>560</v>
      </c>
      <c r="BH211" s="68"/>
      <c r="ID211" s="16"/>
      <c r="IE211" s="16"/>
      <c r="IF211" s="16"/>
      <c r="IG211" s="16"/>
      <c r="IH211" s="16"/>
    </row>
    <row r="212" spans="1:242" s="15" customFormat="1" ht="51" customHeight="1">
      <c r="A212" s="47">
        <v>200</v>
      </c>
      <c r="B212" s="73" t="s">
        <v>458</v>
      </c>
      <c r="C212" s="31" t="s">
        <v>399</v>
      </c>
      <c r="D212" s="48">
        <v>1</v>
      </c>
      <c r="E212" s="49" t="s">
        <v>255</v>
      </c>
      <c r="F212" s="50">
        <v>55.93</v>
      </c>
      <c r="G212" s="51"/>
      <c r="H212" s="52"/>
      <c r="I212" s="53" t="s">
        <v>39</v>
      </c>
      <c r="J212" s="54">
        <f t="shared" si="20"/>
        <v>1</v>
      </c>
      <c r="K212" s="55" t="s">
        <v>64</v>
      </c>
      <c r="L212" s="55" t="s">
        <v>7</v>
      </c>
      <c r="M212" s="56"/>
      <c r="N212" s="51"/>
      <c r="O212" s="51"/>
      <c r="P212" s="57"/>
      <c r="Q212" s="51"/>
      <c r="R212" s="51"/>
      <c r="S212" s="57"/>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9">
        <f t="shared" si="21"/>
        <v>55.93</v>
      </c>
      <c r="BB212" s="60">
        <f t="shared" si="22"/>
        <v>55.93</v>
      </c>
      <c r="BC212" s="61" t="str">
        <f t="shared" si="23"/>
        <v>INR  Fifty Five and Paise Ninety Three Only</v>
      </c>
      <c r="BE212" s="68">
        <v>48</v>
      </c>
      <c r="BF212" s="68">
        <f t="shared" si="18"/>
        <v>55.93</v>
      </c>
      <c r="BG212" s="72">
        <f t="shared" si="19"/>
        <v>48</v>
      </c>
      <c r="BH212" s="68"/>
      <c r="ID212" s="16"/>
      <c r="IE212" s="16"/>
      <c r="IF212" s="16"/>
      <c r="IG212" s="16"/>
      <c r="IH212" s="16"/>
    </row>
    <row r="213" spans="1:242" s="15" customFormat="1" ht="169.5" customHeight="1">
      <c r="A213" s="25">
        <v>201</v>
      </c>
      <c r="B213" s="73" t="s">
        <v>523</v>
      </c>
      <c r="C213" s="31" t="s">
        <v>400</v>
      </c>
      <c r="D213" s="48">
        <v>16</v>
      </c>
      <c r="E213" s="49" t="s">
        <v>253</v>
      </c>
      <c r="F213" s="50">
        <v>841.23</v>
      </c>
      <c r="G213" s="51"/>
      <c r="H213" s="52"/>
      <c r="I213" s="53" t="s">
        <v>39</v>
      </c>
      <c r="J213" s="54">
        <f t="shared" si="20"/>
        <v>1</v>
      </c>
      <c r="K213" s="55" t="s">
        <v>64</v>
      </c>
      <c r="L213" s="55" t="s">
        <v>7</v>
      </c>
      <c r="M213" s="56"/>
      <c r="N213" s="51"/>
      <c r="O213" s="51"/>
      <c r="P213" s="57"/>
      <c r="Q213" s="51"/>
      <c r="R213" s="51"/>
      <c r="S213" s="57"/>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9">
        <f t="shared" si="21"/>
        <v>13459.68</v>
      </c>
      <c r="BB213" s="60">
        <f t="shared" si="22"/>
        <v>13459.68</v>
      </c>
      <c r="BC213" s="61" t="str">
        <f t="shared" si="23"/>
        <v>INR  Thirteen Thousand Four Hundred &amp; Fifty Nine  and Paise Sixty Eight Only</v>
      </c>
      <c r="BE213" s="68">
        <v>722</v>
      </c>
      <c r="BF213" s="68">
        <f t="shared" si="18"/>
        <v>841.23</v>
      </c>
      <c r="BG213" s="72">
        <f t="shared" si="19"/>
        <v>11552</v>
      </c>
      <c r="BH213" s="68"/>
      <c r="ID213" s="16"/>
      <c r="IE213" s="16"/>
      <c r="IF213" s="16"/>
      <c r="IG213" s="16"/>
      <c r="IH213" s="16"/>
    </row>
    <row r="214" spans="1:242" s="15" customFormat="1" ht="169.5" customHeight="1">
      <c r="A214" s="47">
        <v>202</v>
      </c>
      <c r="B214" s="73" t="s">
        <v>459</v>
      </c>
      <c r="C214" s="31" t="s">
        <v>401</v>
      </c>
      <c r="D214" s="48">
        <v>16</v>
      </c>
      <c r="E214" s="49" t="s">
        <v>255</v>
      </c>
      <c r="F214" s="50">
        <v>533.63</v>
      </c>
      <c r="G214" s="51"/>
      <c r="H214" s="52"/>
      <c r="I214" s="53" t="s">
        <v>39</v>
      </c>
      <c r="J214" s="54">
        <f t="shared" si="20"/>
        <v>1</v>
      </c>
      <c r="K214" s="55" t="s">
        <v>64</v>
      </c>
      <c r="L214" s="55" t="s">
        <v>7</v>
      </c>
      <c r="M214" s="56"/>
      <c r="N214" s="51"/>
      <c r="O214" s="51"/>
      <c r="P214" s="57"/>
      <c r="Q214" s="51"/>
      <c r="R214" s="51"/>
      <c r="S214" s="57"/>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9">
        <f t="shared" si="21"/>
        <v>8538.08</v>
      </c>
      <c r="BB214" s="60">
        <f t="shared" si="22"/>
        <v>8538.08</v>
      </c>
      <c r="BC214" s="61" t="str">
        <f t="shared" si="23"/>
        <v>INR  Eight Thousand Five Hundred &amp; Thirty Eight  and Paise Eight Only</v>
      </c>
      <c r="BE214" s="68">
        <v>458</v>
      </c>
      <c r="BF214" s="68">
        <f t="shared" si="18"/>
        <v>533.63</v>
      </c>
      <c r="BG214" s="72">
        <f t="shared" si="19"/>
        <v>7328</v>
      </c>
      <c r="BH214" s="68"/>
      <c r="ID214" s="16"/>
      <c r="IE214" s="16"/>
      <c r="IF214" s="16"/>
      <c r="IG214" s="16"/>
      <c r="IH214" s="16"/>
    </row>
    <row r="215" spans="1:242" s="15" customFormat="1" ht="78" customHeight="1">
      <c r="A215" s="25">
        <v>203</v>
      </c>
      <c r="B215" s="73" t="s">
        <v>460</v>
      </c>
      <c r="C215" s="31" t="s">
        <v>402</v>
      </c>
      <c r="D215" s="48">
        <v>10</v>
      </c>
      <c r="E215" s="49" t="s">
        <v>253</v>
      </c>
      <c r="F215" s="50">
        <v>1595.07</v>
      </c>
      <c r="G215" s="51"/>
      <c r="H215" s="52"/>
      <c r="I215" s="53" t="s">
        <v>39</v>
      </c>
      <c r="J215" s="54">
        <f t="shared" si="20"/>
        <v>1</v>
      </c>
      <c r="K215" s="55" t="s">
        <v>64</v>
      </c>
      <c r="L215" s="55" t="s">
        <v>7</v>
      </c>
      <c r="M215" s="56"/>
      <c r="N215" s="51"/>
      <c r="O215" s="51"/>
      <c r="P215" s="57"/>
      <c r="Q215" s="51"/>
      <c r="R215" s="51"/>
      <c r="S215" s="57"/>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9">
        <f t="shared" si="21"/>
        <v>15950.7</v>
      </c>
      <c r="BB215" s="60">
        <f t="shared" si="22"/>
        <v>15950.7</v>
      </c>
      <c r="BC215" s="61" t="str">
        <f t="shared" si="23"/>
        <v>INR  Fifteen Thousand Nine Hundred &amp; Fifty  and Paise Seventy Only</v>
      </c>
      <c r="BE215" s="68">
        <v>1369</v>
      </c>
      <c r="BF215" s="68">
        <f t="shared" si="18"/>
        <v>1595.07</v>
      </c>
      <c r="BG215" s="72">
        <f t="shared" si="19"/>
        <v>13690</v>
      </c>
      <c r="BH215" s="68"/>
      <c r="ID215" s="16"/>
      <c r="IE215" s="16"/>
      <c r="IF215" s="16"/>
      <c r="IG215" s="16"/>
      <c r="IH215" s="16"/>
    </row>
    <row r="216" spans="1:242" s="15" customFormat="1" ht="93" customHeight="1">
      <c r="A216" s="47">
        <v>204</v>
      </c>
      <c r="B216" s="73" t="s">
        <v>461</v>
      </c>
      <c r="C216" s="31" t="s">
        <v>403</v>
      </c>
      <c r="D216" s="48">
        <v>1.2</v>
      </c>
      <c r="E216" s="49" t="s">
        <v>254</v>
      </c>
      <c r="F216" s="50">
        <v>181.76</v>
      </c>
      <c r="G216" s="51"/>
      <c r="H216" s="52"/>
      <c r="I216" s="53" t="s">
        <v>39</v>
      </c>
      <c r="J216" s="54">
        <f t="shared" si="20"/>
        <v>1</v>
      </c>
      <c r="K216" s="55" t="s">
        <v>64</v>
      </c>
      <c r="L216" s="55" t="s">
        <v>7</v>
      </c>
      <c r="M216" s="56"/>
      <c r="N216" s="51"/>
      <c r="O216" s="51"/>
      <c r="P216" s="57"/>
      <c r="Q216" s="51"/>
      <c r="R216" s="51"/>
      <c r="S216" s="57"/>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9">
        <f t="shared" si="21"/>
        <v>218.11</v>
      </c>
      <c r="BB216" s="60">
        <f t="shared" si="22"/>
        <v>218.11</v>
      </c>
      <c r="BC216" s="61" t="str">
        <f t="shared" si="23"/>
        <v>INR  Two Hundred &amp; Eighteen  and Paise Eleven Only</v>
      </c>
      <c r="BE216" s="68">
        <v>156</v>
      </c>
      <c r="BF216" s="68">
        <f t="shared" si="18"/>
        <v>181.76</v>
      </c>
      <c r="BG216" s="72">
        <f t="shared" si="19"/>
        <v>187.2</v>
      </c>
      <c r="BH216" s="68"/>
      <c r="ID216" s="16"/>
      <c r="IE216" s="16"/>
      <c r="IF216" s="16"/>
      <c r="IG216" s="16"/>
      <c r="IH216" s="16"/>
    </row>
    <row r="217" spans="1:242" s="15" customFormat="1" ht="91.5" customHeight="1">
      <c r="A217" s="25">
        <v>205</v>
      </c>
      <c r="B217" s="73" t="s">
        <v>462</v>
      </c>
      <c r="C217" s="31" t="s">
        <v>404</v>
      </c>
      <c r="D217" s="48">
        <v>30</v>
      </c>
      <c r="E217" s="49" t="s">
        <v>254</v>
      </c>
      <c r="F217" s="50">
        <v>226.04</v>
      </c>
      <c r="G217" s="51"/>
      <c r="H217" s="52"/>
      <c r="I217" s="53" t="s">
        <v>39</v>
      </c>
      <c r="J217" s="54">
        <f t="shared" si="20"/>
        <v>1</v>
      </c>
      <c r="K217" s="55" t="s">
        <v>64</v>
      </c>
      <c r="L217" s="55" t="s">
        <v>7</v>
      </c>
      <c r="M217" s="56"/>
      <c r="N217" s="51"/>
      <c r="O217" s="51"/>
      <c r="P217" s="57"/>
      <c r="Q217" s="51"/>
      <c r="R217" s="51"/>
      <c r="S217" s="57"/>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9">
        <f t="shared" si="21"/>
        <v>6781.2</v>
      </c>
      <c r="BB217" s="60">
        <f t="shared" si="22"/>
        <v>6781.2</v>
      </c>
      <c r="BC217" s="61" t="str">
        <f t="shared" si="23"/>
        <v>INR  Six Thousand Seven Hundred &amp; Eighty One  and Paise Twenty Only</v>
      </c>
      <c r="BE217" s="68">
        <v>194</v>
      </c>
      <c r="BF217" s="68">
        <f t="shared" si="18"/>
        <v>226.04</v>
      </c>
      <c r="BG217" s="72">
        <f t="shared" si="19"/>
        <v>5820</v>
      </c>
      <c r="BH217" s="68"/>
      <c r="ID217" s="16"/>
      <c r="IE217" s="16"/>
      <c r="IF217" s="16"/>
      <c r="IG217" s="16"/>
      <c r="IH217" s="16"/>
    </row>
    <row r="218" spans="1:242" s="15" customFormat="1" ht="33.75" customHeight="1">
      <c r="A218" s="47">
        <v>206</v>
      </c>
      <c r="B218" s="73" t="s">
        <v>463</v>
      </c>
      <c r="C218" s="31" t="s">
        <v>405</v>
      </c>
      <c r="D218" s="48">
        <v>6</v>
      </c>
      <c r="E218" s="49" t="s">
        <v>254</v>
      </c>
      <c r="F218" s="50">
        <v>384.49</v>
      </c>
      <c r="G218" s="51"/>
      <c r="H218" s="52"/>
      <c r="I218" s="53" t="s">
        <v>39</v>
      </c>
      <c r="J218" s="54">
        <f t="shared" si="20"/>
        <v>1</v>
      </c>
      <c r="K218" s="55" t="s">
        <v>64</v>
      </c>
      <c r="L218" s="55" t="s">
        <v>7</v>
      </c>
      <c r="M218" s="56"/>
      <c r="N218" s="51"/>
      <c r="O218" s="51"/>
      <c r="P218" s="57"/>
      <c r="Q218" s="51"/>
      <c r="R218" s="51"/>
      <c r="S218" s="57"/>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9">
        <f t="shared" si="21"/>
        <v>2306.94</v>
      </c>
      <c r="BB218" s="60">
        <f t="shared" si="22"/>
        <v>2306.94</v>
      </c>
      <c r="BC218" s="61" t="str">
        <f t="shared" si="23"/>
        <v>INR  Two Thousand Three Hundred &amp; Six  and Paise Ninety Four Only</v>
      </c>
      <c r="BE218" s="68">
        <v>330</v>
      </c>
      <c r="BF218" s="68">
        <f t="shared" si="18"/>
        <v>384.49</v>
      </c>
      <c r="BG218" s="72">
        <f t="shared" si="19"/>
        <v>1980</v>
      </c>
      <c r="BH218" s="68"/>
      <c r="ID218" s="16"/>
      <c r="IE218" s="16"/>
      <c r="IF218" s="16"/>
      <c r="IG218" s="16"/>
      <c r="IH218" s="16"/>
    </row>
    <row r="219" spans="1:242" s="15" customFormat="1" ht="62.25" customHeight="1">
      <c r="A219" s="25">
        <v>207</v>
      </c>
      <c r="B219" s="73" t="s">
        <v>464</v>
      </c>
      <c r="C219" s="31" t="s">
        <v>406</v>
      </c>
      <c r="D219" s="48">
        <v>2</v>
      </c>
      <c r="E219" s="49" t="s">
        <v>253</v>
      </c>
      <c r="F219" s="50">
        <v>174.77</v>
      </c>
      <c r="G219" s="51"/>
      <c r="H219" s="52"/>
      <c r="I219" s="53" t="s">
        <v>39</v>
      </c>
      <c r="J219" s="54">
        <f t="shared" si="20"/>
        <v>1</v>
      </c>
      <c r="K219" s="55" t="s">
        <v>64</v>
      </c>
      <c r="L219" s="55" t="s">
        <v>7</v>
      </c>
      <c r="M219" s="56"/>
      <c r="N219" s="51"/>
      <c r="O219" s="51"/>
      <c r="P219" s="57"/>
      <c r="Q219" s="51"/>
      <c r="R219" s="51"/>
      <c r="S219" s="57"/>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9">
        <f t="shared" si="21"/>
        <v>349.54</v>
      </c>
      <c r="BB219" s="60">
        <f t="shared" si="22"/>
        <v>349.54</v>
      </c>
      <c r="BC219" s="61" t="str">
        <f t="shared" si="23"/>
        <v>INR  Three Hundred &amp; Forty Nine  and Paise Fifty Four Only</v>
      </c>
      <c r="BE219" s="68">
        <v>150</v>
      </c>
      <c r="BF219" s="68">
        <f t="shared" si="18"/>
        <v>174.77</v>
      </c>
      <c r="BG219" s="72">
        <f t="shared" si="19"/>
        <v>300</v>
      </c>
      <c r="BH219" s="68"/>
      <c r="ID219" s="16"/>
      <c r="IE219" s="16"/>
      <c r="IF219" s="16"/>
      <c r="IG219" s="16"/>
      <c r="IH219" s="16"/>
    </row>
    <row r="220" spans="1:242" s="15" customFormat="1" ht="63.75" customHeight="1">
      <c r="A220" s="47">
        <v>208</v>
      </c>
      <c r="B220" s="73" t="s">
        <v>481</v>
      </c>
      <c r="C220" s="31" t="s">
        <v>407</v>
      </c>
      <c r="D220" s="48">
        <v>550</v>
      </c>
      <c r="E220" s="49" t="s">
        <v>254</v>
      </c>
      <c r="F220" s="50">
        <v>334.31</v>
      </c>
      <c r="G220" s="51"/>
      <c r="H220" s="52"/>
      <c r="I220" s="53" t="s">
        <v>39</v>
      </c>
      <c r="J220" s="54">
        <f t="shared" si="20"/>
        <v>1</v>
      </c>
      <c r="K220" s="55" t="s">
        <v>64</v>
      </c>
      <c r="L220" s="55" t="s">
        <v>7</v>
      </c>
      <c r="M220" s="56"/>
      <c r="N220" s="51"/>
      <c r="O220" s="51"/>
      <c r="P220" s="57"/>
      <c r="Q220" s="51"/>
      <c r="R220" s="51"/>
      <c r="S220" s="57"/>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9">
        <f t="shared" si="21"/>
        <v>183870.5</v>
      </c>
      <c r="BB220" s="60">
        <f t="shared" si="22"/>
        <v>183870.5</v>
      </c>
      <c r="BC220" s="61" t="str">
        <f t="shared" si="23"/>
        <v>INR  One Lakh Eighty Three Thousand Eight Hundred &amp; Seventy  and Paise Fifty Only</v>
      </c>
      <c r="BE220" s="68">
        <v>331</v>
      </c>
      <c r="BF220" s="9">
        <f>BE220*1.01</f>
        <v>334.31</v>
      </c>
      <c r="BG220" s="72">
        <f t="shared" si="19"/>
        <v>182050</v>
      </c>
      <c r="BH220" s="68"/>
      <c r="ID220" s="16"/>
      <c r="IE220" s="16"/>
      <c r="IF220" s="16"/>
      <c r="IG220" s="16"/>
      <c r="IH220" s="16"/>
    </row>
    <row r="221" spans="1:242" s="15" customFormat="1" ht="63" customHeight="1">
      <c r="A221" s="25">
        <v>209</v>
      </c>
      <c r="B221" s="73" t="s">
        <v>465</v>
      </c>
      <c r="C221" s="31" t="s">
        <v>408</v>
      </c>
      <c r="D221" s="48">
        <v>45</v>
      </c>
      <c r="E221" s="49" t="s">
        <v>253</v>
      </c>
      <c r="F221" s="50">
        <v>413.09</v>
      </c>
      <c r="G221" s="51"/>
      <c r="H221" s="52"/>
      <c r="I221" s="53" t="s">
        <v>39</v>
      </c>
      <c r="J221" s="54">
        <f t="shared" si="20"/>
        <v>1</v>
      </c>
      <c r="K221" s="55" t="s">
        <v>64</v>
      </c>
      <c r="L221" s="55" t="s">
        <v>7</v>
      </c>
      <c r="M221" s="56"/>
      <c r="N221" s="51"/>
      <c r="O221" s="51"/>
      <c r="P221" s="57"/>
      <c r="Q221" s="51"/>
      <c r="R221" s="51"/>
      <c r="S221" s="57"/>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9">
        <f t="shared" si="21"/>
        <v>18589.05</v>
      </c>
      <c r="BB221" s="60">
        <f t="shared" si="22"/>
        <v>18589.05</v>
      </c>
      <c r="BC221" s="61" t="str">
        <f t="shared" si="23"/>
        <v>INR  Eighteen Thousand Five Hundred &amp; Eighty Nine  and Paise Five Only</v>
      </c>
      <c r="BE221" s="68">
        <v>409</v>
      </c>
      <c r="BF221" s="9">
        <f aca="true" t="shared" si="24" ref="BF221:BF242">BE221*1.01</f>
        <v>413.09</v>
      </c>
      <c r="BG221" s="72">
        <f t="shared" si="19"/>
        <v>18405</v>
      </c>
      <c r="BH221" s="68"/>
      <c r="ID221" s="16"/>
      <c r="IE221" s="16"/>
      <c r="IF221" s="16"/>
      <c r="IG221" s="16"/>
      <c r="IH221" s="16"/>
    </row>
    <row r="222" spans="1:242" s="15" customFormat="1" ht="65.25" customHeight="1">
      <c r="A222" s="47">
        <v>210</v>
      </c>
      <c r="B222" s="73" t="s">
        <v>466</v>
      </c>
      <c r="C222" s="31" t="s">
        <v>409</v>
      </c>
      <c r="D222" s="48">
        <v>145</v>
      </c>
      <c r="E222" s="49" t="s">
        <v>253</v>
      </c>
      <c r="F222" s="50">
        <v>831.23</v>
      </c>
      <c r="G222" s="51"/>
      <c r="H222" s="52"/>
      <c r="I222" s="53" t="s">
        <v>39</v>
      </c>
      <c r="J222" s="54">
        <f aca="true" t="shared" si="25" ref="J222:J242">IF(I222="Less(-)",-1,1)</f>
        <v>1</v>
      </c>
      <c r="K222" s="55" t="s">
        <v>64</v>
      </c>
      <c r="L222" s="55" t="s">
        <v>7</v>
      </c>
      <c r="M222" s="56"/>
      <c r="N222" s="51"/>
      <c r="O222" s="51"/>
      <c r="P222" s="57"/>
      <c r="Q222" s="51"/>
      <c r="R222" s="51"/>
      <c r="S222" s="57"/>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9">
        <f aca="true" t="shared" si="26" ref="BA222:BA242">total_amount_ba($B$2,$D$2,D222,F222,J222,K222,M222)</f>
        <v>120528.35</v>
      </c>
      <c r="BB222" s="60">
        <f aca="true" t="shared" si="27" ref="BB222:BB242">BA222+SUM(N222:AZ222)</f>
        <v>120528.35</v>
      </c>
      <c r="BC222" s="61" t="str">
        <f aca="true" t="shared" si="28" ref="BC222:BC242">SpellNumber(L222,BB222)</f>
        <v>INR  One Lakh Twenty Thousand Five Hundred &amp; Twenty Eight  and Paise Thirty Five Only</v>
      </c>
      <c r="BE222" s="68">
        <v>823</v>
      </c>
      <c r="BF222" s="9">
        <f t="shared" si="24"/>
        <v>831.23</v>
      </c>
      <c r="BG222" s="72">
        <f t="shared" si="19"/>
        <v>119335</v>
      </c>
      <c r="BH222" s="68"/>
      <c r="ID222" s="16"/>
      <c r="IE222" s="16"/>
      <c r="IF222" s="16"/>
      <c r="IG222" s="16"/>
      <c r="IH222" s="16"/>
    </row>
    <row r="223" spans="1:242" s="15" customFormat="1" ht="65.25" customHeight="1">
      <c r="A223" s="25">
        <v>211</v>
      </c>
      <c r="B223" s="73" t="s">
        <v>467</v>
      </c>
      <c r="C223" s="31" t="s">
        <v>410</v>
      </c>
      <c r="D223" s="48">
        <v>40</v>
      </c>
      <c r="E223" s="49" t="s">
        <v>253</v>
      </c>
      <c r="F223" s="50">
        <v>1295.83</v>
      </c>
      <c r="G223" s="51"/>
      <c r="H223" s="52"/>
      <c r="I223" s="53" t="s">
        <v>39</v>
      </c>
      <c r="J223" s="54">
        <f t="shared" si="25"/>
        <v>1</v>
      </c>
      <c r="K223" s="55" t="s">
        <v>64</v>
      </c>
      <c r="L223" s="55" t="s">
        <v>7</v>
      </c>
      <c r="M223" s="56"/>
      <c r="N223" s="51"/>
      <c r="O223" s="51"/>
      <c r="P223" s="57"/>
      <c r="Q223" s="51"/>
      <c r="R223" s="51"/>
      <c r="S223" s="57"/>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9">
        <f t="shared" si="26"/>
        <v>51833.2</v>
      </c>
      <c r="BB223" s="60">
        <f t="shared" si="27"/>
        <v>51833.2</v>
      </c>
      <c r="BC223" s="61" t="str">
        <f t="shared" si="28"/>
        <v>INR  Fifty One Thousand Eight Hundred &amp; Thirty Three  and Paise Twenty Only</v>
      </c>
      <c r="BE223" s="68">
        <v>1283</v>
      </c>
      <c r="BF223" s="9">
        <f t="shared" si="24"/>
        <v>1295.83</v>
      </c>
      <c r="BG223" s="72">
        <f t="shared" si="19"/>
        <v>51320</v>
      </c>
      <c r="BH223" s="68"/>
      <c r="ID223" s="16"/>
      <c r="IE223" s="16"/>
      <c r="IF223" s="16"/>
      <c r="IG223" s="16"/>
      <c r="IH223" s="16"/>
    </row>
    <row r="224" spans="1:242" s="15" customFormat="1" ht="37.5" customHeight="1">
      <c r="A224" s="47">
        <v>212</v>
      </c>
      <c r="B224" s="73" t="s">
        <v>468</v>
      </c>
      <c r="C224" s="31" t="s">
        <v>411</v>
      </c>
      <c r="D224" s="48">
        <v>10</v>
      </c>
      <c r="E224" s="49" t="s">
        <v>253</v>
      </c>
      <c r="F224" s="50">
        <v>1651.35</v>
      </c>
      <c r="G224" s="51"/>
      <c r="H224" s="52"/>
      <c r="I224" s="53" t="s">
        <v>39</v>
      </c>
      <c r="J224" s="54">
        <f t="shared" si="25"/>
        <v>1</v>
      </c>
      <c r="K224" s="55" t="s">
        <v>64</v>
      </c>
      <c r="L224" s="55" t="s">
        <v>7</v>
      </c>
      <c r="M224" s="56"/>
      <c r="N224" s="51"/>
      <c r="O224" s="51"/>
      <c r="P224" s="57"/>
      <c r="Q224" s="51"/>
      <c r="R224" s="51"/>
      <c r="S224" s="57"/>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9">
        <f t="shared" si="26"/>
        <v>16513.5</v>
      </c>
      <c r="BB224" s="60">
        <f t="shared" si="27"/>
        <v>16513.5</v>
      </c>
      <c r="BC224" s="61" t="str">
        <f t="shared" si="28"/>
        <v>INR  Sixteen Thousand Five Hundred &amp; Thirteen  and Paise Fifty Only</v>
      </c>
      <c r="BE224" s="68">
        <v>1635</v>
      </c>
      <c r="BF224" s="9">
        <f t="shared" si="24"/>
        <v>1651.35</v>
      </c>
      <c r="BG224" s="72">
        <f t="shared" si="19"/>
        <v>16350</v>
      </c>
      <c r="BH224" s="68"/>
      <c r="ID224" s="16"/>
      <c r="IE224" s="16"/>
      <c r="IF224" s="16"/>
      <c r="IG224" s="16"/>
      <c r="IH224" s="16"/>
    </row>
    <row r="225" spans="1:242" s="15" customFormat="1" ht="64.5" customHeight="1">
      <c r="A225" s="25">
        <v>213</v>
      </c>
      <c r="B225" s="73" t="s">
        <v>469</v>
      </c>
      <c r="C225" s="31" t="s">
        <v>412</v>
      </c>
      <c r="D225" s="48">
        <v>75</v>
      </c>
      <c r="E225" s="49" t="s">
        <v>255</v>
      </c>
      <c r="F225" s="50">
        <v>2232.1</v>
      </c>
      <c r="G225" s="51"/>
      <c r="H225" s="52"/>
      <c r="I225" s="53" t="s">
        <v>39</v>
      </c>
      <c r="J225" s="54">
        <f t="shared" si="25"/>
        <v>1</v>
      </c>
      <c r="K225" s="55" t="s">
        <v>64</v>
      </c>
      <c r="L225" s="55" t="s">
        <v>7</v>
      </c>
      <c r="M225" s="56"/>
      <c r="N225" s="51"/>
      <c r="O225" s="51"/>
      <c r="P225" s="57"/>
      <c r="Q225" s="51"/>
      <c r="R225" s="51"/>
      <c r="S225" s="57"/>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9">
        <f t="shared" si="26"/>
        <v>167407.5</v>
      </c>
      <c r="BB225" s="60">
        <f t="shared" si="27"/>
        <v>167407.5</v>
      </c>
      <c r="BC225" s="61" t="str">
        <f t="shared" si="28"/>
        <v>INR  One Lakh Sixty Seven Thousand Four Hundred &amp; Seven  and Paise Fifty Only</v>
      </c>
      <c r="BE225" s="68">
        <v>2210</v>
      </c>
      <c r="BF225" s="9">
        <f t="shared" si="24"/>
        <v>2232.1</v>
      </c>
      <c r="BG225" s="72">
        <f t="shared" si="19"/>
        <v>165750</v>
      </c>
      <c r="BH225" s="68"/>
      <c r="ID225" s="16"/>
      <c r="IE225" s="16"/>
      <c r="IF225" s="16"/>
      <c r="IG225" s="16"/>
      <c r="IH225" s="16"/>
    </row>
    <row r="226" spans="1:242" s="15" customFormat="1" ht="39" customHeight="1">
      <c r="A226" s="47">
        <v>214</v>
      </c>
      <c r="B226" s="73" t="s">
        <v>470</v>
      </c>
      <c r="C226" s="31" t="s">
        <v>413</v>
      </c>
      <c r="D226" s="48">
        <v>2</v>
      </c>
      <c r="E226" s="49" t="s">
        <v>255</v>
      </c>
      <c r="F226" s="50">
        <v>1720.03</v>
      </c>
      <c r="G226" s="51"/>
      <c r="H226" s="52"/>
      <c r="I226" s="53" t="s">
        <v>39</v>
      </c>
      <c r="J226" s="54">
        <f t="shared" si="25"/>
        <v>1</v>
      </c>
      <c r="K226" s="55" t="s">
        <v>64</v>
      </c>
      <c r="L226" s="55" t="s">
        <v>7</v>
      </c>
      <c r="M226" s="56"/>
      <c r="N226" s="51"/>
      <c r="O226" s="51"/>
      <c r="P226" s="57"/>
      <c r="Q226" s="51"/>
      <c r="R226" s="51"/>
      <c r="S226" s="57"/>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9">
        <f t="shared" si="26"/>
        <v>3440.06</v>
      </c>
      <c r="BB226" s="60">
        <f t="shared" si="27"/>
        <v>3440.06</v>
      </c>
      <c r="BC226" s="61" t="str">
        <f t="shared" si="28"/>
        <v>INR  Three Thousand Four Hundred &amp; Forty  and Paise Six Only</v>
      </c>
      <c r="BE226" s="68">
        <v>1703</v>
      </c>
      <c r="BF226" s="9">
        <f t="shared" si="24"/>
        <v>1720.03</v>
      </c>
      <c r="BG226" s="72">
        <f t="shared" si="19"/>
        <v>3406</v>
      </c>
      <c r="BH226" s="68"/>
      <c r="ID226" s="16"/>
      <c r="IE226" s="16"/>
      <c r="IF226" s="16"/>
      <c r="IG226" s="16"/>
      <c r="IH226" s="16"/>
    </row>
    <row r="227" spans="1:242" s="15" customFormat="1" ht="37.5" customHeight="1">
      <c r="A227" s="25">
        <v>215</v>
      </c>
      <c r="B227" s="73" t="s">
        <v>471</v>
      </c>
      <c r="C227" s="31" t="s">
        <v>414</v>
      </c>
      <c r="D227" s="48">
        <v>30</v>
      </c>
      <c r="E227" s="49" t="s">
        <v>255</v>
      </c>
      <c r="F227" s="50">
        <v>3120.9</v>
      </c>
      <c r="G227" s="51"/>
      <c r="H227" s="52"/>
      <c r="I227" s="53" t="s">
        <v>39</v>
      </c>
      <c r="J227" s="54">
        <f t="shared" si="25"/>
        <v>1</v>
      </c>
      <c r="K227" s="55" t="s">
        <v>64</v>
      </c>
      <c r="L227" s="55" t="s">
        <v>7</v>
      </c>
      <c r="M227" s="56"/>
      <c r="N227" s="51"/>
      <c r="O227" s="51"/>
      <c r="P227" s="57"/>
      <c r="Q227" s="51"/>
      <c r="R227" s="51"/>
      <c r="S227" s="57"/>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9">
        <f t="shared" si="26"/>
        <v>93627</v>
      </c>
      <c r="BB227" s="60">
        <f t="shared" si="27"/>
        <v>93627</v>
      </c>
      <c r="BC227" s="61" t="str">
        <f t="shared" si="28"/>
        <v>INR  Ninety Three Thousand Six Hundred &amp; Twenty Seven  Only</v>
      </c>
      <c r="BE227" s="68">
        <v>3090</v>
      </c>
      <c r="BF227" s="9">
        <f t="shared" si="24"/>
        <v>3120.9</v>
      </c>
      <c r="BG227" s="72">
        <f t="shared" si="19"/>
        <v>92700</v>
      </c>
      <c r="BH227" s="68"/>
      <c r="ID227" s="16"/>
      <c r="IE227" s="16"/>
      <c r="IF227" s="16"/>
      <c r="IG227" s="16"/>
      <c r="IH227" s="16"/>
    </row>
    <row r="228" spans="1:242" s="15" customFormat="1" ht="38.25" customHeight="1">
      <c r="A228" s="47">
        <v>216</v>
      </c>
      <c r="B228" s="73" t="s">
        <v>472</v>
      </c>
      <c r="C228" s="31" t="s">
        <v>415</v>
      </c>
      <c r="D228" s="48">
        <v>15</v>
      </c>
      <c r="E228" s="49" t="s">
        <v>476</v>
      </c>
      <c r="F228" s="50">
        <v>171.7</v>
      </c>
      <c r="G228" s="51"/>
      <c r="H228" s="52"/>
      <c r="I228" s="53" t="s">
        <v>39</v>
      </c>
      <c r="J228" s="54">
        <f t="shared" si="25"/>
        <v>1</v>
      </c>
      <c r="K228" s="55" t="s">
        <v>64</v>
      </c>
      <c r="L228" s="55" t="s">
        <v>7</v>
      </c>
      <c r="M228" s="56"/>
      <c r="N228" s="51"/>
      <c r="O228" s="51"/>
      <c r="P228" s="57"/>
      <c r="Q228" s="51"/>
      <c r="R228" s="51"/>
      <c r="S228" s="57"/>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9">
        <f t="shared" si="26"/>
        <v>2575.5</v>
      </c>
      <c r="BB228" s="60">
        <f t="shared" si="27"/>
        <v>2575.5</v>
      </c>
      <c r="BC228" s="61" t="str">
        <f t="shared" si="28"/>
        <v>INR  Two Thousand Five Hundred &amp; Seventy Five  and Paise Fifty Only</v>
      </c>
      <c r="BE228" s="68">
        <v>170</v>
      </c>
      <c r="BF228" s="9">
        <f t="shared" si="24"/>
        <v>171.7</v>
      </c>
      <c r="BG228" s="72">
        <f t="shared" si="19"/>
        <v>2550</v>
      </c>
      <c r="BH228" s="68"/>
      <c r="ID228" s="16"/>
      <c r="IE228" s="16"/>
      <c r="IF228" s="16"/>
      <c r="IG228" s="16"/>
      <c r="IH228" s="16"/>
    </row>
    <row r="229" spans="1:242" s="15" customFormat="1" ht="38.25" customHeight="1">
      <c r="A229" s="25">
        <v>217</v>
      </c>
      <c r="B229" s="73" t="s">
        <v>473</v>
      </c>
      <c r="C229" s="31" t="s">
        <v>416</v>
      </c>
      <c r="D229" s="48">
        <v>4</v>
      </c>
      <c r="E229" s="49" t="s">
        <v>476</v>
      </c>
      <c r="F229" s="50">
        <v>343.4</v>
      </c>
      <c r="G229" s="51"/>
      <c r="H229" s="52"/>
      <c r="I229" s="53" t="s">
        <v>39</v>
      </c>
      <c r="J229" s="54">
        <f t="shared" si="25"/>
        <v>1</v>
      </c>
      <c r="K229" s="55" t="s">
        <v>64</v>
      </c>
      <c r="L229" s="55" t="s">
        <v>7</v>
      </c>
      <c r="M229" s="56"/>
      <c r="N229" s="51"/>
      <c r="O229" s="51"/>
      <c r="P229" s="57"/>
      <c r="Q229" s="51"/>
      <c r="R229" s="51"/>
      <c r="S229" s="57"/>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9">
        <f t="shared" si="26"/>
        <v>1373.6</v>
      </c>
      <c r="BB229" s="60">
        <f t="shared" si="27"/>
        <v>1373.6</v>
      </c>
      <c r="BC229" s="61" t="str">
        <f t="shared" si="28"/>
        <v>INR  One Thousand Three Hundred &amp; Seventy Three  and Paise Sixty Only</v>
      </c>
      <c r="BE229" s="68">
        <v>340</v>
      </c>
      <c r="BF229" s="9">
        <f t="shared" si="24"/>
        <v>343.4</v>
      </c>
      <c r="BG229" s="72">
        <f t="shared" si="19"/>
        <v>1360</v>
      </c>
      <c r="BH229" s="68"/>
      <c r="ID229" s="16"/>
      <c r="IE229" s="16"/>
      <c r="IF229" s="16"/>
      <c r="IG229" s="16"/>
      <c r="IH229" s="16"/>
    </row>
    <row r="230" spans="1:242" s="15" customFormat="1" ht="124.5" customHeight="1">
      <c r="A230" s="47">
        <v>218</v>
      </c>
      <c r="B230" s="73" t="s">
        <v>524</v>
      </c>
      <c r="C230" s="31" t="s">
        <v>417</v>
      </c>
      <c r="D230" s="48">
        <v>2</v>
      </c>
      <c r="E230" s="49" t="s">
        <v>255</v>
      </c>
      <c r="F230" s="50">
        <v>38176.99</v>
      </c>
      <c r="G230" s="51"/>
      <c r="H230" s="52"/>
      <c r="I230" s="53" t="s">
        <v>39</v>
      </c>
      <c r="J230" s="54">
        <f t="shared" si="25"/>
        <v>1</v>
      </c>
      <c r="K230" s="55" t="s">
        <v>64</v>
      </c>
      <c r="L230" s="55" t="s">
        <v>7</v>
      </c>
      <c r="M230" s="56"/>
      <c r="N230" s="51"/>
      <c r="O230" s="51"/>
      <c r="P230" s="57"/>
      <c r="Q230" s="51"/>
      <c r="R230" s="51"/>
      <c r="S230" s="57"/>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9">
        <f t="shared" si="26"/>
        <v>76353.98</v>
      </c>
      <c r="BB230" s="60">
        <f t="shared" si="27"/>
        <v>76353.98</v>
      </c>
      <c r="BC230" s="61" t="str">
        <f t="shared" si="28"/>
        <v>INR  Seventy Six Thousand Three Hundred &amp; Fifty Three  and Paise Ninety Eight Only</v>
      </c>
      <c r="BE230" s="68">
        <v>37799</v>
      </c>
      <c r="BF230" s="9">
        <f t="shared" si="24"/>
        <v>38176.99</v>
      </c>
      <c r="BG230" s="72">
        <f t="shared" si="19"/>
        <v>75598</v>
      </c>
      <c r="BH230" s="68"/>
      <c r="ID230" s="16"/>
      <c r="IE230" s="16"/>
      <c r="IF230" s="16"/>
      <c r="IG230" s="16"/>
      <c r="IH230" s="16"/>
    </row>
    <row r="231" spans="1:242" s="15" customFormat="1" ht="94.5" customHeight="1">
      <c r="A231" s="25">
        <v>219</v>
      </c>
      <c r="B231" s="73" t="s">
        <v>265</v>
      </c>
      <c r="C231" s="31" t="s">
        <v>418</v>
      </c>
      <c r="D231" s="48">
        <v>2</v>
      </c>
      <c r="E231" s="49" t="s">
        <v>255</v>
      </c>
      <c r="F231" s="50">
        <v>2272.5</v>
      </c>
      <c r="G231" s="51"/>
      <c r="H231" s="52"/>
      <c r="I231" s="53" t="s">
        <v>39</v>
      </c>
      <c r="J231" s="54">
        <f t="shared" si="25"/>
        <v>1</v>
      </c>
      <c r="K231" s="55" t="s">
        <v>64</v>
      </c>
      <c r="L231" s="55" t="s">
        <v>7</v>
      </c>
      <c r="M231" s="56"/>
      <c r="N231" s="51"/>
      <c r="O231" s="51"/>
      <c r="P231" s="57"/>
      <c r="Q231" s="51"/>
      <c r="R231" s="51"/>
      <c r="S231" s="57"/>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9">
        <f t="shared" si="26"/>
        <v>4545</v>
      </c>
      <c r="BB231" s="60">
        <f t="shared" si="27"/>
        <v>4545</v>
      </c>
      <c r="BC231" s="61" t="str">
        <f t="shared" si="28"/>
        <v>INR  Four Thousand Five Hundred &amp; Forty Five  Only</v>
      </c>
      <c r="BE231" s="68">
        <v>2250</v>
      </c>
      <c r="BF231" s="9">
        <f t="shared" si="24"/>
        <v>2272.5</v>
      </c>
      <c r="BG231" s="72">
        <f t="shared" si="19"/>
        <v>4500</v>
      </c>
      <c r="BH231" s="68"/>
      <c r="ID231" s="16"/>
      <c r="IE231" s="16"/>
      <c r="IF231" s="16"/>
      <c r="IG231" s="16"/>
      <c r="IH231" s="16"/>
    </row>
    <row r="232" spans="1:242" s="15" customFormat="1" ht="43.5" customHeight="1">
      <c r="A232" s="47">
        <v>220</v>
      </c>
      <c r="B232" s="73" t="s">
        <v>266</v>
      </c>
      <c r="C232" s="31" t="s">
        <v>419</v>
      </c>
      <c r="D232" s="48">
        <v>2</v>
      </c>
      <c r="E232" s="49" t="s">
        <v>255</v>
      </c>
      <c r="F232" s="50">
        <v>2474.5</v>
      </c>
      <c r="G232" s="51"/>
      <c r="H232" s="52"/>
      <c r="I232" s="53" t="s">
        <v>39</v>
      </c>
      <c r="J232" s="54">
        <f t="shared" si="25"/>
        <v>1</v>
      </c>
      <c r="K232" s="55" t="s">
        <v>64</v>
      </c>
      <c r="L232" s="55" t="s">
        <v>7</v>
      </c>
      <c r="M232" s="56"/>
      <c r="N232" s="51"/>
      <c r="O232" s="51"/>
      <c r="P232" s="57"/>
      <c r="Q232" s="51"/>
      <c r="R232" s="51"/>
      <c r="S232" s="57"/>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9">
        <f t="shared" si="26"/>
        <v>4949</v>
      </c>
      <c r="BB232" s="60">
        <f t="shared" si="27"/>
        <v>4949</v>
      </c>
      <c r="BC232" s="61" t="str">
        <f t="shared" si="28"/>
        <v>INR  Four Thousand Nine Hundred &amp; Forty Nine  Only</v>
      </c>
      <c r="BE232" s="68">
        <v>2450</v>
      </c>
      <c r="BF232" s="9">
        <f t="shared" si="24"/>
        <v>2474.5</v>
      </c>
      <c r="BG232" s="72">
        <f t="shared" si="19"/>
        <v>4900</v>
      </c>
      <c r="BH232" s="68"/>
      <c r="ID232" s="16"/>
      <c r="IE232" s="16"/>
      <c r="IF232" s="16"/>
      <c r="IG232" s="16"/>
      <c r="IH232" s="16"/>
    </row>
    <row r="233" spans="1:242" s="15" customFormat="1" ht="54.75" customHeight="1">
      <c r="A233" s="25">
        <v>221</v>
      </c>
      <c r="B233" s="73" t="s">
        <v>525</v>
      </c>
      <c r="C233" s="31" t="s">
        <v>420</v>
      </c>
      <c r="D233" s="48">
        <v>10</v>
      </c>
      <c r="E233" s="49" t="s">
        <v>254</v>
      </c>
      <c r="F233" s="50">
        <v>757.5</v>
      </c>
      <c r="G233" s="51"/>
      <c r="H233" s="52"/>
      <c r="I233" s="53" t="s">
        <v>39</v>
      </c>
      <c r="J233" s="54">
        <f t="shared" si="25"/>
        <v>1</v>
      </c>
      <c r="K233" s="55" t="s">
        <v>64</v>
      </c>
      <c r="L233" s="55" t="s">
        <v>7</v>
      </c>
      <c r="M233" s="56"/>
      <c r="N233" s="51"/>
      <c r="O233" s="51"/>
      <c r="P233" s="57"/>
      <c r="Q233" s="51"/>
      <c r="R233" s="51"/>
      <c r="S233" s="57"/>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9">
        <f t="shared" si="26"/>
        <v>7575</v>
      </c>
      <c r="BB233" s="60">
        <f t="shared" si="27"/>
        <v>7575</v>
      </c>
      <c r="BC233" s="61" t="str">
        <f t="shared" si="28"/>
        <v>INR  Seven Thousand Five Hundred &amp; Seventy Five  Only</v>
      </c>
      <c r="BE233" s="68">
        <v>750</v>
      </c>
      <c r="BF233" s="9">
        <f t="shared" si="24"/>
        <v>757.5</v>
      </c>
      <c r="BG233" s="72">
        <f t="shared" si="19"/>
        <v>7500</v>
      </c>
      <c r="BH233" s="68"/>
      <c r="ID233" s="16"/>
      <c r="IE233" s="16"/>
      <c r="IF233" s="16"/>
      <c r="IG233" s="16"/>
      <c r="IH233" s="16"/>
    </row>
    <row r="234" spans="1:242" s="15" customFormat="1" ht="34.5" customHeight="1">
      <c r="A234" s="47">
        <v>222</v>
      </c>
      <c r="B234" s="73" t="s">
        <v>267</v>
      </c>
      <c r="C234" s="31" t="s">
        <v>421</v>
      </c>
      <c r="D234" s="48">
        <v>10</v>
      </c>
      <c r="E234" s="49" t="s">
        <v>254</v>
      </c>
      <c r="F234" s="50">
        <v>68.68</v>
      </c>
      <c r="G234" s="51"/>
      <c r="H234" s="52"/>
      <c r="I234" s="53" t="s">
        <v>39</v>
      </c>
      <c r="J234" s="54">
        <f t="shared" si="25"/>
        <v>1</v>
      </c>
      <c r="K234" s="55" t="s">
        <v>64</v>
      </c>
      <c r="L234" s="55" t="s">
        <v>7</v>
      </c>
      <c r="M234" s="56"/>
      <c r="N234" s="51"/>
      <c r="O234" s="51"/>
      <c r="P234" s="57"/>
      <c r="Q234" s="51"/>
      <c r="R234" s="51"/>
      <c r="S234" s="57"/>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9">
        <f t="shared" si="26"/>
        <v>686.8</v>
      </c>
      <c r="BB234" s="60">
        <f t="shared" si="27"/>
        <v>686.8</v>
      </c>
      <c r="BC234" s="61" t="str">
        <f t="shared" si="28"/>
        <v>INR  Six Hundred &amp; Eighty Six  and Paise Eighty Only</v>
      </c>
      <c r="BE234" s="68">
        <v>68</v>
      </c>
      <c r="BF234" s="9">
        <f t="shared" si="24"/>
        <v>68.68</v>
      </c>
      <c r="BG234" s="72">
        <f t="shared" si="19"/>
        <v>680</v>
      </c>
      <c r="BH234" s="68"/>
      <c r="ID234" s="16"/>
      <c r="IE234" s="16"/>
      <c r="IF234" s="16"/>
      <c r="IG234" s="16"/>
      <c r="IH234" s="16"/>
    </row>
    <row r="235" spans="1:242" s="15" customFormat="1" ht="35.25" customHeight="1">
      <c r="A235" s="25">
        <v>223</v>
      </c>
      <c r="B235" s="73" t="s">
        <v>474</v>
      </c>
      <c r="C235" s="31" t="s">
        <v>422</v>
      </c>
      <c r="D235" s="48">
        <v>10</v>
      </c>
      <c r="E235" s="49" t="s">
        <v>253</v>
      </c>
      <c r="F235" s="50">
        <v>4790.43</v>
      </c>
      <c r="G235" s="51"/>
      <c r="H235" s="52"/>
      <c r="I235" s="53" t="s">
        <v>39</v>
      </c>
      <c r="J235" s="54">
        <f t="shared" si="25"/>
        <v>1</v>
      </c>
      <c r="K235" s="55" t="s">
        <v>64</v>
      </c>
      <c r="L235" s="55" t="s">
        <v>7</v>
      </c>
      <c r="M235" s="56"/>
      <c r="N235" s="51"/>
      <c r="O235" s="51"/>
      <c r="P235" s="57"/>
      <c r="Q235" s="51"/>
      <c r="R235" s="51"/>
      <c r="S235" s="57"/>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9">
        <f t="shared" si="26"/>
        <v>47904.3</v>
      </c>
      <c r="BB235" s="60">
        <f t="shared" si="27"/>
        <v>47904.3</v>
      </c>
      <c r="BC235" s="61" t="str">
        <f t="shared" si="28"/>
        <v>INR  Forty Seven Thousand Nine Hundred &amp; Four  and Paise Thirty Only</v>
      </c>
      <c r="BE235" s="68">
        <v>4743</v>
      </c>
      <c r="BF235" s="9">
        <f t="shared" si="24"/>
        <v>4790.43</v>
      </c>
      <c r="BG235" s="72">
        <f t="shared" si="19"/>
        <v>47430</v>
      </c>
      <c r="BH235" s="68"/>
      <c r="ID235" s="16"/>
      <c r="IE235" s="16"/>
      <c r="IF235" s="16"/>
      <c r="IG235" s="16"/>
      <c r="IH235" s="16"/>
    </row>
    <row r="236" spans="1:242" s="15" customFormat="1" ht="39.75" customHeight="1">
      <c r="A236" s="47">
        <v>224</v>
      </c>
      <c r="B236" s="73" t="s">
        <v>475</v>
      </c>
      <c r="C236" s="31" t="s">
        <v>423</v>
      </c>
      <c r="D236" s="48">
        <v>6</v>
      </c>
      <c r="E236" s="49" t="s">
        <v>253</v>
      </c>
      <c r="F236" s="50">
        <v>9145.55</v>
      </c>
      <c r="G236" s="51"/>
      <c r="H236" s="52"/>
      <c r="I236" s="53" t="s">
        <v>39</v>
      </c>
      <c r="J236" s="54">
        <f t="shared" si="25"/>
        <v>1</v>
      </c>
      <c r="K236" s="55" t="s">
        <v>64</v>
      </c>
      <c r="L236" s="55" t="s">
        <v>7</v>
      </c>
      <c r="M236" s="56"/>
      <c r="N236" s="51"/>
      <c r="O236" s="51"/>
      <c r="P236" s="57"/>
      <c r="Q236" s="51"/>
      <c r="R236" s="51"/>
      <c r="S236" s="57"/>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9">
        <f t="shared" si="26"/>
        <v>54873.3</v>
      </c>
      <c r="BB236" s="60">
        <f t="shared" si="27"/>
        <v>54873.3</v>
      </c>
      <c r="BC236" s="61" t="str">
        <f t="shared" si="28"/>
        <v>INR  Fifty Four Thousand Eight Hundred &amp; Seventy Three  and Paise Thirty Only</v>
      </c>
      <c r="BE236" s="68">
        <v>9055</v>
      </c>
      <c r="BF236" s="9">
        <f t="shared" si="24"/>
        <v>9145.55</v>
      </c>
      <c r="BG236" s="72">
        <f t="shared" si="19"/>
        <v>54330</v>
      </c>
      <c r="BH236" s="68"/>
      <c r="ID236" s="16"/>
      <c r="IE236" s="16"/>
      <c r="IF236" s="16"/>
      <c r="IG236" s="16"/>
      <c r="IH236" s="16"/>
    </row>
    <row r="237" spans="1:242" s="15" customFormat="1" ht="409.5" customHeight="1">
      <c r="A237" s="25">
        <v>225</v>
      </c>
      <c r="B237" s="73" t="s">
        <v>486</v>
      </c>
      <c r="C237" s="31" t="s">
        <v>424</v>
      </c>
      <c r="D237" s="32"/>
      <c r="E237" s="33"/>
      <c r="F237" s="34"/>
      <c r="G237" s="35"/>
      <c r="H237" s="35"/>
      <c r="I237" s="34"/>
      <c r="J237" s="36"/>
      <c r="K237" s="37"/>
      <c r="L237" s="37"/>
      <c r="M237" s="38"/>
      <c r="N237" s="39"/>
      <c r="O237" s="39"/>
      <c r="P237" s="40"/>
      <c r="Q237" s="39"/>
      <c r="R237" s="39"/>
      <c r="S237" s="40"/>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2"/>
      <c r="BB237" s="43"/>
      <c r="BC237" s="44"/>
      <c r="BE237" s="68"/>
      <c r="BF237" s="9">
        <f t="shared" si="24"/>
        <v>0</v>
      </c>
      <c r="BG237" s="72">
        <f t="shared" si="19"/>
        <v>0</v>
      </c>
      <c r="BH237" s="68"/>
      <c r="ID237" s="16"/>
      <c r="IE237" s="16"/>
      <c r="IF237" s="16"/>
      <c r="IG237" s="16"/>
      <c r="IH237" s="16"/>
    </row>
    <row r="238" spans="1:242" s="15" customFormat="1" ht="409.5" customHeight="1">
      <c r="A238" s="47">
        <v>226</v>
      </c>
      <c r="B238" s="73" t="s">
        <v>526</v>
      </c>
      <c r="C238" s="31" t="s">
        <v>425</v>
      </c>
      <c r="D238" s="32"/>
      <c r="E238" s="33"/>
      <c r="F238" s="34"/>
      <c r="G238" s="35"/>
      <c r="H238" s="35"/>
      <c r="I238" s="34"/>
      <c r="J238" s="36"/>
      <c r="K238" s="37"/>
      <c r="L238" s="37"/>
      <c r="M238" s="38"/>
      <c r="N238" s="39"/>
      <c r="O238" s="39"/>
      <c r="P238" s="40"/>
      <c r="Q238" s="39"/>
      <c r="R238" s="39"/>
      <c r="S238" s="40"/>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2"/>
      <c r="BB238" s="43"/>
      <c r="BC238" s="44"/>
      <c r="BE238" s="68"/>
      <c r="BF238" s="9">
        <f t="shared" si="24"/>
        <v>0</v>
      </c>
      <c r="BG238" s="72">
        <f t="shared" si="19"/>
        <v>0</v>
      </c>
      <c r="BH238" s="68"/>
      <c r="ID238" s="16"/>
      <c r="IE238" s="16"/>
      <c r="IF238" s="16"/>
      <c r="IG238" s="16"/>
      <c r="IH238" s="16"/>
    </row>
    <row r="239" spans="1:242" s="15" customFormat="1" ht="350.25" customHeight="1">
      <c r="A239" s="25">
        <v>227</v>
      </c>
      <c r="B239" s="73" t="s">
        <v>528</v>
      </c>
      <c r="C239" s="31" t="s">
        <v>426</v>
      </c>
      <c r="D239" s="32"/>
      <c r="E239" s="33"/>
      <c r="F239" s="34"/>
      <c r="G239" s="35"/>
      <c r="H239" s="35"/>
      <c r="I239" s="34"/>
      <c r="J239" s="36"/>
      <c r="K239" s="37"/>
      <c r="L239" s="37"/>
      <c r="M239" s="38"/>
      <c r="N239" s="39"/>
      <c r="O239" s="39"/>
      <c r="P239" s="40"/>
      <c r="Q239" s="39"/>
      <c r="R239" s="39"/>
      <c r="S239" s="40"/>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2"/>
      <c r="BB239" s="43"/>
      <c r="BC239" s="44"/>
      <c r="BE239" s="68"/>
      <c r="BF239" s="9"/>
      <c r="BG239" s="72"/>
      <c r="BH239" s="68"/>
      <c r="ID239" s="16"/>
      <c r="IE239" s="16"/>
      <c r="IF239" s="16"/>
      <c r="IG239" s="16"/>
      <c r="IH239" s="16"/>
    </row>
    <row r="240" spans="1:242" s="15" customFormat="1" ht="125.25" customHeight="1">
      <c r="A240" s="47">
        <v>228</v>
      </c>
      <c r="B240" s="73" t="s">
        <v>527</v>
      </c>
      <c r="C240" s="31" t="s">
        <v>491</v>
      </c>
      <c r="D240" s="48">
        <v>1</v>
      </c>
      <c r="E240" s="49" t="s">
        <v>253</v>
      </c>
      <c r="F240" s="50">
        <v>331679.96</v>
      </c>
      <c r="G240" s="51"/>
      <c r="H240" s="52"/>
      <c r="I240" s="53" t="s">
        <v>39</v>
      </c>
      <c r="J240" s="54">
        <f>IF(I240="Less(-)",-1,1)</f>
        <v>1</v>
      </c>
      <c r="K240" s="55" t="s">
        <v>64</v>
      </c>
      <c r="L240" s="55" t="s">
        <v>7</v>
      </c>
      <c r="M240" s="56"/>
      <c r="N240" s="51"/>
      <c r="O240" s="51"/>
      <c r="P240" s="57"/>
      <c r="Q240" s="51"/>
      <c r="R240" s="51"/>
      <c r="S240" s="57"/>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9">
        <f>total_amount_ba($B$2,$D$2,D240,F240,J240,K240,M240)</f>
        <v>331679.96</v>
      </c>
      <c r="BB240" s="60">
        <f>BA240+SUM(N240:AZ240)</f>
        <v>331679.96</v>
      </c>
      <c r="BC240" s="61" t="str">
        <f>SpellNumber(L240,BB240)</f>
        <v>INR  Three Lakh Thirty One Thousand Six Hundred &amp; Seventy Nine  and Paise Ninety Six Only</v>
      </c>
      <c r="BE240" s="68">
        <v>328396</v>
      </c>
      <c r="BF240" s="9">
        <f>BE240*1.01</f>
        <v>331679.96</v>
      </c>
      <c r="BG240" s="72">
        <f>D240*BE240</f>
        <v>328396</v>
      </c>
      <c r="BH240" s="68"/>
      <c r="ID240" s="16"/>
      <c r="IE240" s="16"/>
      <c r="IF240" s="16"/>
      <c r="IG240" s="16"/>
      <c r="IH240" s="16"/>
    </row>
    <row r="241" spans="1:242" s="15" customFormat="1" ht="45.75" customHeight="1">
      <c r="A241" s="25">
        <v>229</v>
      </c>
      <c r="B241" s="73" t="s">
        <v>477</v>
      </c>
      <c r="C241" s="31" t="s">
        <v>492</v>
      </c>
      <c r="D241" s="48">
        <v>18</v>
      </c>
      <c r="E241" s="49" t="s">
        <v>254</v>
      </c>
      <c r="F241" s="50">
        <v>3030</v>
      </c>
      <c r="G241" s="51"/>
      <c r="H241" s="52"/>
      <c r="I241" s="53" t="s">
        <v>39</v>
      </c>
      <c r="J241" s="54">
        <f t="shared" si="25"/>
        <v>1</v>
      </c>
      <c r="K241" s="55" t="s">
        <v>64</v>
      </c>
      <c r="L241" s="55" t="s">
        <v>7</v>
      </c>
      <c r="M241" s="56"/>
      <c r="N241" s="51"/>
      <c r="O241" s="51"/>
      <c r="P241" s="57"/>
      <c r="Q241" s="51"/>
      <c r="R241" s="51"/>
      <c r="S241" s="57"/>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9">
        <f t="shared" si="26"/>
        <v>54540</v>
      </c>
      <c r="BB241" s="60">
        <f t="shared" si="27"/>
        <v>54540</v>
      </c>
      <c r="BC241" s="61" t="str">
        <f t="shared" si="28"/>
        <v>INR  Fifty Four Thousand Five Hundred &amp; Forty  Only</v>
      </c>
      <c r="BE241" s="68">
        <v>3000</v>
      </c>
      <c r="BF241" s="9">
        <f t="shared" si="24"/>
        <v>3030</v>
      </c>
      <c r="BG241" s="72">
        <f t="shared" si="19"/>
        <v>54000</v>
      </c>
      <c r="BH241" s="68"/>
      <c r="ID241" s="16"/>
      <c r="IE241" s="16"/>
      <c r="IF241" s="16"/>
      <c r="IG241" s="16"/>
      <c r="IH241" s="16"/>
    </row>
    <row r="242" spans="1:242" s="15" customFormat="1" ht="46.5" customHeight="1">
      <c r="A242" s="47">
        <v>230</v>
      </c>
      <c r="B242" s="73" t="s">
        <v>478</v>
      </c>
      <c r="C242" s="31" t="s">
        <v>529</v>
      </c>
      <c r="D242" s="48">
        <v>1</v>
      </c>
      <c r="E242" s="49" t="s">
        <v>264</v>
      </c>
      <c r="F242" s="50">
        <v>30300</v>
      </c>
      <c r="G242" s="51"/>
      <c r="H242" s="52"/>
      <c r="I242" s="53" t="s">
        <v>39</v>
      </c>
      <c r="J242" s="54">
        <f t="shared" si="25"/>
        <v>1</v>
      </c>
      <c r="K242" s="55" t="s">
        <v>64</v>
      </c>
      <c r="L242" s="55" t="s">
        <v>7</v>
      </c>
      <c r="M242" s="56"/>
      <c r="N242" s="51"/>
      <c r="O242" s="51"/>
      <c r="P242" s="57"/>
      <c r="Q242" s="51"/>
      <c r="R242" s="51"/>
      <c r="S242" s="57"/>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9">
        <f t="shared" si="26"/>
        <v>30300</v>
      </c>
      <c r="BB242" s="60">
        <f t="shared" si="27"/>
        <v>30300</v>
      </c>
      <c r="BC242" s="61" t="str">
        <f t="shared" si="28"/>
        <v>INR  Thirty Thousand Three Hundred    Only</v>
      </c>
      <c r="BE242" s="68">
        <v>30000</v>
      </c>
      <c r="BF242" s="9">
        <f t="shared" si="24"/>
        <v>30300</v>
      </c>
      <c r="BG242" s="72">
        <f t="shared" si="19"/>
        <v>30000</v>
      </c>
      <c r="BH242" s="68"/>
      <c r="ID242" s="16"/>
      <c r="IE242" s="16"/>
      <c r="IF242" s="16"/>
      <c r="IG242" s="16"/>
      <c r="IH242" s="16"/>
    </row>
    <row r="243" spans="1:242" s="15" customFormat="1" ht="47.25" customHeight="1">
      <c r="A243" s="74" t="s">
        <v>62</v>
      </c>
      <c r="B243" s="75"/>
      <c r="C243" s="76"/>
      <c r="D243" s="77"/>
      <c r="E243" s="77"/>
      <c r="F243" s="77"/>
      <c r="G243" s="77"/>
      <c r="H243" s="78"/>
      <c r="I243" s="78"/>
      <c r="J243" s="78"/>
      <c r="K243" s="78"/>
      <c r="L243" s="79"/>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1">
        <f>SUM(BA13:BA242)</f>
        <v>30828675.63</v>
      </c>
      <c r="BB243" s="82">
        <f>SUM(BB13:BB242)</f>
        <v>30828675.63</v>
      </c>
      <c r="BC243" s="83" t="str">
        <f>SpellNumber($E$2,BB243)</f>
        <v>INR  Three Crore Eight Lakh Twenty Eight Thousand Six Hundred &amp; Seventy Five  and Paise Sixty Three Only</v>
      </c>
      <c r="BE243" s="68">
        <v>30828675.68</v>
      </c>
      <c r="BF243" s="9"/>
      <c r="ID243" s="16">
        <v>4</v>
      </c>
      <c r="IE243" s="16" t="s">
        <v>41</v>
      </c>
      <c r="IF243" s="16" t="s">
        <v>61</v>
      </c>
      <c r="IG243" s="16">
        <v>10</v>
      </c>
      <c r="IH243" s="16" t="s">
        <v>38</v>
      </c>
    </row>
    <row r="244" spans="1:242" s="17" customFormat="1" ht="33.75" customHeight="1">
      <c r="A244" s="84" t="s">
        <v>66</v>
      </c>
      <c r="B244" s="85"/>
      <c r="C244" s="86"/>
      <c r="D244" s="26"/>
      <c r="E244" s="27" t="s">
        <v>69</v>
      </c>
      <c r="F244" s="87"/>
      <c r="G244" s="88"/>
      <c r="H244" s="89"/>
      <c r="I244" s="89"/>
      <c r="J244" s="89"/>
      <c r="K244" s="26"/>
      <c r="L244" s="90"/>
      <c r="M244" s="28"/>
      <c r="N244" s="91"/>
      <c r="O244" s="92"/>
      <c r="P244" s="92"/>
      <c r="Q244" s="92"/>
      <c r="R244" s="92"/>
      <c r="S244" s="92"/>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3">
        <f>IF(ISBLANK(F244),0,IF(E244="Excess (+)",ROUND(BA243+(BA243*F244),2),IF(E244="Less (-)",ROUND(BA243+(BA243*F244*(-1)),2),IF(E244="At Par",BA243,0))))</f>
        <v>0</v>
      </c>
      <c r="BB244" s="94">
        <f>ROUND(BA244,0)</f>
        <v>0</v>
      </c>
      <c r="BC244" s="95" t="str">
        <f>SpellNumber($E$2,BA244)</f>
        <v>INR Zero Only</v>
      </c>
      <c r="BE244" s="70"/>
      <c r="BF244" s="63"/>
      <c r="ID244" s="18"/>
      <c r="IE244" s="18"/>
      <c r="IF244" s="18"/>
      <c r="IG244" s="18"/>
      <c r="IH244" s="18"/>
    </row>
    <row r="245" spans="1:242" s="17" customFormat="1" ht="41.25" customHeight="1">
      <c r="A245" s="96" t="s">
        <v>65</v>
      </c>
      <c r="B245" s="96"/>
      <c r="C245" s="100" t="str">
        <f>SpellNumber($E$2,BA244)</f>
        <v>INR Zero Only</v>
      </c>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102"/>
      <c r="BE245" s="70"/>
      <c r="BF245" s="63"/>
      <c r="ID245" s="18"/>
      <c r="IE245" s="18"/>
      <c r="IF245" s="18"/>
      <c r="IG245" s="18"/>
      <c r="IH245" s="18"/>
    </row>
    <row r="246" spans="3:242" s="12" customFormat="1" ht="15">
      <c r="C246" s="19"/>
      <c r="D246" s="19"/>
      <c r="E246" s="19"/>
      <c r="F246" s="19"/>
      <c r="G246" s="19"/>
      <c r="H246" s="19"/>
      <c r="I246" s="19"/>
      <c r="J246" s="19"/>
      <c r="K246" s="19"/>
      <c r="L246" s="19"/>
      <c r="M246" s="19"/>
      <c r="O246" s="19"/>
      <c r="BA246" s="19"/>
      <c r="BC246" s="19"/>
      <c r="BE246" s="68"/>
      <c r="BF246" s="9"/>
      <c r="ID246" s="13"/>
      <c r="IE246" s="13"/>
      <c r="IF246" s="13"/>
      <c r="IG246" s="13"/>
      <c r="IH246" s="13"/>
    </row>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784" ht="15"/>
    <row r="785" ht="15"/>
    <row r="786" ht="15"/>
    <row r="787" ht="15"/>
    <row r="788" ht="15"/>
    <row r="790" ht="15"/>
    <row r="791" ht="15"/>
    <row r="792" ht="15"/>
    <row r="793" ht="15"/>
    <row r="794" ht="15"/>
    <row r="795" ht="15"/>
    <row r="796" ht="15"/>
    <row r="797" ht="15"/>
    <row r="798" ht="15"/>
    <row r="799" ht="15"/>
    <row r="800" ht="15"/>
    <row r="801" ht="15"/>
    <row r="802" ht="15"/>
    <row r="803" ht="15"/>
    <row r="804" ht="15"/>
    <row r="805" ht="15"/>
    <row r="807" ht="15"/>
    <row r="808" ht="15"/>
    <row r="809"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9" ht="15"/>
    <row r="840" ht="15"/>
    <row r="841" ht="15"/>
    <row r="842" ht="15"/>
    <row r="843" ht="15"/>
    <row r="844" ht="15"/>
    <row r="877" ht="15"/>
    <row r="878" ht="15"/>
    <row r="879" ht="15"/>
    <row r="880" ht="15"/>
    <row r="881" ht="15"/>
    <row r="882" ht="15"/>
    <row r="883" ht="15"/>
    <row r="884" ht="15"/>
    <row r="885" ht="15"/>
    <row r="886" ht="15"/>
    <row r="887" ht="15"/>
    <row r="888" ht="15"/>
    <row r="889" ht="15"/>
    <row r="890" ht="15"/>
    <row r="893" ht="15"/>
    <row r="894" ht="15"/>
    <row r="934"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1017" ht="15"/>
    <row r="1018" ht="15"/>
    <row r="1019" ht="15"/>
    <row r="1020" ht="15"/>
    <row r="1021" ht="15"/>
    <row r="1022" ht="15"/>
    <row r="1023" ht="15"/>
    <row r="1024" ht="15"/>
    <row r="1025" ht="15"/>
    <row r="1040" ht="15"/>
    <row r="1041" ht="15"/>
    <row r="1056" ht="15"/>
    <row r="1057" ht="15"/>
    <row r="1058" ht="15"/>
    <row r="1059" ht="15"/>
    <row r="1060" ht="15"/>
    <row r="1061" ht="15"/>
    <row r="1062" ht="15"/>
    <row r="1063" ht="15"/>
    <row r="1102" ht="15"/>
    <row r="1103" ht="15"/>
    <row r="1104" ht="15"/>
    <row r="1105" ht="15"/>
    <row r="1106" ht="15"/>
    <row r="1107" ht="15"/>
    <row r="1108" ht="15"/>
    <row r="1109" ht="15"/>
    <row r="1110" ht="15"/>
    <row r="1111" ht="15"/>
    <row r="1112" ht="15"/>
    <row r="1113" ht="15"/>
    <row r="1115" ht="15"/>
    <row r="1116" ht="15"/>
    <row r="1118" ht="15"/>
    <row r="1119" ht="15"/>
    <row r="1120" ht="15"/>
    <row r="1121" ht="15"/>
    <row r="1122" ht="15"/>
    <row r="1143" ht="15"/>
    <row r="1144" ht="15"/>
    <row r="1145" ht="15"/>
    <row r="1146" ht="15"/>
    <row r="1151" ht="15"/>
    <row r="1152" ht="15"/>
    <row r="1153" ht="15"/>
    <row r="1154" ht="15"/>
    <row r="1155" ht="15"/>
    <row r="1156" ht="15"/>
    <row r="1157" ht="15"/>
    <row r="1158" ht="15"/>
    <row r="1159" ht="15"/>
    <row r="1185" ht="15"/>
    <row r="1186" ht="15"/>
    <row r="1187" ht="15"/>
    <row r="1188" ht="15"/>
    <row r="1189" ht="15"/>
    <row r="1190" ht="15"/>
    <row r="1191" ht="15"/>
    <row r="1192" ht="15"/>
    <row r="1193" ht="15"/>
    <row r="1195" ht="15"/>
    <row r="1196" ht="15"/>
    <row r="1197" ht="15"/>
    <row r="1198" ht="15"/>
    <row r="1199" ht="15"/>
    <row r="1200" ht="15"/>
    <row r="1212" ht="15"/>
    <row r="1213" ht="15"/>
    <row r="1214" ht="15"/>
    <row r="1215" ht="15"/>
    <row r="1216" ht="15"/>
    <row r="1217" ht="15"/>
    <row r="1218" ht="15"/>
    <row r="1219" ht="15"/>
    <row r="1220" ht="15"/>
    <row r="1222" ht="15"/>
    <row r="1223" ht="15"/>
    <row r="1224" ht="15"/>
    <row r="1229" ht="15"/>
    <row r="1230" ht="15"/>
    <row r="1231" ht="15"/>
    <row r="1232" ht="15"/>
    <row r="1233" ht="15"/>
    <row r="1234" ht="15"/>
    <row r="1235" ht="15"/>
    <row r="1236" ht="15"/>
    <row r="1237" ht="15"/>
  </sheetData>
  <sheetProtection password="C58F" sheet="1" selectLockedCells="1"/>
  <mergeCells count="8">
    <mergeCell ref="A9:BC9"/>
    <mergeCell ref="C245:BC245"/>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4">
      <formula1>IF(E244="Select",-1,IF(E244="At Par",0,0))</formula1>
      <formula2>IF(E244="Select",-1,IF(E244="At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4">
      <formula1>0</formula1>
      <formula2>IF(E244&lt;&gt;"Select",99.9,0)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4">
      <formula1>0</formula1>
      <formula2>99.9</formula2>
    </dataValidation>
    <dataValidation type="list" allowBlank="1" showInputMessage="1" showErrorMessage="1" sqref="E244">
      <formula1>"Select, Excess (+), Less (-)"</formula1>
    </dataValidation>
    <dataValidation type="list" allowBlank="1" showInputMessage="1" showErrorMessage="1" sqref="L233 L234 L235 L236 L237 L238 L239 L240 L24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formula1>"INR"</formula1>
    </dataValidation>
    <dataValidation type="list" allowBlank="1" showInputMessage="1" showErrorMessage="1" sqref="L204 L205 L206 L207 L208 L209 L210 L211 L212 L213 L214 L215 L216 L217 L218 L219 L220 L221 L222 L223 L224 L225 L226 L227 L228 L229 L230 L231 L232 L242">
      <formula1>"INR"</formula1>
    </dataValidation>
    <dataValidation type="decimal" allowBlank="1" showInputMessage="1" showErrorMessage="1" promptTitle="Rate Entry" prompt="Please enter VAT charges in Rupees for this item. " errorTitle="Invaid Entry" error="Only Numeric Values are allowed. " sqref="M14:M118 M120:M236 M240:M242">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237:F239 D237:D239 D13 F119 D119">
      <formula1>0</formula1>
      <formula2>999999999999999</formula2>
    </dataValidation>
    <dataValidation allowBlank="1" showInputMessage="1" showErrorMessage="1" promptTitle="Units" prompt="Please enter Units in text" sqref="E13 E237:E239 E119"/>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2">
      <formula1>0</formula1>
      <formula2>999999999999999</formula2>
    </dataValidation>
    <dataValidation allowBlank="1" showInputMessage="1" showErrorMessage="1" promptTitle="Itemcode/Make" prompt="Please enter text" sqref="C13:C242"/>
    <dataValidation type="decimal" allowBlank="1" showInputMessage="1" showErrorMessage="1" errorTitle="Invalid Entry" error="Only Numeric Values are allowed. " sqref="A13:A242">
      <formula1>0</formula1>
      <formula2>999999999999999</formula2>
    </dataValidation>
    <dataValidation type="list" showInputMessage="1" showErrorMessage="1" sqref="I13:I242">
      <formula1>"Excess(+), Less(-)"</formula1>
    </dataValidation>
    <dataValidation allowBlank="1" showInputMessage="1" showErrorMessage="1" promptTitle="Addition / Deduction" prompt="Please Choose the correct One" sqref="J13:J242"/>
    <dataValidation type="list" allowBlank="1" showInputMessage="1" showErrorMessage="1" sqref="C2">
      <formula1>"Normal, SingleWindow, Alternate"</formula1>
    </dataValidation>
    <dataValidation type="list" allowBlank="1" showInputMessage="1" showErrorMessage="1" sqref="K13:K242">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7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9" t="s">
        <v>3</v>
      </c>
      <c r="F6" s="109"/>
      <c r="G6" s="109"/>
      <c r="H6" s="109"/>
      <c r="I6" s="109"/>
      <c r="J6" s="109"/>
      <c r="K6" s="109"/>
    </row>
    <row r="7" spans="5:11" ht="15">
      <c r="E7" s="109"/>
      <c r="F7" s="109"/>
      <c r="G7" s="109"/>
      <c r="H7" s="109"/>
      <c r="I7" s="109"/>
      <c r="J7" s="109"/>
      <c r="K7" s="109"/>
    </row>
    <row r="8" spans="5:11" ht="15">
      <c r="E8" s="109"/>
      <c r="F8" s="109"/>
      <c r="G8" s="109"/>
      <c r="H8" s="109"/>
      <c r="I8" s="109"/>
      <c r="J8" s="109"/>
      <c r="K8" s="109"/>
    </row>
    <row r="9" spans="5:11" ht="15">
      <c r="E9" s="109"/>
      <c r="F9" s="109"/>
      <c r="G9" s="109"/>
      <c r="H9" s="109"/>
      <c r="I9" s="109"/>
      <c r="J9" s="109"/>
      <c r="K9" s="109"/>
    </row>
    <row r="10" spans="5:11" ht="15">
      <c r="E10" s="109"/>
      <c r="F10" s="109"/>
      <c r="G10" s="109"/>
      <c r="H10" s="109"/>
      <c r="I10" s="109"/>
      <c r="J10" s="109"/>
      <c r="K10" s="109"/>
    </row>
    <row r="11" spans="5:11" ht="15">
      <c r="E11" s="109"/>
      <c r="F11" s="109"/>
      <c r="G11" s="109"/>
      <c r="H11" s="109"/>
      <c r="I11" s="109"/>
      <c r="J11" s="109"/>
      <c r="K11" s="109"/>
    </row>
    <row r="12" spans="5:11" ht="15">
      <c r="E12" s="109"/>
      <c r="F12" s="109"/>
      <c r="G12" s="109"/>
      <c r="H12" s="109"/>
      <c r="I12" s="109"/>
      <c r="J12" s="109"/>
      <c r="K12" s="109"/>
    </row>
    <row r="13" spans="5:11" ht="15">
      <c r="E13" s="109"/>
      <c r="F13" s="109"/>
      <c r="G13" s="109"/>
      <c r="H13" s="109"/>
      <c r="I13" s="109"/>
      <c r="J13" s="109"/>
      <c r="K13" s="109"/>
    </row>
    <row r="14" spans="5:11" ht="15">
      <c r="E14" s="109"/>
      <c r="F14" s="109"/>
      <c r="G14" s="109"/>
      <c r="H14" s="109"/>
      <c r="I14" s="109"/>
      <c r="J14" s="109"/>
      <c r="K14" s="10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2019-01-22T09:30:09Z</cp:lastPrinted>
  <dcterms:created xsi:type="dcterms:W3CDTF">2009-01-30T06:42:42Z</dcterms:created>
  <dcterms:modified xsi:type="dcterms:W3CDTF">2019-06-21T06:09:57Z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