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<sst xmlns="http://schemas.openxmlformats.org/spreadsheetml/2006/main" count="688" uniqueCount="264">
  <si>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</si>
  <si>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</si>
  <si>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</si>
  <si>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</si>
  <si>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</si>
  <si>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</si>
  <si>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</si>
  <si>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</si>
  <si>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</si>
  <si>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</si>
  <si>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</si>
  <si>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</si>
  <si>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</si>
  <si>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</si>
  <si>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</si>
  <si>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</si>
  <si>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</si>
  <si>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</si>
  <si>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</si>
  <si>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</si>
  <si>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</si>
  <si>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</si>
  <si>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</si>
  <si>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</si>
  <si>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</si>
  <si>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</si>
  <si>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</si>
  <si>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</si>
  <si>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</si>
  <si>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</si>
  <si>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</si>
  <si>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</si>
  <si>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</si>
  <si>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</si>
  <si>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</si>
  <si>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</si>
  <si>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</si>
  <si>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</si>
  <si>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</si>
  <si>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</si>
  <si>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</si>
  <si>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</si>
  <si>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</si>
  <si>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</si>
  <si>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</si>
  <si>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</si>
  <si>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</si>
  <si>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</si>
  <si>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</si>
  <si>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</si>
  <si>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</si>
  <si>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</si>
  <si>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</si>
  <si>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</si>
  <si>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</si>
  <si>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</si>
  <si>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</si>
  <si>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</si>
  <si>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</si>
  <si>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</si>
  <si>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</si>
  <si>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</si>
  <si>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</si>
  <si>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</si>
  <si>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</si>
  <si>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</si>
  <si>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</si>
  <si>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</si>
  <si>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</si>
  <si>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</si>
  <si>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</si>
  <si>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</si>
  <si>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</si>
  <si>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</si>
  <si>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</si>
  <si>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</si>
  <si>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</si>
  <si>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</si>
  <si>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</si>
  <si>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</si>
  <si>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</si>
  <si>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</si>
  <si>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</si>
  <si>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</si>
  <si>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</si>
  <si>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</si>
  <si>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</si>
  <si>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</si>
  <si>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</si>
  <si>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</si>
  <si>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</si>
  <si>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</si>
  <si>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</si>
  <si>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</si>
  <si>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</si>
  <si>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</si>
  <si>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</si>
  <si>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</si>
  <si>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</si>
  <si>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</si>
  <si>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</si>
  <si>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</si>
  <si>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</si>
  <si>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</si>
  <si>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</si>
  <si>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</si>
  <si>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</si>
  <si>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</si>
  <si>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</si>
  <si>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</si>
  <si>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</si>
  <si>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</si>
  <si>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</si>
  <si>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</si>
  <si>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</si>
  <si>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</si>
  <si>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</si>
  <si>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</si>
  <si>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</si>
  <si>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</si>
  <si>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</si>
  <si>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</si>
  <si>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</si>
  <si>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</si>
  <si>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</si>
  <si>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</si>
  <si>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</si>
  <si>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</si>
  <si>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</si>
  <si>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</si>
  <si>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</si>
  <si>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</si>
  <si>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</si>
  <si>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</si>
  <si>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</si>
  <si>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</si>
  <si>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</si>
  <si>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</si>
  <si>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</si>
  <si>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</si>
  <si>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</si>
  <si>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</si>
  <si>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</si>
  <si>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</si>
  <si>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</si>
  <si>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</si>
  <si>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</si>
  <si>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Mtr.</t>
  </si>
  <si>
    <t>Each</t>
  </si>
  <si>
    <t>set</t>
  </si>
  <si>
    <t>mtr</t>
  </si>
  <si>
    <t>each</t>
  </si>
  <si>
    <t>BI01010001010000000000000515BI0100001113</t>
  </si>
  <si>
    <t>BI01010001010000000000000515BI0100001114</t>
  </si>
  <si>
    <t>Civil works</t>
  </si>
  <si>
    <t>pts</t>
  </si>
  <si>
    <t>nos.</t>
  </si>
  <si>
    <t>SqM</t>
  </si>
  <si>
    <t>INR  One Lakh Ninety Four Thousand  &amp;Forty  Only</t>
  </si>
  <si>
    <t>Net Cement Punning above 1.5mm thick in Wall dado,Window Sill Floor and Drain etc Note Cement 0.152 cum 100 Sqmts</t>
  </si>
  <si>
    <t>Iron butt hinges of approved quality fitted and fixed with steel screws, with ISI mark 100mm X 50mm X 1.25mm</t>
  </si>
  <si>
    <t>i) Iron hasp bolt of approved quality fitted and fixed complete (oxidised) with 16mm dia rod with centre bolt and round fitting.250mm long</t>
  </si>
  <si>
    <t>CuM</t>
  </si>
  <si>
    <t>M.T</t>
  </si>
  <si>
    <t>Supplying, fitting and fixing 10 litre P.V.C. low-down cistern conforming to I.S. specification with P.V.C. fittings complete,C.I. brackets including two coats of painting to bracket etc.White</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</si>
  <si>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</si>
  <si>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</si>
  <si>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3 mtr</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</si>
  <si>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</si>
  <si>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computer plug board modular type of 12 module GI box with cover plate recessed in wall comprising with the following (Legrand/Cabtree)   ----- 
a) 6/16A socket &amp; 16A switch                     --1 set
b) 6A  socket &amp; 6A switch                            --2 sets</t>
  </si>
  <si>
    <t>Supply &amp; Fixing 240 V, 25 A, 3 pin Modular type plug socket (Brand approved by EIC), without plug top and switch with 2 Module GI Modular type switch board with top cover plate flushed in wall and making necy. connections with PVC Cu wire and earth continuity wire.</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</si>
  <si>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</si>
  <si>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Fixing only single /twin fluorescent light fitting complete with all accessories directly on wall/ceiling/HW round block and suitable size of MS fastener</t>
  </si>
  <si>
    <t>Supplying &amp; Fixing bulk head light fitting (Havells make) with diecast aluminium housing &amp; frosted glass on wall/ceiling incl. S&amp;F8watt CFL   complete set.</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</si>
  <si>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</si>
  <si>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</si>
  <si>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</si>
  <si>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</si>
  <si>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Supply &amp; fixing (40mmx40mmx6mm) G I Pole clamp with nuts, bolts &amp; washer for holding vertical 40 mm dia G I cable protection pipe from service pole.</t>
  </si>
  <si>
    <t xml:space="preserve">Supply  2' single LED type tube light   fitting complete with all acessaries directly on ceiling  with HW round block &amp; suitable size of MS fastener (Crompton/Havells as approved by EIC)     </t>
  </si>
  <si>
    <t>Supply  4' twin LED type tube light   fitting complete with all acessaries directly on ceiling  with HW round block &amp; suitable size of MS fastener(Crompton/Havells as approved by EIC)</t>
  </si>
  <si>
    <t>Supply of 225 mm (9") sweep heavy duty exhaust fan (EPC/ Crompton)</t>
  </si>
  <si>
    <t>Supply &amp; fixing  3W LED night Lamp (Crompton/Philps) for batten light points</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</si>
  <si>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</si>
  <si>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Set</t>
  </si>
  <si>
    <t>item</t>
  </si>
  <si>
    <t xml:space="preserve">Tender Inviting Authority: The Additional Chief Engineer,  W.B.P.H&amp;.I.D.Corpn. Ltd. </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</si>
  <si>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</si>
  <si>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Single Brick Flat Soling of picked jhama bricks including ramming and dressing bed to proper level and filling joints with local sand.</t>
  </si>
  <si>
    <t>(I) Cement concrete with graded stone
ballast (40 mm size excluding shuttering)
In ground floor (B)With [Pakur Variety] 1:3:6 proportion</t>
  </si>
  <si>
    <t>Brick work with 1st class bricks in cement mortar (1:6) (a) In foundation and plinth</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</si>
  <si>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</si>
  <si>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Cum</t>
  </si>
  <si>
    <t>SQM</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</si>
  <si>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and upto roof of ground floor/upto 4 m (i) Tor steel/Mild Steel
(i) Tor steel/Mild Steel
I. SAIL/ TATA/RINL</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</si>
  <si>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</si>
  <si>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Dismantling all types of plain cement concrete
works, stacking serviceable materials at site and
removing rubbish as directed within a lead of 75 m.
In ground floor including roof.
(a) upto 150 mm. Thick</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</si>
  <si>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</si>
  <si>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(a) ln Ground FIoor:(size not Iess than 600mmX 600 mm X 9.5 mm thick)</t>
  </si>
  <si>
    <t>Stripping off worn out plaster and raking out
joints of walls, celings etc. upto any height and in
any floor including removing rubbish within a
lead of 75m as directed.</t>
  </si>
  <si>
    <t>Removing loose scales, blisters etc. from old painted surface and thoroughly smoothening the surface to make the same suitable for receiving fresh coat of paint.</t>
  </si>
  <si>
    <t>Ordinary Cement concrete (mix 1:1.5:3) with graded stone chips (20 mm nominal size) excluding shuttering and reinforcement if any, in ground floor as per relevant IS codes.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</si>
  <si>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</si>
  <si>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Cum.</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</si>
  <si>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</si>
  <si>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</si>
  <si>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withexisting surface complete in all respect excluding glazing.
(b) Openable steel windows as per IS sizes with side hung shutters and horizotal glazing bars. [The extra rate admissible for the openable portion only]</t>
  </si>
  <si>
    <t>Panel (made of single plank) of door and window shutters to design as directed: In Ground Floor
(Payment to be made on area of exposed new work). (In case of non-supply of single plank penal rate of reduction to a maximum of 30% will be made).
(ii) 19mm thick panel of 30cm to 45cm width
(a) Ordinary Teak Wood.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</si>
  <si>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With 6:1 cement mortar a) 20mm thick plaster(Outside)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</si>
  <si>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1:4 cement mortar ,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</si>
  <si>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With 6:1 cement mortar b) 15mm thick plaster(Inside)
Ground Floor</t>
  </si>
  <si>
    <t>Acrylic Distemper to interior wall, ceiling with a coat of solvent based interior grade acrylic primer (as per manufacturer's specification) including cleaning and smoothning of surface.
Two Coats</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</si>
  <si>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Ground Floor (External surface) 
(b) Two Coats</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</si>
  <si>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Ground Floor (External surface)</t>
  </si>
  <si>
    <t>(a) 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</si>
  <si>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</si>
  <si>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</si>
  <si>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(b) Painting with best quality synthetic enamel paint of approved make and brand including smoothening surface by sand papering etc. including using of approved putty etc. on the surface, if necessaryb) iv)  On Steel and other  Metal Surface Two coat  with any shade except white</t>
  </si>
  <si>
    <t>QTL</t>
  </si>
  <si>
    <t>(ii) Door stopper (Anodised aluminium)</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</si>
  <si>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</si>
  <si>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rod)(v) 125 mm grip x 12 mm dia rod.</t>
  </si>
  <si>
    <t>(a) Supplying 'Godrej' mortice lock chromium plated with latch and keys 4 levers, including fitting and fixing complete</t>
  </si>
  <si>
    <t>Supplying, fitting and fixing Anglo-Indian W.C. in white glazed vitreous china ware of approved make complete in position with necessary bolts, nuts etc. (a) With 'P' trap (with vent)</t>
  </si>
  <si>
    <t>Supplying, fitting and fixing Closet seat of approved make with lid and C.P.hinges, rubber buffer and brass screws complete. (b) Anglo Indian (ii) Plastic (hallow type) white</t>
  </si>
  <si>
    <t>Supplying,fitting and fixing approved brand 32 mm dia.P.V.C. waste pipe, with PVC coupling at one end fitted with necessary clamps. (iv) 1050 mm long</t>
  </si>
  <si>
    <t>a) M.S.or W.I. Ornamental grill of approved design joints continuously welded with M.S,W.I. Flats and bars of windows, railing etc. fitted and fixed with necessary screws and lugs in ground floor.
(i) Grill weighing above 10 Kg./sq.mtr and up to 16 Kg./sq. mtr.
GROUND FLOOR</t>
  </si>
  <si>
    <t xml:space="preserve">Supply of UPVC pipes (B Type) and fittings conforming to IS-13592-1992
(A) (i) Single Socketed 3 Mtr. Length
c) 110 mm </t>
  </si>
  <si>
    <t xml:space="preserve">Supply of UPVC pipes (B Type) and fittings conforming to IS-13592-1992
(B) Fittings
(i) Door Tee 
c) 110 mm </t>
  </si>
  <si>
    <t xml:space="preserve">Supply of UPVC pipes (B Type) and fittings conforming to IS-13592-1992
(B) Fittings
(ii)Bend 87.5 dig.
c) 110 mm </t>
  </si>
  <si>
    <t xml:space="preserve">Supply of UPVC pipes (B Type) and fittings conforming to IS-13592-1992
(B) Fittings
(iii) Door Bend(T.S.)
c) 110 mm </t>
  </si>
  <si>
    <t xml:space="preserve">Supply of UPVC pipes (B Type) and fittings conforming to IS-13592-1992
(B) Fittings
(iv) Vent Cowl
c) 110 mm </t>
  </si>
  <si>
    <t xml:space="preserve">Supply of UPVC pipes (B Type) and fittings conforming to IS-13592-1992
(B) Fittings
Pipe Clip
c) 110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</si>
  <si>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 110 mm dia.</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</si>
  <si>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(iii) 160 mm dia.</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</si>
  <si>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 dia.</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</si>
  <si>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</si>
  <si>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</si>
  <si>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</si>
  <si>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50 users
A) With Pakur variety. (SAIL/TATA/RINL)</t>
  </si>
  <si>
    <r>
      <rPr>
        <b/>
        <sz val="10"/>
        <rFont val="Book Antiqua"/>
        <family val="1"/>
      </rPr>
      <t>Electrical Works (SCHEDULE ITEM)</t>
    </r>
    <r>
      <rPr>
        <sz val="10"/>
        <rFont val="Book Antiqua"/>
        <family val="1"/>
      </rPr>
      <t xml:space="preserve">
S &amp; F 415V 63A TPN Switch fuse Unit  with SS enclosure on  Angle frame (make  L &amp; T/Seimens) on wall with nuts bolts etc. incl. S &amp; F 3 nos DIN type HRC fuse.</t>
    </r>
  </si>
  <si>
    <t>S&amp;F 32A , 240v DP with fuse on L &amp;N Main switch on flat iron frame on wall  (Havells)</t>
  </si>
  <si>
    <t xml:space="preserve">Supply &amp; fixing 415V 200A capacity MS (16SWG) Busbar Chamber having dimension of (500x150mm) to be fixed on iron frame on wall consisting of 4 nos cupper bars of size (4x20x5mm). 
</t>
  </si>
  <si>
    <t>Supply &amp; fixing 4 way double door horizontal TPN MCB DB with SS enclosure(HavellscatnoDHDPTHODRW04)(Havells/L&amp;T) concealed in wall after cutting the wall &amp; mending good the damages to original finish with earthing attachment comprising with the following.                                                                                                                       a) 63A Four Pole MCB isolator                            -- -1 No.                                                                                     c)6 to 32 A range SP MCB.                           --- 12 Nos.</t>
  </si>
  <si>
    <t>Supply &amp; fixing SPN MCB DB (2+8) WAY (Make Havells/ L&amp;T/) with S.S. Enclosure concealed in wall after cutting wall &amp; mending good the damages &amp; earthing attachment comprising with the following:                                                                                             a) 40 A DP isolator - 1 No.                                                                                                      b) 6 to 16 A range SPMCB - 8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</si>
  <si>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</si>
  <si>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Supply &amp; fixing SPN MCB DB (2+4) WAY (Make Havells/ Seimens/ABB) with S.S. Enclosure (DHDPSNODRW04) concealed in wall after cutting wall &amp; mending good the damages &amp; earthing attachment comprising with the following:                                                                                                                a) 32 A   DP isolator - 1 No.                                                                                                      b) 6 to 16 A range SPMCB - 4 Nos.</t>
  </si>
  <si>
    <t>Supply and fixing 1.1 KV grade single core stranded FR PVC insulated &amp;unsheted single core stranded copper wire in the prelaid polythene pipe  and by the prelaid GI fish wire and making nece connection
a) 2 x 2.5 + 1x1.5 sq mm (P/P plug/computer )</t>
  </si>
  <si>
    <t>Supply and fixing 1.1 KV grade single core stranded FR PVC insulated &amp;unsheted single core stranded copper wire in the prelaid polythene pipe  and by the prelaid GI fish wire and making nece connection
b) 2 X 4 + 1 X 2.5 Sqmm.(AC &amp;SPN)</t>
  </si>
  <si>
    <t>Supply and fixing 1.1 KV grade single core stranded FR PVC insulated &amp;unsheted single core stranded copper wire in the prelaid polythene pipe  and by the prelaid GI fish wire and making nece connection
c)( 2 x 6 + 1 x 4) sq mm (SPNDB)</t>
  </si>
  <si>
    <t>Supply and fixing 1.1 KV grade single core stranded FR PVC insulated &amp;unsheted single core stranded copper wire in the prelaid polythene pipe  and by the prelaid GI fish wire and making nece connection
d) 4 x 10+ 2x6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</si>
  <si>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6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</si>
  <si>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</si>
  <si>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4.5 mtr</t>
  </si>
  <si>
    <t>Supply &amp; Fixing 240V, Modular Socket (2 Module) type fan regulator (Step type) (Brand approved by EIC) on existing Modular GI switch board with top cover plate incl. making necy. connections etc.</t>
  </si>
  <si>
    <t>Supplying &amp; Fixing 240 V AC/DC superior type Multitune (min 10 nos. tune) Call Bell (Anchor) with selector switch forsingle/Multi Tunes mode, Battery operated on HW boardincl. S&amp;F HW board</t>
  </si>
  <si>
    <r>
      <rPr>
        <b/>
        <sz val="10"/>
        <rFont val="Book Antiqua"/>
        <family val="1"/>
      </rPr>
      <t>Electrical Works (NON SCHUDLE ITEM)</t>
    </r>
    <r>
      <rPr>
        <sz val="10"/>
        <rFont val="Book Antiqua"/>
        <family val="1"/>
      </rPr>
      <t xml:space="preserve">
Dismantling the existing damaged wiring including switches, distribution bords etc. with all accessories from wall/ roof  as  directed by the EIC. </t>
    </r>
  </si>
  <si>
    <t xml:space="preserve">Supply  4' single LED type tube light   fitting complete with all acessaries directly on ceiling  with HW round block &amp; suitable size of MS fastener (Crompton, cat no - DIJB12LT8-20, LLT8-20/Havells)     </t>
  </si>
  <si>
    <t xml:space="preserve">  Supply &amp; delivery of  45W LED (crompton Cat. No. LSTP-45-CDL/Havells)</t>
  </si>
  <si>
    <t>Reparing for existing tube light changing starter,choke,holder &amp; tube light with painting the buttam as necessary</t>
  </si>
  <si>
    <t xml:space="preserve">  Taking down 1200/1400mm swep A C Celling FAN part by part opening changing the bush, bearing and greesing painting the fan as necessary &amp; re fixing</t>
  </si>
  <si>
    <t>Supply &amp; fixing of 1200mm sweep Ceiling Fan (Orient,New Bridge, White, Usha Stricker plus) or equivalent as approved by the EIC,complete with all acessaries Incl S/F necy copper flex wire.</t>
  </si>
  <si>
    <t xml:space="preserve">Name of Work: Repair, renovation and upgradation of G+1 storied Police Station along with single storied barrack building at Nanoor P.S. in Birbhum. </t>
  </si>
  <si>
    <t>Contract No: WBPHIDCL/Addl.CE/NIT- 151(e)/2018-2019  (1st Call) SL. NO. 5</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</si>
</sst>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8"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9" fillId="33" borderId="10" xfId="60" applyNumberFormat="1" applyFont="1" applyFill="1" applyBorder="1" applyAlignment="1" applyProtection="1">
      <alignment vertical="center" wrapText="1"/>
      <protection locked="0"/>
    </xf>
    <xf numFmtId="0" fontId="65"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0" fillId="0" borderId="11" xfId="60" applyNumberFormat="1" applyFont="1" applyFill="1" applyBorder="1" applyAlignment="1">
      <alignment vertical="top"/>
      <protection/>
    </xf>
    <xf numFmtId="10" fontId="71"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2" fontId="6" fillId="0" borderId="11" xfId="42" applyNumberFormat="1" applyFont="1" applyFill="1" applyBorder="1" applyAlignment="1">
      <alignment vertical="top"/>
    </xf>
    <xf numFmtId="0" fontId="72"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7" xfId="57" applyNumberFormat="1" applyFont="1" applyFill="1" applyBorder="1" applyAlignment="1" applyProtection="1">
      <alignment horizontal="right" vertical="center" readingOrder="1"/>
      <protection locked="0"/>
    </xf>
    <xf numFmtId="0" fontId="2" fillId="0" borderId="18"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9" xfId="60" applyNumberFormat="1" applyFont="1" applyFill="1" applyBorder="1" applyAlignment="1">
      <alignment horizontal="right" vertical="center" readingOrder="1"/>
      <protection/>
    </xf>
    <xf numFmtId="172" fontId="2" fillId="0" borderId="19"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7"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9" xfId="60" applyNumberFormat="1" applyFont="1" applyFill="1" applyBorder="1" applyAlignment="1">
      <alignment horizontal="right" vertical="center" readingOrder="1"/>
      <protection/>
    </xf>
    <xf numFmtId="2" fontId="2" fillId="0" borderId="19"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justify" vertical="top" wrapText="1"/>
    </xf>
    <xf numFmtId="0" fontId="18" fillId="0" borderId="11" xfId="0" applyFont="1" applyFill="1" applyBorder="1" applyAlignment="1">
      <alignment horizontal="left" vertical="top" wrapText="1"/>
    </xf>
    <xf numFmtId="0" fontId="4" fillId="0" borderId="0" xfId="57" applyNumberFormat="1" applyFont="1" applyFill="1" applyBorder="1" applyAlignment="1">
      <alignment horizontal="left" vertical="center"/>
      <protection/>
    </xf>
    <xf numFmtId="2" fontId="3" fillId="0" borderId="0" xfId="57" applyNumberFormat="1" applyFont="1" applyFill="1" applyAlignment="1">
      <alignment vertical="center"/>
      <protection/>
    </xf>
    <xf numFmtId="0" fontId="3" fillId="0" borderId="0" xfId="57" applyNumberFormat="1" applyFont="1" applyFill="1" applyAlignment="1" applyProtection="1">
      <alignment vertical="center"/>
      <protection/>
    </xf>
    <xf numFmtId="0" fontId="0" fillId="0" borderId="0" xfId="57" applyNumberFormat="1" applyFill="1" applyAlignment="1">
      <alignment vertical="center"/>
      <protection/>
    </xf>
    <xf numFmtId="2" fontId="3" fillId="34" borderId="0" xfId="57" applyNumberFormat="1" applyFont="1" applyFill="1" applyAlignment="1">
      <alignment vertical="center"/>
      <protection/>
    </xf>
    <xf numFmtId="174" fontId="3" fillId="0" borderId="0" xfId="57" applyNumberFormat="1" applyFont="1" applyFill="1" applyAlignment="1">
      <alignment vertical="top"/>
      <protection/>
    </xf>
    <xf numFmtId="0" fontId="3" fillId="0" borderId="0" xfId="57" applyNumberFormat="1" applyFont="1" applyFill="1" applyAlignment="1">
      <alignment horizontal="center" vertical="center"/>
      <protection/>
    </xf>
    <xf numFmtId="2" fontId="3" fillId="0" borderId="0" xfId="57" applyNumberFormat="1" applyFont="1" applyFill="1" applyAlignment="1">
      <alignment horizontal="center" vertical="center"/>
      <protection/>
    </xf>
    <xf numFmtId="2" fontId="3" fillId="0" borderId="0" xfId="57" applyNumberFormat="1" applyFont="1" applyFill="1" applyAlignment="1">
      <alignment vertical="top"/>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1"/>
  <sheetViews>
    <sheetView showGridLines="0" view="pageBreakPreview" zoomScale="80" zoomScaleNormal="60" zoomScaleSheetLayoutView="80" zoomScalePageLayoutView="0" workbookViewId="0" topLeftCell="A44">
      <selection activeCell="A7" sqref="A7:BC7"/>
    </sheetView>
  </sheetViews>
  <sheetFormatPr defaultColWidth="9.140625" defaultRowHeight="15"/>
  <cols>
    <col min="1" max="1" width="13.57421875" style="21" customWidth="1"/>
    <col min="2" max="2" width="57.140625" style="21" customWidth="1"/>
    <col min="3" max="3" width="0.289062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56" width="14.00390625" style="75" hidden="1" customWidth="1"/>
    <col min="57" max="58" width="15.8515625" style="75" hidden="1" customWidth="1"/>
    <col min="59" max="59" width="9.140625" style="21" customWidth="1"/>
    <col min="60" max="60" width="14.140625" style="21" customWidth="1"/>
    <col min="61" max="61" width="9.140625" style="21" customWidth="1"/>
    <col min="62" max="62" width="15.28125" style="21" customWidth="1"/>
    <col min="63" max="63" width="9.140625" style="21" customWidth="1"/>
    <col min="64" max="64" width="9.57421875" style="21" bestFit="1" customWidth="1"/>
    <col min="65" max="238" width="9.140625" style="21" customWidth="1"/>
    <col min="239" max="243" width="9.140625" style="22" customWidth="1"/>
    <col min="244" max="16384" width="9.140625" style="21" customWidth="1"/>
  </cols>
  <sheetData>
    <row r="1" spans="1:243" s="1" customFormat="1" ht="27" customHeight="1">
      <c r="A1" s="87" t="str">
        <f>B2&amp;" BoQ"</f>
        <v>Percentage BoQ</v>
      </c>
      <c r="B1" s="87"/>
      <c r="C1" s="87"/>
      <c r="D1" s="87"/>
      <c r="E1" s="87"/>
      <c r="F1" s="87"/>
      <c r="G1" s="87"/>
      <c r="H1" s="87"/>
      <c r="I1" s="87"/>
      <c r="J1" s="87"/>
      <c r="K1" s="87"/>
      <c r="L1" s="87"/>
      <c r="O1" s="2"/>
      <c r="P1" s="2"/>
      <c r="Q1" s="3"/>
      <c r="IE1" s="3"/>
      <c r="IF1" s="3"/>
      <c r="IG1" s="3"/>
      <c r="IH1" s="3"/>
      <c r="II1" s="3"/>
    </row>
    <row r="2" spans="1:17" s="1" customFormat="1" ht="25.5" customHeight="1" hidden="1">
      <c r="A2" s="23" t="s">
        <v>4</v>
      </c>
      <c r="B2" s="23" t="s">
        <v>63</v>
      </c>
      <c r="C2" s="23" t="s">
        <v>5</v>
      </c>
      <c r="D2" s="23" t="s">
        <v>6</v>
      </c>
      <c r="E2" s="23"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88" t="s">
        <v>186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72"/>
      <c r="BE4" s="72"/>
      <c r="BF4" s="72"/>
      <c r="IE4" s="6"/>
      <c r="IF4" s="6"/>
      <c r="IG4" s="6"/>
      <c r="IH4" s="6"/>
      <c r="II4" s="6"/>
    </row>
    <row r="5" spans="1:243" s="5" customFormat="1" ht="30.75" customHeight="1">
      <c r="A5" s="88" t="s">
        <v>262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72"/>
      <c r="BE5" s="72"/>
      <c r="BF5" s="72"/>
      <c r="IE5" s="6"/>
      <c r="IF5" s="6"/>
      <c r="IG5" s="6"/>
      <c r="IH5" s="6"/>
      <c r="II5" s="6"/>
    </row>
    <row r="6" spans="1:243" s="5" customFormat="1" ht="30.75" customHeight="1">
      <c r="A6" s="88" t="s">
        <v>263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72"/>
      <c r="BE6" s="72"/>
      <c r="BF6" s="72"/>
      <c r="IE6" s="6"/>
      <c r="IF6" s="6"/>
      <c r="IG6" s="6"/>
      <c r="IH6" s="6"/>
      <c r="II6" s="6"/>
    </row>
    <row r="7" spans="1:243" s="5" customFormat="1" ht="29.25" customHeight="1" hidden="1">
      <c r="A7" s="89" t="s">
        <v>8</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72"/>
      <c r="BE7" s="72"/>
      <c r="BF7" s="72"/>
      <c r="IE7" s="6"/>
      <c r="IF7" s="6"/>
      <c r="IG7" s="6"/>
      <c r="IH7" s="6"/>
      <c r="II7" s="6"/>
    </row>
    <row r="8" spans="1:243" s="7" customFormat="1" ht="37.5" customHeight="1">
      <c r="A8" s="24" t="s">
        <v>9</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8"/>
      <c r="IF8" s="8"/>
      <c r="IG8" s="8"/>
      <c r="IH8" s="8"/>
      <c r="II8" s="8"/>
    </row>
    <row r="9" spans="1:243"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9"/>
      <c r="BF10" s="9"/>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32</v>
      </c>
      <c r="BC11" s="26" t="s">
        <v>33</v>
      </c>
      <c r="BD11" s="9"/>
      <c r="BE11" s="9"/>
      <c r="BF11" s="9"/>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9"/>
      <c r="BF12" s="9"/>
      <c r="IE12" s="13"/>
      <c r="IF12" s="13"/>
      <c r="IG12" s="13"/>
      <c r="IH12" s="13"/>
      <c r="II12" s="13"/>
    </row>
    <row r="13" spans="1:243" s="15" customFormat="1" ht="42.75" customHeight="1">
      <c r="A13" s="27">
        <v>1</v>
      </c>
      <c r="B13" s="46" t="s">
        <v>154</v>
      </c>
      <c r="C13" s="48" t="s">
        <v>34</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BD13" s="9"/>
      <c r="BE13" s="9"/>
      <c r="BF13" s="9"/>
      <c r="IE13" s="16">
        <v>1</v>
      </c>
      <c r="IF13" s="16" t="s">
        <v>35</v>
      </c>
      <c r="IG13" s="16" t="s">
        <v>36</v>
      </c>
      <c r="IH13" s="16">
        <v>10</v>
      </c>
      <c r="II13" s="16" t="s">
        <v>37</v>
      </c>
    </row>
    <row r="14" spans="1:243" s="15" customFormat="1" ht="95.25" customHeight="1">
      <c r="A14" s="27">
        <v>2</v>
      </c>
      <c r="B14" s="70" t="s">
        <v>187</v>
      </c>
      <c r="C14" s="48" t="s">
        <v>152</v>
      </c>
      <c r="D14" s="67">
        <v>50.76</v>
      </c>
      <c r="E14" s="68" t="s">
        <v>192</v>
      </c>
      <c r="F14" s="69">
        <v>134.92</v>
      </c>
      <c r="G14" s="62"/>
      <c r="H14" s="52"/>
      <c r="I14" s="51" t="s">
        <v>39</v>
      </c>
      <c r="J14" s="53">
        <f>IF(I14="Less(-)",-1,1)</f>
        <v>1</v>
      </c>
      <c r="K14" s="54" t="s">
        <v>64</v>
      </c>
      <c r="L14" s="54" t="s">
        <v>7</v>
      </c>
      <c r="M14" s="63"/>
      <c r="N14" s="62"/>
      <c r="O14" s="62"/>
      <c r="P14" s="64"/>
      <c r="Q14" s="62"/>
      <c r="R14" s="62"/>
      <c r="S14" s="64"/>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f>
        <v>6848.54</v>
      </c>
      <c r="BB14" s="66">
        <f>BA14+SUM(N14:AZ14)</f>
        <v>6848.54</v>
      </c>
      <c r="BC14" s="61" t="str">
        <f>SpellNumber(L14,BB14)</f>
        <v>INR  Six Thousand Eight Hundred &amp; Forty Eight  and Paise Fifty Four Only</v>
      </c>
      <c r="BD14" s="73">
        <v>10</v>
      </c>
      <c r="BE14" s="73">
        <f>BD14*1.12*1.01</f>
        <v>11.31</v>
      </c>
      <c r="BF14" s="76">
        <f>D14*BD14</f>
        <v>507.6</v>
      </c>
      <c r="BH14" s="77">
        <v>119.27</v>
      </c>
      <c r="BJ14" s="79">
        <f>BH14*1.12*1.01</f>
        <v>134.92</v>
      </c>
      <c r="BL14" s="15">
        <f>D14*BH14</f>
        <v>6054.1452</v>
      </c>
      <c r="IE14" s="16">
        <v>2</v>
      </c>
      <c r="IF14" s="16" t="s">
        <v>35</v>
      </c>
      <c r="IG14" s="16" t="s">
        <v>44</v>
      </c>
      <c r="IH14" s="16">
        <v>10</v>
      </c>
      <c r="II14" s="16" t="s">
        <v>38</v>
      </c>
    </row>
    <row r="15" spans="1:243" s="15" customFormat="1" ht="47.25" customHeight="1">
      <c r="A15" s="27">
        <v>3</v>
      </c>
      <c r="B15" s="70" t="s">
        <v>188</v>
      </c>
      <c r="C15" s="48" t="s">
        <v>153</v>
      </c>
      <c r="D15" s="67">
        <v>104</v>
      </c>
      <c r="E15" s="68" t="s">
        <v>157</v>
      </c>
      <c r="F15" s="69">
        <v>300.9</v>
      </c>
      <c r="G15" s="62"/>
      <c r="H15" s="52"/>
      <c r="I15" s="51" t="s">
        <v>39</v>
      </c>
      <c r="J15" s="53">
        <f aca="true" t="shared" si="0" ref="J15:J79">IF(I15="Less(-)",-1,1)</f>
        <v>1</v>
      </c>
      <c r="K15" s="54" t="s">
        <v>64</v>
      </c>
      <c r="L15" s="54" t="s">
        <v>7</v>
      </c>
      <c r="M15" s="63"/>
      <c r="N15" s="62"/>
      <c r="O15" s="62"/>
      <c r="P15" s="64"/>
      <c r="Q15" s="62"/>
      <c r="R15" s="62"/>
      <c r="S15" s="64"/>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 aca="true" t="shared" si="1" ref="BA15:BA78">total_amount_ba($B$2,$D$2,D15,F15,J15,K15,M15)</f>
        <v>31293.6</v>
      </c>
      <c r="BB15" s="66">
        <f aca="true" t="shared" si="2" ref="BB15:BB78">BA15+SUM(N15:AZ15)</f>
        <v>31293.6</v>
      </c>
      <c r="BC15" s="61" t="str">
        <f aca="true" t="shared" si="3" ref="BC15:BC79">SpellNumber(L15,BB15)</f>
        <v>INR  Thirty One Thousand Two Hundred &amp; Ninety Three  and Paise Sixty Only</v>
      </c>
      <c r="BD15" s="73">
        <v>166</v>
      </c>
      <c r="BE15" s="73">
        <f aca="true" t="shared" si="4" ref="BE15:BE78">BD15*1.12*1.01</f>
        <v>187.78</v>
      </c>
      <c r="BF15" s="76">
        <f aca="true" t="shared" si="5" ref="BF15:BF78">D15*BD15</f>
        <v>17264</v>
      </c>
      <c r="BH15" s="15">
        <v>266</v>
      </c>
      <c r="BJ15" s="79">
        <f aca="true" t="shared" si="6" ref="BJ15:BJ66">BH15*1.12*1.01</f>
        <v>300.9</v>
      </c>
      <c r="IE15" s="16">
        <v>3</v>
      </c>
      <c r="IF15" s="16" t="s">
        <v>46</v>
      </c>
      <c r="IG15" s="16" t="s">
        <v>47</v>
      </c>
      <c r="IH15" s="16">
        <v>10</v>
      </c>
      <c r="II15" s="16" t="s">
        <v>38</v>
      </c>
    </row>
    <row r="16" spans="1:243" s="15" customFormat="1" ht="50.25" customHeight="1">
      <c r="A16" s="27">
        <v>4</v>
      </c>
      <c r="B16" s="70" t="s">
        <v>189</v>
      </c>
      <c r="C16" s="48" t="s">
        <v>43</v>
      </c>
      <c r="D16" s="67">
        <v>10.4</v>
      </c>
      <c r="E16" s="68" t="s">
        <v>192</v>
      </c>
      <c r="F16" s="69">
        <v>4788.37</v>
      </c>
      <c r="G16" s="62"/>
      <c r="H16" s="52"/>
      <c r="I16" s="51" t="s">
        <v>39</v>
      </c>
      <c r="J16" s="53">
        <f t="shared" si="0"/>
        <v>1</v>
      </c>
      <c r="K16" s="54" t="s">
        <v>64</v>
      </c>
      <c r="L16" s="54" t="s">
        <v>7</v>
      </c>
      <c r="M16" s="63"/>
      <c r="N16" s="62"/>
      <c r="O16" s="62"/>
      <c r="P16" s="64"/>
      <c r="Q16" s="62"/>
      <c r="R16" s="62"/>
      <c r="S16" s="64"/>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t="shared" si="1"/>
        <v>49799.05</v>
      </c>
      <c r="BB16" s="66">
        <f t="shared" si="2"/>
        <v>49799.05</v>
      </c>
      <c r="BC16" s="61" t="str">
        <f t="shared" si="3"/>
        <v>INR  Forty Nine Thousand Seven Hundred &amp; Ninety Nine  and Paise Five Only</v>
      </c>
      <c r="BD16" s="73">
        <v>119.27</v>
      </c>
      <c r="BE16" s="73">
        <f t="shared" si="4"/>
        <v>134.92</v>
      </c>
      <c r="BF16" s="76">
        <f t="shared" si="5"/>
        <v>1240.41</v>
      </c>
      <c r="BH16" s="15">
        <v>4233</v>
      </c>
      <c r="BJ16" s="79">
        <f t="shared" si="6"/>
        <v>4788.37</v>
      </c>
      <c r="IE16" s="16">
        <v>1.01</v>
      </c>
      <c r="IF16" s="16" t="s">
        <v>40</v>
      </c>
      <c r="IG16" s="16" t="s">
        <v>36</v>
      </c>
      <c r="IH16" s="16">
        <v>123.223</v>
      </c>
      <c r="II16" s="16" t="s">
        <v>38</v>
      </c>
    </row>
    <row r="17" spans="1:243" s="15" customFormat="1" ht="43.5" customHeight="1">
      <c r="A17" s="27">
        <v>5</v>
      </c>
      <c r="B17" s="70" t="s">
        <v>190</v>
      </c>
      <c r="C17" s="48" t="s">
        <v>45</v>
      </c>
      <c r="D17" s="67">
        <v>18.65</v>
      </c>
      <c r="E17" s="68" t="s">
        <v>192</v>
      </c>
      <c r="F17" s="69">
        <v>4799.68</v>
      </c>
      <c r="G17" s="62"/>
      <c r="H17" s="52"/>
      <c r="I17" s="51" t="s">
        <v>39</v>
      </c>
      <c r="J17" s="53">
        <f t="shared" si="0"/>
        <v>1</v>
      </c>
      <c r="K17" s="54" t="s">
        <v>64</v>
      </c>
      <c r="L17" s="54" t="s">
        <v>7</v>
      </c>
      <c r="M17" s="63"/>
      <c r="N17" s="62"/>
      <c r="O17" s="62"/>
      <c r="P17" s="64"/>
      <c r="Q17" s="62"/>
      <c r="R17" s="62"/>
      <c r="S17" s="64"/>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1"/>
        <v>89514.03</v>
      </c>
      <c r="BB17" s="66">
        <f t="shared" si="2"/>
        <v>89514.03</v>
      </c>
      <c r="BC17" s="61" t="str">
        <f t="shared" si="3"/>
        <v>INR  Eighty Nine Thousand Five Hundred &amp; Fourteen  and Paise Three Only</v>
      </c>
      <c r="BD17" s="73">
        <v>192.38</v>
      </c>
      <c r="BE17" s="73">
        <f t="shared" si="4"/>
        <v>217.62</v>
      </c>
      <c r="BF17" s="76">
        <f t="shared" si="5"/>
        <v>3587.89</v>
      </c>
      <c r="BH17" s="15">
        <v>4243</v>
      </c>
      <c r="BJ17" s="79">
        <f t="shared" si="6"/>
        <v>4799.68</v>
      </c>
      <c r="IE17" s="16">
        <v>1.02</v>
      </c>
      <c r="IF17" s="16" t="s">
        <v>41</v>
      </c>
      <c r="IG17" s="16" t="s">
        <v>42</v>
      </c>
      <c r="IH17" s="16">
        <v>213</v>
      </c>
      <c r="II17" s="16" t="s">
        <v>38</v>
      </c>
    </row>
    <row r="18" spans="1:243" s="15" customFormat="1" ht="147.75" customHeight="1">
      <c r="A18" s="27">
        <v>6</v>
      </c>
      <c r="B18" s="70" t="s">
        <v>191</v>
      </c>
      <c r="C18" s="48" t="s">
        <v>48</v>
      </c>
      <c r="D18" s="67">
        <v>17.28</v>
      </c>
      <c r="E18" s="68" t="s">
        <v>193</v>
      </c>
      <c r="F18" s="69">
        <v>197.96</v>
      </c>
      <c r="G18" s="62"/>
      <c r="H18" s="52"/>
      <c r="I18" s="51" t="s">
        <v>39</v>
      </c>
      <c r="J18" s="53">
        <f t="shared" si="0"/>
        <v>1</v>
      </c>
      <c r="K18" s="54" t="s">
        <v>64</v>
      </c>
      <c r="L18" s="54" t="s">
        <v>7</v>
      </c>
      <c r="M18" s="63"/>
      <c r="N18" s="62"/>
      <c r="O18" s="62"/>
      <c r="P18" s="64"/>
      <c r="Q18" s="62"/>
      <c r="R18" s="62"/>
      <c r="S18" s="64"/>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1"/>
        <v>3420.75</v>
      </c>
      <c r="BB18" s="66">
        <f t="shared" si="2"/>
        <v>3420.75</v>
      </c>
      <c r="BC18" s="61" t="str">
        <f t="shared" si="3"/>
        <v>INR  Three Thousand Four Hundred &amp; Twenty  and Paise Seventy Five Only</v>
      </c>
      <c r="BD18" s="73">
        <v>77.54</v>
      </c>
      <c r="BE18" s="73">
        <f t="shared" si="4"/>
        <v>87.71</v>
      </c>
      <c r="BF18" s="76">
        <f t="shared" si="5"/>
        <v>1339.89</v>
      </c>
      <c r="BH18" s="15">
        <v>175</v>
      </c>
      <c r="BJ18" s="79">
        <f t="shared" si="6"/>
        <v>197.96</v>
      </c>
      <c r="IE18" s="16">
        <v>2</v>
      </c>
      <c r="IF18" s="16" t="s">
        <v>35</v>
      </c>
      <c r="IG18" s="16" t="s">
        <v>44</v>
      </c>
      <c r="IH18" s="16">
        <v>10</v>
      </c>
      <c r="II18" s="16" t="s">
        <v>38</v>
      </c>
    </row>
    <row r="19" spans="1:243" s="15" customFormat="1" ht="139.5" customHeight="1">
      <c r="A19" s="27">
        <v>7</v>
      </c>
      <c r="B19" s="70" t="s">
        <v>194</v>
      </c>
      <c r="C19" s="48" t="s">
        <v>49</v>
      </c>
      <c r="D19" s="67">
        <v>0.3</v>
      </c>
      <c r="E19" s="68" t="s">
        <v>163</v>
      </c>
      <c r="F19" s="69">
        <v>80619.49</v>
      </c>
      <c r="G19" s="62"/>
      <c r="H19" s="52"/>
      <c r="I19" s="51" t="s">
        <v>39</v>
      </c>
      <c r="J19" s="53">
        <f t="shared" si="0"/>
        <v>1</v>
      </c>
      <c r="K19" s="54" t="s">
        <v>64</v>
      </c>
      <c r="L19" s="54" t="s">
        <v>7</v>
      </c>
      <c r="M19" s="63"/>
      <c r="N19" s="62"/>
      <c r="O19" s="62"/>
      <c r="P19" s="64"/>
      <c r="Q19" s="62"/>
      <c r="R19" s="62"/>
      <c r="S19" s="64"/>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1"/>
        <v>24185.85</v>
      </c>
      <c r="BB19" s="66">
        <f t="shared" si="2"/>
        <v>24185.85</v>
      </c>
      <c r="BC19" s="61" t="str">
        <f t="shared" si="3"/>
        <v>INR  Twenty Four Thousand One Hundred &amp; Eighty Five  and Paise Eighty Five Only</v>
      </c>
      <c r="BD19" s="73">
        <v>355.41</v>
      </c>
      <c r="BE19" s="73">
        <f t="shared" si="4"/>
        <v>402.04</v>
      </c>
      <c r="BF19" s="76">
        <f t="shared" si="5"/>
        <v>106.62</v>
      </c>
      <c r="BH19" s="15">
        <v>71269</v>
      </c>
      <c r="BJ19" s="79">
        <f t="shared" si="6"/>
        <v>80619.49</v>
      </c>
      <c r="IE19" s="16">
        <v>3</v>
      </c>
      <c r="IF19" s="16" t="s">
        <v>46</v>
      </c>
      <c r="IG19" s="16" t="s">
        <v>47</v>
      </c>
      <c r="IH19" s="16">
        <v>10</v>
      </c>
      <c r="II19" s="16" t="s">
        <v>38</v>
      </c>
    </row>
    <row r="20" spans="1:243" s="15" customFormat="1" ht="126" customHeight="1">
      <c r="A20" s="27">
        <v>8</v>
      </c>
      <c r="B20" s="70" t="s">
        <v>195</v>
      </c>
      <c r="C20" s="48" t="s">
        <v>50</v>
      </c>
      <c r="D20" s="67">
        <v>20.8</v>
      </c>
      <c r="E20" s="68" t="s">
        <v>157</v>
      </c>
      <c r="F20" s="69">
        <v>371.03</v>
      </c>
      <c r="G20" s="62"/>
      <c r="H20" s="52"/>
      <c r="I20" s="51" t="s">
        <v>39</v>
      </c>
      <c r="J20" s="53">
        <f t="shared" si="0"/>
        <v>1</v>
      </c>
      <c r="K20" s="54" t="s">
        <v>64</v>
      </c>
      <c r="L20" s="54" t="s">
        <v>7</v>
      </c>
      <c r="M20" s="63"/>
      <c r="N20" s="62"/>
      <c r="O20" s="62"/>
      <c r="P20" s="64"/>
      <c r="Q20" s="62"/>
      <c r="R20" s="62"/>
      <c r="S20" s="64"/>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1"/>
        <v>7717.42</v>
      </c>
      <c r="BB20" s="66">
        <f t="shared" si="2"/>
        <v>7717.42</v>
      </c>
      <c r="BC20" s="61" t="str">
        <f t="shared" si="3"/>
        <v>INR  Seven Thousand Seven Hundred &amp; Seventeen  and Paise Forty Two Only</v>
      </c>
      <c r="BD20" s="73">
        <v>487.41</v>
      </c>
      <c r="BE20" s="73">
        <f t="shared" si="4"/>
        <v>551.36</v>
      </c>
      <c r="BF20" s="76">
        <f t="shared" si="5"/>
        <v>10138.13</v>
      </c>
      <c r="BH20" s="15">
        <v>328</v>
      </c>
      <c r="BJ20" s="79">
        <f t="shared" si="6"/>
        <v>371.03</v>
      </c>
      <c r="IE20" s="16">
        <v>1.01</v>
      </c>
      <c r="IF20" s="16" t="s">
        <v>40</v>
      </c>
      <c r="IG20" s="16" t="s">
        <v>36</v>
      </c>
      <c r="IH20" s="16">
        <v>123.223</v>
      </c>
      <c r="II20" s="16" t="s">
        <v>38</v>
      </c>
    </row>
    <row r="21" spans="1:243" s="15" customFormat="1" ht="70.5" customHeight="1">
      <c r="A21" s="27">
        <v>9</v>
      </c>
      <c r="B21" s="70" t="s">
        <v>196</v>
      </c>
      <c r="C21" s="48" t="s">
        <v>51</v>
      </c>
      <c r="D21" s="67">
        <v>10.405</v>
      </c>
      <c r="E21" s="68" t="s">
        <v>162</v>
      </c>
      <c r="F21" s="69">
        <v>1062.2</v>
      </c>
      <c r="G21" s="62"/>
      <c r="H21" s="52"/>
      <c r="I21" s="51" t="s">
        <v>39</v>
      </c>
      <c r="J21" s="53">
        <f t="shared" si="0"/>
        <v>1</v>
      </c>
      <c r="K21" s="54" t="s">
        <v>64</v>
      </c>
      <c r="L21" s="54" t="s">
        <v>7</v>
      </c>
      <c r="M21" s="63"/>
      <c r="N21" s="62"/>
      <c r="O21" s="62"/>
      <c r="P21" s="64"/>
      <c r="Q21" s="62"/>
      <c r="R21" s="62"/>
      <c r="S21" s="64"/>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1"/>
        <v>11052.19</v>
      </c>
      <c r="BB21" s="66">
        <f t="shared" si="2"/>
        <v>11052.19</v>
      </c>
      <c r="BC21" s="61" t="str">
        <f t="shared" si="3"/>
        <v>INR  Eleven Thousand  &amp;Fifty Two  and Paise Nineteen Only</v>
      </c>
      <c r="BD21" s="73">
        <v>110</v>
      </c>
      <c r="BE21" s="73">
        <f t="shared" si="4"/>
        <v>124.43</v>
      </c>
      <c r="BF21" s="76">
        <f t="shared" si="5"/>
        <v>1144.55</v>
      </c>
      <c r="BH21" s="15">
        <v>939</v>
      </c>
      <c r="BJ21" s="79">
        <f t="shared" si="6"/>
        <v>1062.2</v>
      </c>
      <c r="IE21" s="16"/>
      <c r="IF21" s="16"/>
      <c r="IG21" s="16"/>
      <c r="IH21" s="16"/>
      <c r="II21" s="16"/>
    </row>
    <row r="22" spans="1:243" s="15" customFormat="1" ht="87" customHeight="1">
      <c r="A22" s="27">
        <v>10</v>
      </c>
      <c r="B22" s="70" t="s">
        <v>197</v>
      </c>
      <c r="C22" s="48" t="s">
        <v>52</v>
      </c>
      <c r="D22" s="67">
        <v>102.01</v>
      </c>
      <c r="E22" s="68" t="s">
        <v>193</v>
      </c>
      <c r="F22" s="69">
        <v>1134.59</v>
      </c>
      <c r="G22" s="62"/>
      <c r="H22" s="52"/>
      <c r="I22" s="51" t="s">
        <v>39</v>
      </c>
      <c r="J22" s="53">
        <f t="shared" si="0"/>
        <v>1</v>
      </c>
      <c r="K22" s="54" t="s">
        <v>64</v>
      </c>
      <c r="L22" s="54" t="s">
        <v>7</v>
      </c>
      <c r="M22" s="63"/>
      <c r="N22" s="62"/>
      <c r="O22" s="62"/>
      <c r="P22" s="64"/>
      <c r="Q22" s="62"/>
      <c r="R22" s="62"/>
      <c r="S22" s="64"/>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1"/>
        <v>115739.53</v>
      </c>
      <c r="BB22" s="66">
        <f t="shared" si="2"/>
        <v>115739.53</v>
      </c>
      <c r="BC22" s="61" t="str">
        <f t="shared" si="3"/>
        <v>INR  One Lakh Fifteen Thousand Seven Hundred &amp; Thirty Nine  and Paise Fifty Three Only</v>
      </c>
      <c r="BD22" s="73">
        <v>266</v>
      </c>
      <c r="BE22" s="73">
        <f t="shared" si="4"/>
        <v>300.9</v>
      </c>
      <c r="BF22" s="76">
        <f t="shared" si="5"/>
        <v>27134.66</v>
      </c>
      <c r="BH22" s="15">
        <v>1003</v>
      </c>
      <c r="BJ22" s="79">
        <f t="shared" si="6"/>
        <v>1134.59</v>
      </c>
      <c r="IE22" s="16"/>
      <c r="IF22" s="16"/>
      <c r="IG22" s="16"/>
      <c r="IH22" s="16"/>
      <c r="II22" s="16"/>
    </row>
    <row r="23" spans="1:243" s="15" customFormat="1" ht="232.5" customHeight="1">
      <c r="A23" s="27">
        <v>11</v>
      </c>
      <c r="B23" s="70" t="s">
        <v>198</v>
      </c>
      <c r="C23" s="48" t="s">
        <v>53</v>
      </c>
      <c r="D23" s="67">
        <v>18.72</v>
      </c>
      <c r="E23" s="68" t="s">
        <v>193</v>
      </c>
      <c r="F23" s="69">
        <v>1660.6</v>
      </c>
      <c r="G23" s="62"/>
      <c r="H23" s="52"/>
      <c r="I23" s="51" t="s">
        <v>39</v>
      </c>
      <c r="J23" s="53">
        <f t="shared" si="0"/>
        <v>1</v>
      </c>
      <c r="K23" s="54" t="s">
        <v>64</v>
      </c>
      <c r="L23" s="54" t="s">
        <v>7</v>
      </c>
      <c r="M23" s="63"/>
      <c r="N23" s="62"/>
      <c r="O23" s="62"/>
      <c r="P23" s="64"/>
      <c r="Q23" s="62"/>
      <c r="R23" s="62"/>
      <c r="S23" s="64"/>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1"/>
        <v>31086.43</v>
      </c>
      <c r="BB23" s="66">
        <f t="shared" si="2"/>
        <v>31086.43</v>
      </c>
      <c r="BC23" s="61" t="str">
        <f t="shared" si="3"/>
        <v>INR  Thirty One Thousand  &amp;Eighty Six  and Paise Forty Three Only</v>
      </c>
      <c r="BD23" s="73">
        <v>40</v>
      </c>
      <c r="BE23" s="73">
        <f t="shared" si="4"/>
        <v>45.25</v>
      </c>
      <c r="BF23" s="76">
        <f t="shared" si="5"/>
        <v>748.8</v>
      </c>
      <c r="BH23" s="15">
        <v>1468</v>
      </c>
      <c r="BJ23" s="79">
        <f t="shared" si="6"/>
        <v>1660.6</v>
      </c>
      <c r="IE23" s="16"/>
      <c r="IF23" s="16"/>
      <c r="IG23" s="16"/>
      <c r="IH23" s="16"/>
      <c r="II23" s="16"/>
    </row>
    <row r="24" spans="1:243" s="15" customFormat="1" ht="58.5" customHeight="1">
      <c r="A24" s="27">
        <v>12</v>
      </c>
      <c r="B24" s="70" t="s">
        <v>199</v>
      </c>
      <c r="C24" s="48" t="s">
        <v>54</v>
      </c>
      <c r="D24" s="67">
        <v>1159.381</v>
      </c>
      <c r="E24" s="68" t="s">
        <v>193</v>
      </c>
      <c r="F24" s="69">
        <v>21.49</v>
      </c>
      <c r="G24" s="62"/>
      <c r="H24" s="52"/>
      <c r="I24" s="51" t="s">
        <v>39</v>
      </c>
      <c r="J24" s="53">
        <f t="shared" si="0"/>
        <v>1</v>
      </c>
      <c r="K24" s="54" t="s">
        <v>64</v>
      </c>
      <c r="L24" s="54" t="s">
        <v>7</v>
      </c>
      <c r="M24" s="63"/>
      <c r="N24" s="62"/>
      <c r="O24" s="62"/>
      <c r="P24" s="64"/>
      <c r="Q24" s="62"/>
      <c r="R24" s="62"/>
      <c r="S24" s="64"/>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1"/>
        <v>24915.1</v>
      </c>
      <c r="BB24" s="66">
        <f t="shared" si="2"/>
        <v>24915.1</v>
      </c>
      <c r="BC24" s="61" t="str">
        <f t="shared" si="3"/>
        <v>INR  Twenty Four Thousand Nine Hundred &amp; Fifteen  and Paise Ten Only</v>
      </c>
      <c r="BD24" s="73">
        <v>24</v>
      </c>
      <c r="BE24" s="73">
        <f t="shared" si="4"/>
        <v>27.15</v>
      </c>
      <c r="BF24" s="76">
        <f t="shared" si="5"/>
        <v>27825.14</v>
      </c>
      <c r="BH24" s="15">
        <v>19</v>
      </c>
      <c r="BJ24" s="79">
        <f t="shared" si="6"/>
        <v>21.49</v>
      </c>
      <c r="BL24" s="80">
        <f>D24*BH24</f>
        <v>22028.24</v>
      </c>
      <c r="IE24" s="16"/>
      <c r="IF24" s="16"/>
      <c r="IG24" s="16"/>
      <c r="IH24" s="16"/>
      <c r="II24" s="16"/>
    </row>
    <row r="25" spans="1:243" s="15" customFormat="1" ht="49.5" customHeight="1">
      <c r="A25" s="27">
        <v>13</v>
      </c>
      <c r="B25" s="70" t="s">
        <v>200</v>
      </c>
      <c r="C25" s="48" t="s">
        <v>55</v>
      </c>
      <c r="D25" s="67">
        <v>220</v>
      </c>
      <c r="E25" s="68" t="s">
        <v>193</v>
      </c>
      <c r="F25" s="69">
        <v>23.76</v>
      </c>
      <c r="G25" s="62"/>
      <c r="H25" s="52"/>
      <c r="I25" s="51" t="s">
        <v>39</v>
      </c>
      <c r="J25" s="53">
        <f t="shared" si="0"/>
        <v>1</v>
      </c>
      <c r="K25" s="54" t="s">
        <v>64</v>
      </c>
      <c r="L25" s="54" t="s">
        <v>7</v>
      </c>
      <c r="M25" s="63"/>
      <c r="N25" s="62"/>
      <c r="O25" s="62"/>
      <c r="P25" s="64"/>
      <c r="Q25" s="62"/>
      <c r="R25" s="62"/>
      <c r="S25" s="64"/>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1"/>
        <v>5227.2</v>
      </c>
      <c r="BB25" s="66">
        <f t="shared" si="2"/>
        <v>5227.2</v>
      </c>
      <c r="BC25" s="61" t="str">
        <f t="shared" si="3"/>
        <v>INR  Five Thousand Two Hundred &amp; Twenty Seven  and Paise Twenty Only</v>
      </c>
      <c r="BD25" s="73">
        <v>4818.66</v>
      </c>
      <c r="BE25" s="73">
        <f t="shared" si="4"/>
        <v>5450.87</v>
      </c>
      <c r="BF25" s="76">
        <f t="shared" si="5"/>
        <v>1060105.2</v>
      </c>
      <c r="BH25" s="15">
        <v>21</v>
      </c>
      <c r="BJ25" s="79">
        <f t="shared" si="6"/>
        <v>23.76</v>
      </c>
      <c r="IE25" s="16"/>
      <c r="IF25" s="16"/>
      <c r="IG25" s="16"/>
      <c r="IH25" s="16"/>
      <c r="II25" s="16"/>
    </row>
    <row r="26" spans="1:243" s="15" customFormat="1" ht="48.75" customHeight="1">
      <c r="A26" s="27">
        <v>14</v>
      </c>
      <c r="B26" s="70" t="s">
        <v>201</v>
      </c>
      <c r="C26" s="48" t="s">
        <v>56</v>
      </c>
      <c r="D26" s="67">
        <v>20.09</v>
      </c>
      <c r="E26" s="68" t="s">
        <v>203</v>
      </c>
      <c r="F26" s="69">
        <v>6120.71</v>
      </c>
      <c r="G26" s="62"/>
      <c r="H26" s="52"/>
      <c r="I26" s="51" t="s">
        <v>39</v>
      </c>
      <c r="J26" s="53">
        <f t="shared" si="0"/>
        <v>1</v>
      </c>
      <c r="K26" s="54" t="s">
        <v>64</v>
      </c>
      <c r="L26" s="54" t="s">
        <v>7</v>
      </c>
      <c r="M26" s="63"/>
      <c r="N26" s="62"/>
      <c r="O26" s="62"/>
      <c r="P26" s="64"/>
      <c r="Q26" s="62"/>
      <c r="R26" s="62"/>
      <c r="S26" s="64"/>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1"/>
        <v>122965.06</v>
      </c>
      <c r="BB26" s="66">
        <f t="shared" si="2"/>
        <v>122965.06</v>
      </c>
      <c r="BC26" s="61" t="str">
        <f t="shared" si="3"/>
        <v>INR  One Lakh Twenty Two Thousand Nine Hundred &amp; Sixty Five  and Paise Six Only</v>
      </c>
      <c r="BD26" s="73">
        <v>5920.24</v>
      </c>
      <c r="BE26" s="73">
        <f t="shared" si="4"/>
        <v>6696.98</v>
      </c>
      <c r="BF26" s="76">
        <f t="shared" si="5"/>
        <v>118937.62</v>
      </c>
      <c r="BH26" s="15">
        <v>5410.81</v>
      </c>
      <c r="BJ26" s="79">
        <f t="shared" si="6"/>
        <v>6120.71</v>
      </c>
      <c r="IE26" s="16"/>
      <c r="IF26" s="16"/>
      <c r="IG26" s="16"/>
      <c r="IH26" s="16"/>
      <c r="II26" s="16"/>
    </row>
    <row r="27" spans="1:243" s="15" customFormat="1" ht="70.5" customHeight="1">
      <c r="A27" s="27">
        <v>15</v>
      </c>
      <c r="B27" s="70" t="s">
        <v>202</v>
      </c>
      <c r="C27" s="48" t="s">
        <v>57</v>
      </c>
      <c r="D27" s="67">
        <v>264.248</v>
      </c>
      <c r="E27" s="68" t="s">
        <v>193</v>
      </c>
      <c r="F27" s="69">
        <v>290.72</v>
      </c>
      <c r="G27" s="62"/>
      <c r="H27" s="52"/>
      <c r="I27" s="51" t="s">
        <v>39</v>
      </c>
      <c r="J27" s="53">
        <f t="shared" si="0"/>
        <v>1</v>
      </c>
      <c r="K27" s="54" t="s">
        <v>64</v>
      </c>
      <c r="L27" s="54" t="s">
        <v>7</v>
      </c>
      <c r="M27" s="63"/>
      <c r="N27" s="62"/>
      <c r="O27" s="62"/>
      <c r="P27" s="64"/>
      <c r="Q27" s="62"/>
      <c r="R27" s="62"/>
      <c r="S27" s="64"/>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65">
        <f t="shared" si="1"/>
        <v>76822.18</v>
      </c>
      <c r="BB27" s="66">
        <f t="shared" si="2"/>
        <v>76822.18</v>
      </c>
      <c r="BC27" s="61" t="str">
        <f t="shared" si="3"/>
        <v>INR  Seventy Six Thousand Eight Hundred &amp; Twenty Two  and Paise Eighteen Only</v>
      </c>
      <c r="BD27" s="73">
        <v>5940.24</v>
      </c>
      <c r="BE27" s="73">
        <f t="shared" si="4"/>
        <v>6719.6</v>
      </c>
      <c r="BF27" s="76">
        <f t="shared" si="5"/>
        <v>1569696.54</v>
      </c>
      <c r="BH27" s="15">
        <v>257</v>
      </c>
      <c r="BJ27" s="79">
        <f t="shared" si="6"/>
        <v>290.72</v>
      </c>
      <c r="IE27" s="16"/>
      <c r="IF27" s="16"/>
      <c r="IG27" s="16"/>
      <c r="IH27" s="16"/>
      <c r="II27" s="16"/>
    </row>
    <row r="28" spans="1:243" s="15" customFormat="1" ht="82.5" customHeight="1">
      <c r="A28" s="27">
        <v>16</v>
      </c>
      <c r="B28" s="70" t="s">
        <v>204</v>
      </c>
      <c r="C28" s="48" t="s">
        <v>58</v>
      </c>
      <c r="D28" s="67">
        <v>37.584</v>
      </c>
      <c r="E28" s="68" t="s">
        <v>193</v>
      </c>
      <c r="F28" s="69">
        <v>134.61</v>
      </c>
      <c r="G28" s="62"/>
      <c r="H28" s="52"/>
      <c r="I28" s="51" t="s">
        <v>39</v>
      </c>
      <c r="J28" s="53">
        <f t="shared" si="0"/>
        <v>1</v>
      </c>
      <c r="K28" s="54" t="s">
        <v>64</v>
      </c>
      <c r="L28" s="54" t="s">
        <v>7</v>
      </c>
      <c r="M28" s="63"/>
      <c r="N28" s="62"/>
      <c r="O28" s="62"/>
      <c r="P28" s="64"/>
      <c r="Q28" s="62"/>
      <c r="R28" s="62"/>
      <c r="S28" s="64"/>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65">
        <f t="shared" si="1"/>
        <v>5059.18</v>
      </c>
      <c r="BB28" s="66">
        <f t="shared" si="2"/>
        <v>5059.18</v>
      </c>
      <c r="BC28" s="61" t="str">
        <f t="shared" si="3"/>
        <v>INR  Five Thousand  &amp;Fifty Nine  and Paise Eighteen Only</v>
      </c>
      <c r="BD28" s="73">
        <v>5960.24</v>
      </c>
      <c r="BE28" s="73">
        <f t="shared" si="4"/>
        <v>6742.22</v>
      </c>
      <c r="BF28" s="76">
        <f t="shared" si="5"/>
        <v>224009.66</v>
      </c>
      <c r="BH28" s="15">
        <v>119</v>
      </c>
      <c r="BJ28" s="79">
        <f t="shared" si="6"/>
        <v>134.61</v>
      </c>
      <c r="IE28" s="16"/>
      <c r="IF28" s="16"/>
      <c r="IG28" s="16"/>
      <c r="IH28" s="16"/>
      <c r="II28" s="16"/>
    </row>
    <row r="29" spans="1:243" s="15" customFormat="1" ht="112.5" customHeight="1">
      <c r="A29" s="27">
        <v>17</v>
      </c>
      <c r="B29" s="70" t="s">
        <v>205</v>
      </c>
      <c r="C29" s="48" t="s">
        <v>59</v>
      </c>
      <c r="D29" s="67">
        <v>23.1</v>
      </c>
      <c r="E29" s="68" t="s">
        <v>193</v>
      </c>
      <c r="F29" s="69">
        <v>3007.86</v>
      </c>
      <c r="G29" s="62"/>
      <c r="H29" s="52"/>
      <c r="I29" s="51" t="s">
        <v>39</v>
      </c>
      <c r="J29" s="53">
        <f t="shared" si="0"/>
        <v>1</v>
      </c>
      <c r="K29" s="54" t="s">
        <v>64</v>
      </c>
      <c r="L29" s="54" t="s">
        <v>7</v>
      </c>
      <c r="M29" s="63"/>
      <c r="N29" s="62"/>
      <c r="O29" s="62"/>
      <c r="P29" s="64"/>
      <c r="Q29" s="62"/>
      <c r="R29" s="62"/>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65">
        <f t="shared" si="1"/>
        <v>69481.57</v>
      </c>
      <c r="BB29" s="66">
        <f t="shared" si="2"/>
        <v>69481.57</v>
      </c>
      <c r="BC29" s="61" t="str">
        <f t="shared" si="3"/>
        <v>INR  Sixty Nine Thousand Four Hundred &amp; Eighty One  and Paise Fifty Seven Only</v>
      </c>
      <c r="BD29" s="73">
        <v>359</v>
      </c>
      <c r="BE29" s="73">
        <f t="shared" si="4"/>
        <v>406.1</v>
      </c>
      <c r="BF29" s="76">
        <f t="shared" si="5"/>
        <v>8292.9</v>
      </c>
      <c r="BH29" s="15">
        <v>2659</v>
      </c>
      <c r="BJ29" s="79">
        <f t="shared" si="6"/>
        <v>3007.86</v>
      </c>
      <c r="IE29" s="16"/>
      <c r="IF29" s="16"/>
      <c r="IG29" s="16"/>
      <c r="IH29" s="16"/>
      <c r="II29" s="16"/>
    </row>
    <row r="30" spans="1:243" s="15" customFormat="1" ht="171" customHeight="1">
      <c r="A30" s="27">
        <v>18</v>
      </c>
      <c r="B30" s="70" t="s">
        <v>206</v>
      </c>
      <c r="C30" s="48" t="s">
        <v>60</v>
      </c>
      <c r="D30" s="67">
        <v>16.38</v>
      </c>
      <c r="E30" s="68" t="s">
        <v>193</v>
      </c>
      <c r="F30" s="69">
        <v>2487.51</v>
      </c>
      <c r="G30" s="62"/>
      <c r="H30" s="52"/>
      <c r="I30" s="51" t="s">
        <v>39</v>
      </c>
      <c r="J30" s="53">
        <f t="shared" si="0"/>
        <v>1</v>
      </c>
      <c r="K30" s="54" t="s">
        <v>64</v>
      </c>
      <c r="L30" s="54" t="s">
        <v>7</v>
      </c>
      <c r="M30" s="63"/>
      <c r="N30" s="62"/>
      <c r="O30" s="62"/>
      <c r="P30" s="64"/>
      <c r="Q30" s="62"/>
      <c r="R30" s="62"/>
      <c r="S30" s="64"/>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65">
        <f t="shared" si="1"/>
        <v>40745.41</v>
      </c>
      <c r="BB30" s="66">
        <f t="shared" si="2"/>
        <v>40745.41</v>
      </c>
      <c r="BC30" s="61" t="str">
        <f t="shared" si="3"/>
        <v>INR  Forty Thousand Seven Hundred &amp; Forty Five  and Paise Forty One Only</v>
      </c>
      <c r="BD30" s="73">
        <v>377</v>
      </c>
      <c r="BE30" s="73">
        <f t="shared" si="4"/>
        <v>426.46</v>
      </c>
      <c r="BF30" s="76">
        <f t="shared" si="5"/>
        <v>6175.26</v>
      </c>
      <c r="BH30" s="15">
        <v>2199</v>
      </c>
      <c r="BJ30" s="79">
        <f t="shared" si="6"/>
        <v>2487.51</v>
      </c>
      <c r="IE30" s="16"/>
      <c r="IF30" s="16"/>
      <c r="IG30" s="16"/>
      <c r="IH30" s="16"/>
      <c r="II30" s="16"/>
    </row>
    <row r="31" spans="1:243" s="15" customFormat="1" ht="108.75" customHeight="1">
      <c r="A31" s="27">
        <v>19</v>
      </c>
      <c r="B31" s="70" t="s">
        <v>207</v>
      </c>
      <c r="C31" s="48" t="s">
        <v>70</v>
      </c>
      <c r="D31" s="67">
        <v>20.64</v>
      </c>
      <c r="E31" s="68" t="s">
        <v>193</v>
      </c>
      <c r="F31" s="69">
        <v>1555.4</v>
      </c>
      <c r="G31" s="62"/>
      <c r="H31" s="52"/>
      <c r="I31" s="51" t="s">
        <v>39</v>
      </c>
      <c r="J31" s="53">
        <f t="shared" si="0"/>
        <v>1</v>
      </c>
      <c r="K31" s="54" t="s">
        <v>64</v>
      </c>
      <c r="L31" s="54" t="s">
        <v>7</v>
      </c>
      <c r="M31" s="63"/>
      <c r="N31" s="62"/>
      <c r="O31" s="62"/>
      <c r="P31" s="64"/>
      <c r="Q31" s="62"/>
      <c r="R31" s="62"/>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65">
        <f t="shared" si="1"/>
        <v>32103.46</v>
      </c>
      <c r="BB31" s="66">
        <f t="shared" si="2"/>
        <v>32103.46</v>
      </c>
      <c r="BC31" s="61" t="str">
        <f t="shared" si="3"/>
        <v>INR  Thirty Two Thousand One Hundred &amp; Three  and Paise Forty Six Only</v>
      </c>
      <c r="BD31" s="73">
        <v>395</v>
      </c>
      <c r="BE31" s="73">
        <f t="shared" si="4"/>
        <v>446.82</v>
      </c>
      <c r="BF31" s="76">
        <f t="shared" si="5"/>
        <v>8152.8</v>
      </c>
      <c r="BH31" s="15">
        <v>1375</v>
      </c>
      <c r="BJ31" s="79">
        <f t="shared" si="6"/>
        <v>1555.4</v>
      </c>
      <c r="IE31" s="16"/>
      <c r="IF31" s="16"/>
      <c r="IG31" s="16"/>
      <c r="IH31" s="16"/>
      <c r="II31" s="16"/>
    </row>
    <row r="32" spans="1:243" s="15" customFormat="1" ht="114.75" customHeight="1">
      <c r="A32" s="27">
        <v>20</v>
      </c>
      <c r="B32" s="70" t="s">
        <v>209</v>
      </c>
      <c r="C32" s="48" t="s">
        <v>71</v>
      </c>
      <c r="D32" s="67">
        <v>182.432</v>
      </c>
      <c r="E32" s="68" t="s">
        <v>157</v>
      </c>
      <c r="F32" s="69">
        <v>138.01</v>
      </c>
      <c r="G32" s="62"/>
      <c r="H32" s="52"/>
      <c r="I32" s="51" t="s">
        <v>39</v>
      </c>
      <c r="J32" s="53">
        <f t="shared" si="0"/>
        <v>1</v>
      </c>
      <c r="K32" s="54" t="s">
        <v>64</v>
      </c>
      <c r="L32" s="54" t="s">
        <v>7</v>
      </c>
      <c r="M32" s="63"/>
      <c r="N32" s="62"/>
      <c r="O32" s="62"/>
      <c r="P32" s="64"/>
      <c r="Q32" s="62"/>
      <c r="R32" s="62"/>
      <c r="S32" s="64"/>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65">
        <f t="shared" si="1"/>
        <v>25177.44</v>
      </c>
      <c r="BB32" s="66">
        <f t="shared" si="2"/>
        <v>25177.44</v>
      </c>
      <c r="BC32" s="61" t="str">
        <f t="shared" si="3"/>
        <v>INR  Twenty Five Thousand One Hundred &amp; Seventy Seven  and Paise Forty Four Only</v>
      </c>
      <c r="BD32" s="73">
        <v>71269</v>
      </c>
      <c r="BE32" s="73">
        <f t="shared" si="4"/>
        <v>80619.49</v>
      </c>
      <c r="BF32" s="76">
        <f t="shared" si="5"/>
        <v>13001746.21</v>
      </c>
      <c r="BH32" s="15">
        <v>122</v>
      </c>
      <c r="BJ32" s="79">
        <f t="shared" si="6"/>
        <v>138.01</v>
      </c>
      <c r="IE32" s="16"/>
      <c r="IF32" s="16"/>
      <c r="IG32" s="16"/>
      <c r="IH32" s="16"/>
      <c r="II32" s="16"/>
    </row>
    <row r="33" spans="1:243" s="15" customFormat="1" ht="114" customHeight="1">
      <c r="A33" s="27">
        <v>21</v>
      </c>
      <c r="B33" s="70" t="s">
        <v>208</v>
      </c>
      <c r="C33" s="48" t="s">
        <v>72</v>
      </c>
      <c r="D33" s="67">
        <v>628.898</v>
      </c>
      <c r="E33" s="68" t="s">
        <v>157</v>
      </c>
      <c r="F33" s="69">
        <v>173.07</v>
      </c>
      <c r="G33" s="62"/>
      <c r="H33" s="52"/>
      <c r="I33" s="51" t="s">
        <v>39</v>
      </c>
      <c r="J33" s="53">
        <f t="shared" si="0"/>
        <v>1</v>
      </c>
      <c r="K33" s="54" t="s">
        <v>64</v>
      </c>
      <c r="L33" s="54" t="s">
        <v>7</v>
      </c>
      <c r="M33" s="63"/>
      <c r="N33" s="62"/>
      <c r="O33" s="62"/>
      <c r="P33" s="64"/>
      <c r="Q33" s="62"/>
      <c r="R33" s="62"/>
      <c r="S33" s="64"/>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65">
        <f t="shared" si="1"/>
        <v>108843.38</v>
      </c>
      <c r="BB33" s="66">
        <f t="shared" si="2"/>
        <v>108843.38</v>
      </c>
      <c r="BC33" s="61" t="str">
        <f t="shared" si="3"/>
        <v>INR  One Lakh Eight Thousand Eight Hundred &amp; Forty Three  and Paise Thirty Eight Only</v>
      </c>
      <c r="BD33" s="73">
        <v>71699</v>
      </c>
      <c r="BE33" s="73">
        <f t="shared" si="4"/>
        <v>81105.91</v>
      </c>
      <c r="BF33" s="76">
        <f t="shared" si="5"/>
        <v>45091357.7</v>
      </c>
      <c r="BH33" s="15">
        <v>153</v>
      </c>
      <c r="BJ33" s="79">
        <f t="shared" si="6"/>
        <v>173.07</v>
      </c>
      <c r="IE33" s="16"/>
      <c r="IF33" s="16"/>
      <c r="IG33" s="16"/>
      <c r="IH33" s="16"/>
      <c r="II33" s="16"/>
    </row>
    <row r="34" spans="1:243" s="15" customFormat="1" ht="109.5" customHeight="1">
      <c r="A34" s="27">
        <v>22</v>
      </c>
      <c r="B34" s="70" t="s">
        <v>210</v>
      </c>
      <c r="C34" s="48" t="s">
        <v>73</v>
      </c>
      <c r="D34" s="67">
        <v>504.416</v>
      </c>
      <c r="E34" s="68" t="s">
        <v>157</v>
      </c>
      <c r="F34" s="69">
        <v>152.71</v>
      </c>
      <c r="G34" s="62"/>
      <c r="H34" s="52"/>
      <c r="I34" s="51" t="s">
        <v>39</v>
      </c>
      <c r="J34" s="53">
        <f t="shared" si="0"/>
        <v>1</v>
      </c>
      <c r="K34" s="54" t="s">
        <v>64</v>
      </c>
      <c r="L34" s="54" t="s">
        <v>7</v>
      </c>
      <c r="M34" s="63"/>
      <c r="N34" s="62"/>
      <c r="O34" s="62"/>
      <c r="P34" s="64"/>
      <c r="Q34" s="62"/>
      <c r="R34" s="62"/>
      <c r="S34" s="64"/>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65">
        <f t="shared" si="1"/>
        <v>77029.37</v>
      </c>
      <c r="BB34" s="66">
        <f t="shared" si="2"/>
        <v>77029.37</v>
      </c>
      <c r="BC34" s="61" t="str">
        <f t="shared" si="3"/>
        <v>INR  Seventy Seven Thousand  &amp;Twenty Nine  and Paise Thirty Seven Only</v>
      </c>
      <c r="BD34" s="73">
        <v>72129</v>
      </c>
      <c r="BE34" s="73">
        <f t="shared" si="4"/>
        <v>81592.32</v>
      </c>
      <c r="BF34" s="76">
        <f t="shared" si="5"/>
        <v>36383021.66</v>
      </c>
      <c r="BH34" s="15">
        <v>135</v>
      </c>
      <c r="BJ34" s="79">
        <f t="shared" si="6"/>
        <v>152.71</v>
      </c>
      <c r="IE34" s="16"/>
      <c r="IF34" s="16"/>
      <c r="IG34" s="16"/>
      <c r="IH34" s="16"/>
      <c r="II34" s="16"/>
    </row>
    <row r="35" spans="1:243" s="15" customFormat="1" ht="35.25" customHeight="1">
      <c r="A35" s="27">
        <v>23</v>
      </c>
      <c r="B35" s="70" t="s">
        <v>159</v>
      </c>
      <c r="C35" s="48" t="s">
        <v>74</v>
      </c>
      <c r="D35" s="67">
        <v>408.066</v>
      </c>
      <c r="E35" s="68" t="s">
        <v>157</v>
      </c>
      <c r="F35" s="69">
        <v>38.46</v>
      </c>
      <c r="G35" s="62"/>
      <c r="H35" s="52"/>
      <c r="I35" s="51" t="s">
        <v>39</v>
      </c>
      <c r="J35" s="53">
        <f t="shared" si="0"/>
        <v>1</v>
      </c>
      <c r="K35" s="54" t="s">
        <v>64</v>
      </c>
      <c r="L35" s="54" t="s">
        <v>7</v>
      </c>
      <c r="M35" s="63"/>
      <c r="N35" s="62"/>
      <c r="O35" s="62"/>
      <c r="P35" s="64"/>
      <c r="Q35" s="62"/>
      <c r="R35" s="62"/>
      <c r="S35" s="64"/>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65">
        <f t="shared" si="1"/>
        <v>15694.22</v>
      </c>
      <c r="BB35" s="66">
        <f t="shared" si="2"/>
        <v>15694.22</v>
      </c>
      <c r="BC35" s="61" t="str">
        <f t="shared" si="3"/>
        <v>INR  Fifteen Thousand Six Hundred &amp; Ninety Four  and Paise Twenty Two Only</v>
      </c>
      <c r="BD35" s="73">
        <v>4243</v>
      </c>
      <c r="BE35" s="73">
        <f t="shared" si="4"/>
        <v>4799.68</v>
      </c>
      <c r="BF35" s="76">
        <f t="shared" si="5"/>
        <v>1731424.04</v>
      </c>
      <c r="BH35" s="15">
        <v>34</v>
      </c>
      <c r="BJ35" s="79">
        <f t="shared" si="6"/>
        <v>38.46</v>
      </c>
      <c r="IE35" s="16"/>
      <c r="IF35" s="16"/>
      <c r="IG35" s="16"/>
      <c r="IH35" s="16"/>
      <c r="II35" s="16"/>
    </row>
    <row r="36" spans="1:243" s="15" customFormat="1" ht="59.25" customHeight="1">
      <c r="A36" s="27">
        <v>24</v>
      </c>
      <c r="B36" s="70" t="s">
        <v>211</v>
      </c>
      <c r="C36" s="48" t="s">
        <v>75</v>
      </c>
      <c r="D36" s="67">
        <v>776.818</v>
      </c>
      <c r="E36" s="68" t="s">
        <v>157</v>
      </c>
      <c r="F36" s="69">
        <v>79.18</v>
      </c>
      <c r="G36" s="62"/>
      <c r="H36" s="52"/>
      <c r="I36" s="51" t="s">
        <v>39</v>
      </c>
      <c r="J36" s="53">
        <f>IF(I36="Less(-)",-1,1)</f>
        <v>1</v>
      </c>
      <c r="K36" s="54" t="s">
        <v>64</v>
      </c>
      <c r="L36" s="54" t="s">
        <v>7</v>
      </c>
      <c r="M36" s="63"/>
      <c r="N36" s="62"/>
      <c r="O36" s="62"/>
      <c r="P36" s="64"/>
      <c r="Q36" s="62"/>
      <c r="R36" s="62"/>
      <c r="S36" s="64"/>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65">
        <f t="shared" si="1"/>
        <v>61508.45</v>
      </c>
      <c r="BB36" s="66">
        <f t="shared" si="2"/>
        <v>61508.45</v>
      </c>
      <c r="BC36" s="61" t="str">
        <f>SpellNumber(L36,BB36)</f>
        <v>INR  Sixty One Thousand Five Hundred &amp; Eight  and Paise Forty Five Only</v>
      </c>
      <c r="BD36" s="73">
        <v>4354</v>
      </c>
      <c r="BE36" s="73">
        <f t="shared" si="4"/>
        <v>4925.24</v>
      </c>
      <c r="BF36" s="76">
        <f t="shared" si="5"/>
        <v>3382265.57</v>
      </c>
      <c r="BH36" s="15">
        <v>70</v>
      </c>
      <c r="BJ36" s="79">
        <f t="shared" si="6"/>
        <v>79.18</v>
      </c>
      <c r="IE36" s="16"/>
      <c r="IF36" s="16"/>
      <c r="IG36" s="16"/>
      <c r="IH36" s="16"/>
      <c r="II36" s="16"/>
    </row>
    <row r="37" spans="1:243" s="15" customFormat="1" ht="108" customHeight="1">
      <c r="A37" s="27">
        <v>25</v>
      </c>
      <c r="B37" s="70" t="s">
        <v>212</v>
      </c>
      <c r="C37" s="48" t="s">
        <v>76</v>
      </c>
      <c r="D37" s="67">
        <v>383.688</v>
      </c>
      <c r="E37" s="68" t="s">
        <v>157</v>
      </c>
      <c r="F37" s="69">
        <v>51.02</v>
      </c>
      <c r="G37" s="62"/>
      <c r="H37" s="52"/>
      <c r="I37" s="51" t="s">
        <v>39</v>
      </c>
      <c r="J37" s="53">
        <f t="shared" si="0"/>
        <v>1</v>
      </c>
      <c r="K37" s="54" t="s">
        <v>64</v>
      </c>
      <c r="L37" s="54" t="s">
        <v>7</v>
      </c>
      <c r="M37" s="63"/>
      <c r="N37" s="62"/>
      <c r="O37" s="62"/>
      <c r="P37" s="64"/>
      <c r="Q37" s="62"/>
      <c r="R37" s="62"/>
      <c r="S37" s="64"/>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65">
        <f t="shared" si="1"/>
        <v>19575.76</v>
      </c>
      <c r="BB37" s="66">
        <f t="shared" si="2"/>
        <v>19575.76</v>
      </c>
      <c r="BC37" s="61" t="str">
        <f t="shared" si="3"/>
        <v>INR  Nineteen Thousand Five Hundred &amp; Seventy Five  and Paise Seventy Six Only</v>
      </c>
      <c r="BD37" s="73">
        <v>4465</v>
      </c>
      <c r="BE37" s="73">
        <f t="shared" si="4"/>
        <v>5050.81</v>
      </c>
      <c r="BF37" s="76">
        <f t="shared" si="5"/>
        <v>1713166.92</v>
      </c>
      <c r="BH37" s="15">
        <v>45.1</v>
      </c>
      <c r="BJ37" s="79">
        <f t="shared" si="6"/>
        <v>51.02</v>
      </c>
      <c r="IE37" s="16"/>
      <c r="IF37" s="16"/>
      <c r="IG37" s="16"/>
      <c r="IH37" s="16"/>
      <c r="II37" s="16"/>
    </row>
    <row r="38" spans="1:243" s="15" customFormat="1" ht="97.5" customHeight="1">
      <c r="A38" s="27">
        <v>26</v>
      </c>
      <c r="B38" s="70" t="s">
        <v>213</v>
      </c>
      <c r="C38" s="48" t="s">
        <v>77</v>
      </c>
      <c r="D38" s="67">
        <v>383.688</v>
      </c>
      <c r="E38" s="68" t="s">
        <v>157</v>
      </c>
      <c r="F38" s="69">
        <v>95.02</v>
      </c>
      <c r="G38" s="62"/>
      <c r="H38" s="52"/>
      <c r="I38" s="51" t="s">
        <v>39</v>
      </c>
      <c r="J38" s="53">
        <f t="shared" si="0"/>
        <v>1</v>
      </c>
      <c r="K38" s="54" t="s">
        <v>64</v>
      </c>
      <c r="L38" s="54" t="s">
        <v>7</v>
      </c>
      <c r="M38" s="63"/>
      <c r="N38" s="62"/>
      <c r="O38" s="62"/>
      <c r="P38" s="64"/>
      <c r="Q38" s="62"/>
      <c r="R38" s="62"/>
      <c r="S38" s="64"/>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65">
        <f t="shared" si="1"/>
        <v>36458.03</v>
      </c>
      <c r="BB38" s="66">
        <f t="shared" si="2"/>
        <v>36458.03</v>
      </c>
      <c r="BC38" s="61" t="str">
        <f t="shared" si="3"/>
        <v>INR  Thirty Six Thousand Four Hundred &amp; Fifty Eight  and Paise Three Only</v>
      </c>
      <c r="BD38" s="73">
        <v>4576</v>
      </c>
      <c r="BE38" s="73">
        <f t="shared" si="4"/>
        <v>5176.37</v>
      </c>
      <c r="BF38" s="76">
        <f t="shared" si="5"/>
        <v>1755756.29</v>
      </c>
      <c r="BH38" s="15">
        <v>84</v>
      </c>
      <c r="BJ38" s="79">
        <f t="shared" si="6"/>
        <v>95.02</v>
      </c>
      <c r="IE38" s="16"/>
      <c r="IF38" s="16"/>
      <c r="IG38" s="16"/>
      <c r="IH38" s="16"/>
      <c r="II38" s="16"/>
    </row>
    <row r="39" spans="1:243" s="15" customFormat="1" ht="46.5" customHeight="1">
      <c r="A39" s="27">
        <v>27</v>
      </c>
      <c r="B39" s="70" t="s">
        <v>214</v>
      </c>
      <c r="C39" s="48" t="s">
        <v>78</v>
      </c>
      <c r="D39" s="67">
        <v>88.178</v>
      </c>
      <c r="E39" s="68" t="s">
        <v>157</v>
      </c>
      <c r="F39" s="69">
        <v>42.99</v>
      </c>
      <c r="G39" s="62"/>
      <c r="H39" s="52"/>
      <c r="I39" s="51" t="s">
        <v>39</v>
      </c>
      <c r="J39" s="53">
        <f t="shared" si="0"/>
        <v>1</v>
      </c>
      <c r="K39" s="54" t="s">
        <v>64</v>
      </c>
      <c r="L39" s="54" t="s">
        <v>7</v>
      </c>
      <c r="M39" s="63"/>
      <c r="N39" s="62"/>
      <c r="O39" s="62"/>
      <c r="P39" s="64"/>
      <c r="Q39" s="62"/>
      <c r="R39" s="62"/>
      <c r="S39" s="64"/>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65">
        <f t="shared" si="1"/>
        <v>3790.77</v>
      </c>
      <c r="BB39" s="66">
        <f t="shared" si="2"/>
        <v>3790.77</v>
      </c>
      <c r="BC39" s="61" t="str">
        <f t="shared" si="3"/>
        <v>INR  Three Thousand Seven Hundred &amp; Ninety  and Paise Seventy Seven Only</v>
      </c>
      <c r="BD39" s="73">
        <v>592</v>
      </c>
      <c r="BE39" s="73">
        <f t="shared" si="4"/>
        <v>669.67</v>
      </c>
      <c r="BF39" s="76">
        <f t="shared" si="5"/>
        <v>52201.38</v>
      </c>
      <c r="BH39" s="15">
        <v>38</v>
      </c>
      <c r="BJ39" s="79">
        <f t="shared" si="6"/>
        <v>42.99</v>
      </c>
      <c r="IE39" s="16"/>
      <c r="IF39" s="16"/>
      <c r="IG39" s="16"/>
      <c r="IH39" s="16"/>
      <c r="II39" s="16"/>
    </row>
    <row r="40" spans="1:243" s="15" customFormat="1" ht="46.5" customHeight="1">
      <c r="A40" s="27">
        <v>28</v>
      </c>
      <c r="B40" s="70" t="s">
        <v>215</v>
      </c>
      <c r="C40" s="48" t="s">
        <v>79</v>
      </c>
      <c r="D40" s="67">
        <v>88.178</v>
      </c>
      <c r="E40" s="68" t="s">
        <v>157</v>
      </c>
      <c r="F40" s="69">
        <v>32.8</v>
      </c>
      <c r="G40" s="62"/>
      <c r="H40" s="52"/>
      <c r="I40" s="51" t="s">
        <v>39</v>
      </c>
      <c r="J40" s="53">
        <f t="shared" si="0"/>
        <v>1</v>
      </c>
      <c r="K40" s="54" t="s">
        <v>64</v>
      </c>
      <c r="L40" s="54" t="s">
        <v>7</v>
      </c>
      <c r="M40" s="63"/>
      <c r="N40" s="62"/>
      <c r="O40" s="62"/>
      <c r="P40" s="64"/>
      <c r="Q40" s="62"/>
      <c r="R40" s="62"/>
      <c r="S40" s="64"/>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65">
        <f t="shared" si="1"/>
        <v>2892.24</v>
      </c>
      <c r="BB40" s="66">
        <f t="shared" si="2"/>
        <v>2892.24</v>
      </c>
      <c r="BC40" s="61" t="str">
        <f t="shared" si="3"/>
        <v>INR  Two Thousand Eight Hundred &amp; Ninety Two  and Paise Twenty Four Only</v>
      </c>
      <c r="BD40" s="73">
        <v>604</v>
      </c>
      <c r="BE40" s="73">
        <f t="shared" si="4"/>
        <v>683.24</v>
      </c>
      <c r="BF40" s="76">
        <f t="shared" si="5"/>
        <v>53259.51</v>
      </c>
      <c r="BH40" s="15">
        <v>29</v>
      </c>
      <c r="BJ40" s="79">
        <f t="shared" si="6"/>
        <v>32.8</v>
      </c>
      <c r="IE40" s="16"/>
      <c r="IF40" s="16"/>
      <c r="IG40" s="16"/>
      <c r="IH40" s="16"/>
      <c r="II40" s="16"/>
    </row>
    <row r="41" spans="1:243" s="15" customFormat="1" ht="72.75" customHeight="1">
      <c r="A41" s="27">
        <v>29</v>
      </c>
      <c r="B41" s="70" t="s">
        <v>216</v>
      </c>
      <c r="C41" s="48" t="s">
        <v>80</v>
      </c>
      <c r="D41" s="67">
        <v>88.178</v>
      </c>
      <c r="E41" s="68" t="s">
        <v>157</v>
      </c>
      <c r="F41" s="69">
        <v>91.63</v>
      </c>
      <c r="G41" s="62"/>
      <c r="H41" s="52"/>
      <c r="I41" s="51" t="s">
        <v>39</v>
      </c>
      <c r="J41" s="53">
        <f t="shared" si="0"/>
        <v>1</v>
      </c>
      <c r="K41" s="54" t="s">
        <v>64</v>
      </c>
      <c r="L41" s="54" t="s">
        <v>7</v>
      </c>
      <c r="M41" s="63"/>
      <c r="N41" s="62"/>
      <c r="O41" s="62"/>
      <c r="P41" s="64"/>
      <c r="Q41" s="62"/>
      <c r="R41" s="62"/>
      <c r="S41" s="64"/>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65">
        <f t="shared" si="1"/>
        <v>8079.75</v>
      </c>
      <c r="BB41" s="66">
        <f t="shared" si="2"/>
        <v>8079.75</v>
      </c>
      <c r="BC41" s="61" t="str">
        <f t="shared" si="3"/>
        <v>INR  Eight Thousand  &amp;Seventy Nine  and Paise Seventy Five Only</v>
      </c>
      <c r="BD41" s="73">
        <v>616</v>
      </c>
      <c r="BE41" s="73">
        <f t="shared" si="4"/>
        <v>696.82</v>
      </c>
      <c r="BF41" s="76">
        <f t="shared" si="5"/>
        <v>54317.65</v>
      </c>
      <c r="BH41" s="15">
        <v>81</v>
      </c>
      <c r="BJ41" s="79">
        <f t="shared" si="6"/>
        <v>91.63</v>
      </c>
      <c r="IE41" s="16"/>
      <c r="IF41" s="16"/>
      <c r="IG41" s="16"/>
      <c r="IH41" s="16"/>
      <c r="II41" s="16"/>
    </row>
    <row r="42" spans="1:243" s="15" customFormat="1" ht="75.75" customHeight="1">
      <c r="A42" s="27">
        <v>30</v>
      </c>
      <c r="B42" s="70" t="s">
        <v>217</v>
      </c>
      <c r="C42" s="48" t="s">
        <v>81</v>
      </c>
      <c r="D42" s="67">
        <v>101.74</v>
      </c>
      <c r="E42" s="68" t="s">
        <v>157</v>
      </c>
      <c r="F42" s="69">
        <v>89.36</v>
      </c>
      <c r="G42" s="62"/>
      <c r="H42" s="52"/>
      <c r="I42" s="51" t="s">
        <v>39</v>
      </c>
      <c r="J42" s="53">
        <v>1</v>
      </c>
      <c r="K42" s="54" t="s">
        <v>64</v>
      </c>
      <c r="L42" s="54" t="s">
        <v>7</v>
      </c>
      <c r="M42" s="63"/>
      <c r="N42" s="62"/>
      <c r="O42" s="62"/>
      <c r="P42" s="64"/>
      <c r="Q42" s="62"/>
      <c r="R42" s="62"/>
      <c r="S42" s="64"/>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65">
        <f t="shared" si="1"/>
        <v>9091.49</v>
      </c>
      <c r="BB42" s="66">
        <f t="shared" si="2"/>
        <v>9091.49</v>
      </c>
      <c r="BC42" s="61" t="s">
        <v>158</v>
      </c>
      <c r="BD42" s="73">
        <v>186</v>
      </c>
      <c r="BE42" s="73">
        <f t="shared" si="4"/>
        <v>210.4</v>
      </c>
      <c r="BF42" s="76">
        <f t="shared" si="5"/>
        <v>18923.64</v>
      </c>
      <c r="BH42" s="15">
        <v>79</v>
      </c>
      <c r="BJ42" s="79">
        <f t="shared" si="6"/>
        <v>89.36</v>
      </c>
      <c r="IE42" s="16"/>
      <c r="IF42" s="16"/>
      <c r="IG42" s="16"/>
      <c r="IH42" s="16"/>
      <c r="II42" s="16"/>
    </row>
    <row r="43" spans="1:243" s="15" customFormat="1" ht="88.5" customHeight="1">
      <c r="A43" s="27">
        <v>31</v>
      </c>
      <c r="B43" s="70" t="s">
        <v>226</v>
      </c>
      <c r="C43" s="48" t="s">
        <v>82</v>
      </c>
      <c r="D43" s="67">
        <v>4.88</v>
      </c>
      <c r="E43" s="68" t="s">
        <v>218</v>
      </c>
      <c r="F43" s="69">
        <v>11185.31</v>
      </c>
      <c r="G43" s="62"/>
      <c r="H43" s="52"/>
      <c r="I43" s="51" t="s">
        <v>39</v>
      </c>
      <c r="J43" s="53">
        <f t="shared" si="0"/>
        <v>1</v>
      </c>
      <c r="K43" s="54" t="s">
        <v>64</v>
      </c>
      <c r="L43" s="54" t="s">
        <v>7</v>
      </c>
      <c r="M43" s="63"/>
      <c r="N43" s="62"/>
      <c r="O43" s="62"/>
      <c r="P43" s="64"/>
      <c r="Q43" s="62"/>
      <c r="R43" s="62"/>
      <c r="S43" s="64"/>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65">
        <f t="shared" si="1"/>
        <v>54584.31</v>
      </c>
      <c r="BB43" s="66">
        <f t="shared" si="2"/>
        <v>54584.31</v>
      </c>
      <c r="BC43" s="61" t="str">
        <f t="shared" si="3"/>
        <v>INR  Fifty Four Thousand Five Hundred &amp; Eighty Four  and Paise Thirty One Only</v>
      </c>
      <c r="BD43" s="73">
        <v>21</v>
      </c>
      <c r="BE43" s="73">
        <f t="shared" si="4"/>
        <v>23.76</v>
      </c>
      <c r="BF43" s="76">
        <f t="shared" si="5"/>
        <v>102.48</v>
      </c>
      <c r="BH43" s="15">
        <v>9888</v>
      </c>
      <c r="BJ43" s="79">
        <f t="shared" si="6"/>
        <v>11185.31</v>
      </c>
      <c r="IE43" s="16"/>
      <c r="IF43" s="16"/>
      <c r="IG43" s="16"/>
      <c r="IH43" s="16"/>
      <c r="II43" s="16"/>
    </row>
    <row r="44" spans="1:243" s="15" customFormat="1" ht="35.25" customHeight="1">
      <c r="A44" s="27">
        <v>32</v>
      </c>
      <c r="B44" s="70" t="s">
        <v>160</v>
      </c>
      <c r="C44" s="48" t="s">
        <v>83</v>
      </c>
      <c r="D44" s="67">
        <v>48</v>
      </c>
      <c r="E44" s="68" t="s">
        <v>148</v>
      </c>
      <c r="F44" s="69">
        <v>48.64</v>
      </c>
      <c r="G44" s="62"/>
      <c r="H44" s="52"/>
      <c r="I44" s="51" t="s">
        <v>39</v>
      </c>
      <c r="J44" s="53">
        <f t="shared" si="0"/>
        <v>1</v>
      </c>
      <c r="K44" s="54" t="s">
        <v>64</v>
      </c>
      <c r="L44" s="54" t="s">
        <v>7</v>
      </c>
      <c r="M44" s="63"/>
      <c r="N44" s="62"/>
      <c r="O44" s="62"/>
      <c r="P44" s="64"/>
      <c r="Q44" s="62"/>
      <c r="R44" s="62"/>
      <c r="S44" s="64"/>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65">
        <f t="shared" si="1"/>
        <v>2334.72</v>
      </c>
      <c r="BB44" s="66">
        <f t="shared" si="2"/>
        <v>2334.72</v>
      </c>
      <c r="BC44" s="61" t="str">
        <f t="shared" si="3"/>
        <v>INR  Two Thousand Three Hundred &amp; Thirty Four  and Paise Seventy Two Only</v>
      </c>
      <c r="BD44" s="73">
        <v>75572</v>
      </c>
      <c r="BE44" s="73">
        <f t="shared" si="4"/>
        <v>85487.05</v>
      </c>
      <c r="BF44" s="76">
        <f t="shared" si="5"/>
        <v>3627456</v>
      </c>
      <c r="BH44" s="15">
        <v>43</v>
      </c>
      <c r="BJ44" s="79">
        <f t="shared" si="6"/>
        <v>48.64</v>
      </c>
      <c r="IE44" s="16"/>
      <c r="IF44" s="16"/>
      <c r="IG44" s="16"/>
      <c r="IH44" s="16"/>
      <c r="II44" s="16"/>
    </row>
    <row r="45" spans="1:243" s="15" customFormat="1" ht="48" customHeight="1">
      <c r="A45" s="27">
        <v>33</v>
      </c>
      <c r="B45" s="70" t="s">
        <v>161</v>
      </c>
      <c r="C45" s="48" t="s">
        <v>84</v>
      </c>
      <c r="D45" s="67">
        <v>16</v>
      </c>
      <c r="E45" s="68" t="s">
        <v>148</v>
      </c>
      <c r="F45" s="69">
        <v>179.86</v>
      </c>
      <c r="G45" s="62"/>
      <c r="H45" s="52"/>
      <c r="I45" s="51" t="s">
        <v>39</v>
      </c>
      <c r="J45" s="53">
        <f t="shared" si="0"/>
        <v>1</v>
      </c>
      <c r="K45" s="54" t="s">
        <v>64</v>
      </c>
      <c r="L45" s="54" t="s">
        <v>7</v>
      </c>
      <c r="M45" s="63"/>
      <c r="N45" s="62"/>
      <c r="O45" s="62"/>
      <c r="P45" s="64"/>
      <c r="Q45" s="62"/>
      <c r="R45" s="62"/>
      <c r="S45" s="64"/>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65">
        <f t="shared" si="1"/>
        <v>2877.76</v>
      </c>
      <c r="BB45" s="66">
        <f t="shared" si="2"/>
        <v>2877.76</v>
      </c>
      <c r="BC45" s="61" t="str">
        <f t="shared" si="3"/>
        <v>INR  Two Thousand Eight Hundred &amp; Seventy Seven  and Paise Seventy Six Only</v>
      </c>
      <c r="BD45" s="73">
        <v>75772</v>
      </c>
      <c r="BE45" s="73">
        <f t="shared" si="4"/>
        <v>85713.29</v>
      </c>
      <c r="BF45" s="76">
        <f t="shared" si="5"/>
        <v>1212352</v>
      </c>
      <c r="BH45" s="15">
        <v>159</v>
      </c>
      <c r="BJ45" s="79">
        <f t="shared" si="6"/>
        <v>179.86</v>
      </c>
      <c r="IE45" s="16"/>
      <c r="IF45" s="16"/>
      <c r="IG45" s="16"/>
      <c r="IH45" s="16"/>
      <c r="II45" s="16"/>
    </row>
    <row r="46" spans="1:243" s="15" customFormat="1" ht="30.75" customHeight="1">
      <c r="A46" s="27">
        <v>34</v>
      </c>
      <c r="B46" s="70" t="s">
        <v>219</v>
      </c>
      <c r="C46" s="48" t="s">
        <v>85</v>
      </c>
      <c r="D46" s="67">
        <v>4</v>
      </c>
      <c r="E46" s="68" t="s">
        <v>148</v>
      </c>
      <c r="F46" s="69">
        <v>79.18</v>
      </c>
      <c r="G46" s="62"/>
      <c r="H46" s="52"/>
      <c r="I46" s="51" t="s">
        <v>39</v>
      </c>
      <c r="J46" s="53">
        <f t="shared" si="0"/>
        <v>1</v>
      </c>
      <c r="K46" s="54" t="s">
        <v>64</v>
      </c>
      <c r="L46" s="54" t="s">
        <v>7</v>
      </c>
      <c r="M46" s="63"/>
      <c r="N46" s="62"/>
      <c r="O46" s="62"/>
      <c r="P46" s="64"/>
      <c r="Q46" s="62"/>
      <c r="R46" s="62"/>
      <c r="S46" s="64"/>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65">
        <f t="shared" si="1"/>
        <v>316.72</v>
      </c>
      <c r="BB46" s="66">
        <f t="shared" si="2"/>
        <v>316.72</v>
      </c>
      <c r="BC46" s="61" t="str">
        <f t="shared" si="3"/>
        <v>INR  Three Hundred &amp; Sixteen  and Paise Seventy Two Only</v>
      </c>
      <c r="BD46" s="73">
        <v>75972</v>
      </c>
      <c r="BE46" s="73">
        <f t="shared" si="4"/>
        <v>85939.53</v>
      </c>
      <c r="BF46" s="76">
        <f t="shared" si="5"/>
        <v>303888</v>
      </c>
      <c r="BH46" s="15">
        <v>70</v>
      </c>
      <c r="BJ46" s="79">
        <f t="shared" si="6"/>
        <v>79.18</v>
      </c>
      <c r="IE46" s="16"/>
      <c r="IF46" s="16"/>
      <c r="IG46" s="16"/>
      <c r="IH46" s="16"/>
      <c r="II46" s="16"/>
    </row>
    <row r="47" spans="1:243" s="15" customFormat="1" ht="60.75" customHeight="1">
      <c r="A47" s="27">
        <v>35</v>
      </c>
      <c r="B47" s="70" t="s">
        <v>220</v>
      </c>
      <c r="C47" s="48" t="s">
        <v>86</v>
      </c>
      <c r="D47" s="67">
        <v>36</v>
      </c>
      <c r="E47" s="68" t="s">
        <v>148</v>
      </c>
      <c r="F47" s="69">
        <v>111.99</v>
      </c>
      <c r="G47" s="62"/>
      <c r="H47" s="52"/>
      <c r="I47" s="51" t="s">
        <v>39</v>
      </c>
      <c r="J47" s="53">
        <f t="shared" si="0"/>
        <v>1</v>
      </c>
      <c r="K47" s="54" t="s">
        <v>64</v>
      </c>
      <c r="L47" s="54" t="s">
        <v>7</v>
      </c>
      <c r="M47" s="63"/>
      <c r="N47" s="62"/>
      <c r="O47" s="62"/>
      <c r="P47" s="64"/>
      <c r="Q47" s="62"/>
      <c r="R47" s="62"/>
      <c r="S47" s="64"/>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65">
        <f t="shared" si="1"/>
        <v>4031.64</v>
      </c>
      <c r="BB47" s="66">
        <f t="shared" si="2"/>
        <v>4031.64</v>
      </c>
      <c r="BC47" s="61" t="str">
        <f t="shared" si="3"/>
        <v>INR  Four Thousand  &amp;Thirty One  and Paise Sixty Four Only</v>
      </c>
      <c r="BD47" s="73">
        <v>3955</v>
      </c>
      <c r="BE47" s="73">
        <f t="shared" si="4"/>
        <v>4473.9</v>
      </c>
      <c r="BF47" s="76">
        <f t="shared" si="5"/>
        <v>142380</v>
      </c>
      <c r="BH47" s="15">
        <v>99</v>
      </c>
      <c r="BJ47" s="79">
        <f t="shared" si="6"/>
        <v>111.99</v>
      </c>
      <c r="IE47" s="16"/>
      <c r="IF47" s="16"/>
      <c r="IG47" s="16"/>
      <c r="IH47" s="16"/>
      <c r="II47" s="16"/>
    </row>
    <row r="48" spans="1:243" s="15" customFormat="1" ht="75" customHeight="1">
      <c r="A48" s="27">
        <v>36</v>
      </c>
      <c r="B48" s="70" t="s">
        <v>221</v>
      </c>
      <c r="C48" s="48" t="s">
        <v>87</v>
      </c>
      <c r="D48" s="67">
        <v>24</v>
      </c>
      <c r="E48" s="68" t="s">
        <v>148</v>
      </c>
      <c r="F48" s="69">
        <v>116.51</v>
      </c>
      <c r="G48" s="62"/>
      <c r="H48" s="52"/>
      <c r="I48" s="51" t="s">
        <v>39</v>
      </c>
      <c r="J48" s="53">
        <f t="shared" si="0"/>
        <v>1</v>
      </c>
      <c r="K48" s="54" t="s">
        <v>64</v>
      </c>
      <c r="L48" s="54" t="s">
        <v>7</v>
      </c>
      <c r="M48" s="63"/>
      <c r="N48" s="62"/>
      <c r="O48" s="62"/>
      <c r="P48" s="64"/>
      <c r="Q48" s="62"/>
      <c r="R48" s="62"/>
      <c r="S48" s="64"/>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5">
        <f t="shared" si="1"/>
        <v>2796.24</v>
      </c>
      <c r="BB48" s="66">
        <f t="shared" si="2"/>
        <v>2796.24</v>
      </c>
      <c r="BC48" s="61" t="str">
        <f t="shared" si="3"/>
        <v>INR  Two Thousand Seven Hundred &amp; Ninety Six  and Paise Twenty Four Only</v>
      </c>
      <c r="BD48" s="73">
        <v>3969</v>
      </c>
      <c r="BE48" s="73">
        <f t="shared" si="4"/>
        <v>4489.73</v>
      </c>
      <c r="BF48" s="76">
        <f t="shared" si="5"/>
        <v>95256</v>
      </c>
      <c r="BH48" s="15">
        <v>103</v>
      </c>
      <c r="BJ48" s="79">
        <f t="shared" si="6"/>
        <v>116.51</v>
      </c>
      <c r="IE48" s="16"/>
      <c r="IF48" s="16"/>
      <c r="IG48" s="16"/>
      <c r="IH48" s="16"/>
      <c r="II48" s="16"/>
    </row>
    <row r="49" spans="1:243" s="15" customFormat="1" ht="41.25" customHeight="1">
      <c r="A49" s="27">
        <v>37</v>
      </c>
      <c r="B49" s="70" t="s">
        <v>222</v>
      </c>
      <c r="C49" s="48" t="s">
        <v>88</v>
      </c>
      <c r="D49" s="67">
        <v>4</v>
      </c>
      <c r="E49" s="68" t="s">
        <v>148</v>
      </c>
      <c r="F49" s="69">
        <v>1222.83</v>
      </c>
      <c r="G49" s="62"/>
      <c r="H49" s="52"/>
      <c r="I49" s="51" t="s">
        <v>39</v>
      </c>
      <c r="J49" s="53">
        <f t="shared" si="0"/>
        <v>1</v>
      </c>
      <c r="K49" s="54" t="s">
        <v>64</v>
      </c>
      <c r="L49" s="54" t="s">
        <v>7</v>
      </c>
      <c r="M49" s="63"/>
      <c r="N49" s="62"/>
      <c r="O49" s="62"/>
      <c r="P49" s="64"/>
      <c r="Q49" s="62"/>
      <c r="R49" s="62"/>
      <c r="S49" s="64"/>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65">
        <f t="shared" si="1"/>
        <v>4891.32</v>
      </c>
      <c r="BB49" s="66">
        <f t="shared" si="2"/>
        <v>4891.32</v>
      </c>
      <c r="BC49" s="61" t="str">
        <f t="shared" si="3"/>
        <v>INR  Four Thousand Eight Hundred &amp; Ninety One  and Paise Thirty Two Only</v>
      </c>
      <c r="BD49" s="73">
        <v>3983</v>
      </c>
      <c r="BE49" s="73">
        <f t="shared" si="4"/>
        <v>4505.57</v>
      </c>
      <c r="BF49" s="76">
        <f t="shared" si="5"/>
        <v>15932</v>
      </c>
      <c r="BH49" s="15">
        <v>1081</v>
      </c>
      <c r="BJ49" s="79">
        <f t="shared" si="6"/>
        <v>1222.83</v>
      </c>
      <c r="IE49" s="16"/>
      <c r="IF49" s="16"/>
      <c r="IG49" s="16"/>
      <c r="IH49" s="16"/>
      <c r="II49" s="16"/>
    </row>
    <row r="50" spans="1:243" s="15" customFormat="1" ht="53.25" customHeight="1">
      <c r="A50" s="27">
        <v>38</v>
      </c>
      <c r="B50" s="70" t="s">
        <v>223</v>
      </c>
      <c r="C50" s="48" t="s">
        <v>89</v>
      </c>
      <c r="D50" s="67">
        <v>8</v>
      </c>
      <c r="E50" s="68" t="s">
        <v>148</v>
      </c>
      <c r="F50" s="69">
        <v>3511.24</v>
      </c>
      <c r="G50" s="62"/>
      <c r="H50" s="52"/>
      <c r="I50" s="51" t="s">
        <v>39</v>
      </c>
      <c r="J50" s="53">
        <f t="shared" si="0"/>
        <v>1</v>
      </c>
      <c r="K50" s="54" t="s">
        <v>64</v>
      </c>
      <c r="L50" s="54" t="s">
        <v>7</v>
      </c>
      <c r="M50" s="63"/>
      <c r="N50" s="62"/>
      <c r="O50" s="62"/>
      <c r="P50" s="64"/>
      <c r="Q50" s="62"/>
      <c r="R50" s="62"/>
      <c r="S50" s="64"/>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65">
        <f t="shared" si="1"/>
        <v>28089.92</v>
      </c>
      <c r="BB50" s="66">
        <f t="shared" si="2"/>
        <v>28089.92</v>
      </c>
      <c r="BC50" s="61" t="str">
        <f t="shared" si="3"/>
        <v>INR  Twenty Eight Thousand  &amp;Eighty Nine  and Paise Ninety Two Only</v>
      </c>
      <c r="BD50" s="73">
        <v>446</v>
      </c>
      <c r="BE50" s="73">
        <f t="shared" si="4"/>
        <v>504.52</v>
      </c>
      <c r="BF50" s="76">
        <f t="shared" si="5"/>
        <v>3568</v>
      </c>
      <c r="BH50" s="15">
        <v>3104</v>
      </c>
      <c r="BJ50" s="79">
        <f t="shared" si="6"/>
        <v>3511.24</v>
      </c>
      <c r="IE50" s="16"/>
      <c r="IF50" s="16"/>
      <c r="IG50" s="16"/>
      <c r="IH50" s="16"/>
      <c r="II50" s="16"/>
    </row>
    <row r="51" spans="1:243" s="15" customFormat="1" ht="50.25" customHeight="1">
      <c r="A51" s="27">
        <v>39</v>
      </c>
      <c r="B51" s="70" t="s">
        <v>224</v>
      </c>
      <c r="C51" s="48" t="s">
        <v>90</v>
      </c>
      <c r="D51" s="67">
        <v>8</v>
      </c>
      <c r="E51" s="68" t="s">
        <v>148</v>
      </c>
      <c r="F51" s="69">
        <v>548.63</v>
      </c>
      <c r="G51" s="62"/>
      <c r="H51" s="52"/>
      <c r="I51" s="51" t="s">
        <v>39</v>
      </c>
      <c r="J51" s="53">
        <f t="shared" si="0"/>
        <v>1</v>
      </c>
      <c r="K51" s="54" t="s">
        <v>64</v>
      </c>
      <c r="L51" s="54" t="s">
        <v>7</v>
      </c>
      <c r="M51" s="63"/>
      <c r="N51" s="62"/>
      <c r="O51" s="62"/>
      <c r="P51" s="64"/>
      <c r="Q51" s="62"/>
      <c r="R51" s="62"/>
      <c r="S51" s="64"/>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65">
        <f t="shared" si="1"/>
        <v>4389.04</v>
      </c>
      <c r="BB51" s="66">
        <f t="shared" si="2"/>
        <v>4389.04</v>
      </c>
      <c r="BC51" s="61" t="str">
        <f t="shared" si="3"/>
        <v>INR  Four Thousand Three Hundred &amp; Eighty Nine  and Paise Four Only</v>
      </c>
      <c r="BD51" s="73">
        <v>446</v>
      </c>
      <c r="BE51" s="73">
        <f t="shared" si="4"/>
        <v>504.52</v>
      </c>
      <c r="BF51" s="76">
        <f t="shared" si="5"/>
        <v>3568</v>
      </c>
      <c r="BH51" s="15">
        <v>485</v>
      </c>
      <c r="BJ51" s="79">
        <f t="shared" si="6"/>
        <v>548.63</v>
      </c>
      <c r="IE51" s="16"/>
      <c r="IF51" s="16"/>
      <c r="IG51" s="16"/>
      <c r="IH51" s="16"/>
      <c r="II51" s="16"/>
    </row>
    <row r="52" spans="1:243" s="15" customFormat="1" ht="46.5" customHeight="1">
      <c r="A52" s="27">
        <v>40</v>
      </c>
      <c r="B52" s="70" t="s">
        <v>164</v>
      </c>
      <c r="C52" s="48" t="s">
        <v>91</v>
      </c>
      <c r="D52" s="67">
        <v>8</v>
      </c>
      <c r="E52" s="68" t="s">
        <v>148</v>
      </c>
      <c r="F52" s="69">
        <v>1148.17</v>
      </c>
      <c r="G52" s="62"/>
      <c r="H52" s="52"/>
      <c r="I52" s="51" t="s">
        <v>39</v>
      </c>
      <c r="J52" s="53">
        <f t="shared" si="0"/>
        <v>1</v>
      </c>
      <c r="K52" s="54" t="s">
        <v>64</v>
      </c>
      <c r="L52" s="54" t="s">
        <v>7</v>
      </c>
      <c r="M52" s="63"/>
      <c r="N52" s="62"/>
      <c r="O52" s="62"/>
      <c r="P52" s="64"/>
      <c r="Q52" s="62"/>
      <c r="R52" s="62"/>
      <c r="S52" s="64"/>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65">
        <f t="shared" si="1"/>
        <v>9185.36</v>
      </c>
      <c r="BB52" s="66">
        <f t="shared" si="2"/>
        <v>9185.36</v>
      </c>
      <c r="BC52" s="61" t="str">
        <f t="shared" si="3"/>
        <v>INR  Nine Thousand One Hundred &amp; Eighty Five  and Paise Thirty Six Only</v>
      </c>
      <c r="BD52" s="73">
        <v>446</v>
      </c>
      <c r="BE52" s="73">
        <f t="shared" si="4"/>
        <v>504.52</v>
      </c>
      <c r="BF52" s="76">
        <f t="shared" si="5"/>
        <v>3568</v>
      </c>
      <c r="BH52" s="15">
        <v>1015</v>
      </c>
      <c r="BJ52" s="79">
        <f t="shared" si="6"/>
        <v>1148.17</v>
      </c>
      <c r="IE52" s="16"/>
      <c r="IF52" s="16"/>
      <c r="IG52" s="16"/>
      <c r="IH52" s="16"/>
      <c r="II52" s="16"/>
    </row>
    <row r="53" spans="1:243" s="15" customFormat="1" ht="51" customHeight="1">
      <c r="A53" s="27">
        <v>41</v>
      </c>
      <c r="B53" s="70" t="s">
        <v>225</v>
      </c>
      <c r="C53" s="48" t="s">
        <v>92</v>
      </c>
      <c r="D53" s="67">
        <v>8</v>
      </c>
      <c r="E53" s="68" t="s">
        <v>148</v>
      </c>
      <c r="F53" s="69">
        <v>102.94</v>
      </c>
      <c r="G53" s="62"/>
      <c r="H53" s="52"/>
      <c r="I53" s="51" t="s">
        <v>39</v>
      </c>
      <c r="J53" s="53">
        <f t="shared" si="0"/>
        <v>1</v>
      </c>
      <c r="K53" s="54" t="s">
        <v>64</v>
      </c>
      <c r="L53" s="54" t="s">
        <v>7</v>
      </c>
      <c r="M53" s="63"/>
      <c r="N53" s="62"/>
      <c r="O53" s="62"/>
      <c r="P53" s="64"/>
      <c r="Q53" s="62"/>
      <c r="R53" s="62"/>
      <c r="S53" s="64"/>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65">
        <f t="shared" si="1"/>
        <v>823.52</v>
      </c>
      <c r="BB53" s="66">
        <f t="shared" si="2"/>
        <v>823.52</v>
      </c>
      <c r="BC53" s="61" t="str">
        <f t="shared" si="3"/>
        <v>INR  Eight Hundred &amp; Twenty Three  and Paise Fifty Two Only</v>
      </c>
      <c r="BD53" s="73">
        <v>2581</v>
      </c>
      <c r="BE53" s="73">
        <f t="shared" si="4"/>
        <v>2919.63</v>
      </c>
      <c r="BF53" s="76">
        <f t="shared" si="5"/>
        <v>20648</v>
      </c>
      <c r="BH53" s="15">
        <v>91</v>
      </c>
      <c r="BJ53" s="79">
        <f t="shared" si="6"/>
        <v>102.94</v>
      </c>
      <c r="IE53" s="16"/>
      <c r="IF53" s="16"/>
      <c r="IG53" s="16"/>
      <c r="IH53" s="16"/>
      <c r="II53" s="16"/>
    </row>
    <row r="54" spans="1:243" s="15" customFormat="1" ht="58.5" customHeight="1">
      <c r="A54" s="27">
        <v>42</v>
      </c>
      <c r="B54" s="70" t="s">
        <v>227</v>
      </c>
      <c r="C54" s="48" t="s">
        <v>93</v>
      </c>
      <c r="D54" s="67">
        <v>40</v>
      </c>
      <c r="E54" s="68" t="s">
        <v>147</v>
      </c>
      <c r="F54" s="69">
        <v>330.31</v>
      </c>
      <c r="G54" s="62"/>
      <c r="H54" s="52"/>
      <c r="I54" s="51" t="s">
        <v>39</v>
      </c>
      <c r="J54" s="53">
        <f t="shared" si="0"/>
        <v>1</v>
      </c>
      <c r="K54" s="54" t="s">
        <v>64</v>
      </c>
      <c r="L54" s="54" t="s">
        <v>7</v>
      </c>
      <c r="M54" s="63"/>
      <c r="N54" s="62"/>
      <c r="O54" s="62"/>
      <c r="P54" s="64"/>
      <c r="Q54" s="62"/>
      <c r="R54" s="62"/>
      <c r="S54" s="64"/>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65">
        <f t="shared" si="1"/>
        <v>13212.4</v>
      </c>
      <c r="BB54" s="66">
        <f t="shared" si="2"/>
        <v>13212.4</v>
      </c>
      <c r="BC54" s="61" t="str">
        <f t="shared" si="3"/>
        <v>INR  Thirteen Thousand Two Hundred &amp; Twelve  and Paise Forty Only</v>
      </c>
      <c r="BD54" s="73">
        <v>2595</v>
      </c>
      <c r="BE54" s="73">
        <f t="shared" si="4"/>
        <v>2935.46</v>
      </c>
      <c r="BF54" s="76">
        <f t="shared" si="5"/>
        <v>103800</v>
      </c>
      <c r="BH54" s="15">
        <v>292</v>
      </c>
      <c r="BJ54" s="79">
        <f t="shared" si="6"/>
        <v>330.31</v>
      </c>
      <c r="IE54" s="16"/>
      <c r="IF54" s="16"/>
      <c r="IG54" s="16"/>
      <c r="IH54" s="16"/>
      <c r="II54" s="16"/>
    </row>
    <row r="55" spans="1:243" s="15" customFormat="1" ht="75.75" customHeight="1">
      <c r="A55" s="27">
        <v>43</v>
      </c>
      <c r="B55" s="70" t="s">
        <v>228</v>
      </c>
      <c r="C55" s="48" t="s">
        <v>94</v>
      </c>
      <c r="D55" s="67">
        <v>8</v>
      </c>
      <c r="E55" s="68" t="s">
        <v>148</v>
      </c>
      <c r="F55" s="69">
        <v>220.58</v>
      </c>
      <c r="G55" s="62"/>
      <c r="H55" s="52"/>
      <c r="I55" s="51" t="s">
        <v>39</v>
      </c>
      <c r="J55" s="53">
        <f t="shared" si="0"/>
        <v>1</v>
      </c>
      <c r="K55" s="54" t="s">
        <v>64</v>
      </c>
      <c r="L55" s="54" t="s">
        <v>7</v>
      </c>
      <c r="M55" s="63"/>
      <c r="N55" s="62"/>
      <c r="O55" s="62"/>
      <c r="P55" s="64"/>
      <c r="Q55" s="62"/>
      <c r="R55" s="62"/>
      <c r="S55" s="64"/>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65">
        <f t="shared" si="1"/>
        <v>1764.64</v>
      </c>
      <c r="BB55" s="66">
        <f t="shared" si="2"/>
        <v>1764.64</v>
      </c>
      <c r="BC55" s="61" t="str">
        <f t="shared" si="3"/>
        <v>INR  One Thousand Seven Hundred &amp; Sixty Four  and Paise Sixty Four Only</v>
      </c>
      <c r="BD55" s="73">
        <v>2609</v>
      </c>
      <c r="BE55" s="73">
        <f t="shared" si="4"/>
        <v>2951.3</v>
      </c>
      <c r="BF55" s="76">
        <f t="shared" si="5"/>
        <v>20872</v>
      </c>
      <c r="BH55" s="15">
        <v>195</v>
      </c>
      <c r="BJ55" s="79">
        <f t="shared" si="6"/>
        <v>220.58</v>
      </c>
      <c r="IE55" s="16"/>
      <c r="IF55" s="16"/>
      <c r="IG55" s="16"/>
      <c r="IH55" s="16"/>
      <c r="II55" s="16"/>
    </row>
    <row r="56" spans="1:243" s="15" customFormat="1" ht="69.75" customHeight="1">
      <c r="A56" s="27">
        <v>44</v>
      </c>
      <c r="B56" s="70" t="s">
        <v>229</v>
      </c>
      <c r="C56" s="48" t="s">
        <v>95</v>
      </c>
      <c r="D56" s="67">
        <v>8</v>
      </c>
      <c r="E56" s="68" t="s">
        <v>148</v>
      </c>
      <c r="F56" s="69">
        <v>135.74</v>
      </c>
      <c r="G56" s="62"/>
      <c r="H56" s="52"/>
      <c r="I56" s="51" t="s">
        <v>39</v>
      </c>
      <c r="J56" s="53">
        <f t="shared" si="0"/>
        <v>1</v>
      </c>
      <c r="K56" s="54" t="s">
        <v>64</v>
      </c>
      <c r="L56" s="54" t="s">
        <v>7</v>
      </c>
      <c r="M56" s="63"/>
      <c r="N56" s="62"/>
      <c r="O56" s="62"/>
      <c r="P56" s="64"/>
      <c r="Q56" s="62"/>
      <c r="R56" s="62"/>
      <c r="S56" s="64"/>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65">
        <f t="shared" si="1"/>
        <v>1085.92</v>
      </c>
      <c r="BB56" s="66">
        <f t="shared" si="2"/>
        <v>1085.92</v>
      </c>
      <c r="BC56" s="61" t="str">
        <f t="shared" si="3"/>
        <v>INR  One Thousand  &amp;Eighty Five  and Paise Ninety Two Only</v>
      </c>
      <c r="BD56" s="73">
        <v>122</v>
      </c>
      <c r="BE56" s="73">
        <f t="shared" si="4"/>
        <v>138.01</v>
      </c>
      <c r="BF56" s="76">
        <f t="shared" si="5"/>
        <v>976</v>
      </c>
      <c r="BH56" s="15">
        <v>120</v>
      </c>
      <c r="BJ56" s="79">
        <f t="shared" si="6"/>
        <v>135.74</v>
      </c>
      <c r="IE56" s="16"/>
      <c r="IF56" s="16"/>
      <c r="IG56" s="16"/>
      <c r="IH56" s="16"/>
      <c r="II56" s="16"/>
    </row>
    <row r="57" spans="1:243" s="15" customFormat="1" ht="69.75" customHeight="1">
      <c r="A57" s="27">
        <v>45</v>
      </c>
      <c r="B57" s="70" t="s">
        <v>230</v>
      </c>
      <c r="C57" s="48" t="s">
        <v>96</v>
      </c>
      <c r="D57" s="67">
        <v>20</v>
      </c>
      <c r="E57" s="68" t="s">
        <v>148</v>
      </c>
      <c r="F57" s="69">
        <v>166.29</v>
      </c>
      <c r="G57" s="62"/>
      <c r="H57" s="52"/>
      <c r="I57" s="51" t="s">
        <v>39</v>
      </c>
      <c r="J57" s="53">
        <f t="shared" si="0"/>
        <v>1</v>
      </c>
      <c r="K57" s="54" t="s">
        <v>64</v>
      </c>
      <c r="L57" s="54" t="s">
        <v>7</v>
      </c>
      <c r="M57" s="63"/>
      <c r="N57" s="62"/>
      <c r="O57" s="62"/>
      <c r="P57" s="64"/>
      <c r="Q57" s="62"/>
      <c r="R57" s="62"/>
      <c r="S57" s="64"/>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65">
        <f t="shared" si="1"/>
        <v>3325.8</v>
      </c>
      <c r="BB57" s="66">
        <f t="shared" si="2"/>
        <v>3325.8</v>
      </c>
      <c r="BC57" s="61" t="str">
        <f t="shared" si="3"/>
        <v>INR  Three Thousand Three Hundred &amp; Twenty Five  and Paise Eighty Only</v>
      </c>
      <c r="BD57" s="73">
        <v>126</v>
      </c>
      <c r="BE57" s="73">
        <f t="shared" si="4"/>
        <v>142.53</v>
      </c>
      <c r="BF57" s="76">
        <f t="shared" si="5"/>
        <v>2520</v>
      </c>
      <c r="BH57" s="15">
        <v>147</v>
      </c>
      <c r="BJ57" s="79">
        <f t="shared" si="6"/>
        <v>166.29</v>
      </c>
      <c r="IE57" s="16"/>
      <c r="IF57" s="16"/>
      <c r="IG57" s="16"/>
      <c r="IH57" s="16"/>
      <c r="II57" s="16"/>
    </row>
    <row r="58" spans="1:243" s="15" customFormat="1" ht="69.75" customHeight="1">
      <c r="A58" s="27">
        <v>46</v>
      </c>
      <c r="B58" s="70" t="s">
        <v>231</v>
      </c>
      <c r="C58" s="48" t="s">
        <v>97</v>
      </c>
      <c r="D58" s="67">
        <v>10</v>
      </c>
      <c r="E58" s="68" t="s">
        <v>148</v>
      </c>
      <c r="F58" s="69">
        <v>37.33</v>
      </c>
      <c r="G58" s="62"/>
      <c r="H58" s="52"/>
      <c r="I58" s="51" t="s">
        <v>39</v>
      </c>
      <c r="J58" s="53">
        <f t="shared" si="0"/>
        <v>1</v>
      </c>
      <c r="K58" s="54" t="s">
        <v>64</v>
      </c>
      <c r="L58" s="54" t="s">
        <v>7</v>
      </c>
      <c r="M58" s="63"/>
      <c r="N58" s="62"/>
      <c r="O58" s="62"/>
      <c r="P58" s="64"/>
      <c r="Q58" s="62"/>
      <c r="R58" s="62"/>
      <c r="S58" s="64"/>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65">
        <f t="shared" si="1"/>
        <v>373.3</v>
      </c>
      <c r="BB58" s="66">
        <f t="shared" si="2"/>
        <v>373.3</v>
      </c>
      <c r="BC58" s="61" t="str">
        <f t="shared" si="3"/>
        <v>INR  Three Hundred &amp; Seventy Three  and Paise Thirty Only</v>
      </c>
      <c r="BD58" s="73">
        <v>130</v>
      </c>
      <c r="BE58" s="73">
        <f t="shared" si="4"/>
        <v>147.06</v>
      </c>
      <c r="BF58" s="76">
        <f t="shared" si="5"/>
        <v>1300</v>
      </c>
      <c r="BH58" s="15">
        <v>33</v>
      </c>
      <c r="BJ58" s="79">
        <f t="shared" si="6"/>
        <v>37.33</v>
      </c>
      <c r="IE58" s="16"/>
      <c r="IF58" s="16"/>
      <c r="IG58" s="16"/>
      <c r="IH58" s="16"/>
      <c r="II58" s="16"/>
    </row>
    <row r="59" spans="1:243" s="15" customFormat="1" ht="69.75" customHeight="1">
      <c r="A59" s="27">
        <v>47</v>
      </c>
      <c r="B59" s="70" t="s">
        <v>232</v>
      </c>
      <c r="C59" s="48" t="s">
        <v>98</v>
      </c>
      <c r="D59" s="67">
        <v>30</v>
      </c>
      <c r="E59" s="68" t="s">
        <v>148</v>
      </c>
      <c r="F59" s="69">
        <v>23.76</v>
      </c>
      <c r="G59" s="62"/>
      <c r="H59" s="52"/>
      <c r="I59" s="51" t="s">
        <v>39</v>
      </c>
      <c r="J59" s="53">
        <f t="shared" si="0"/>
        <v>1</v>
      </c>
      <c r="K59" s="54" t="s">
        <v>64</v>
      </c>
      <c r="L59" s="54" t="s">
        <v>7</v>
      </c>
      <c r="M59" s="63"/>
      <c r="N59" s="62"/>
      <c r="O59" s="62"/>
      <c r="P59" s="64"/>
      <c r="Q59" s="62"/>
      <c r="R59" s="62"/>
      <c r="S59" s="64"/>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65">
        <f t="shared" si="1"/>
        <v>712.8</v>
      </c>
      <c r="BB59" s="66">
        <f t="shared" si="2"/>
        <v>712.8</v>
      </c>
      <c r="BC59" s="61" t="str">
        <f t="shared" si="3"/>
        <v>INR  Seven Hundred &amp; Twelve  and Paise Eighty Only</v>
      </c>
      <c r="BD59" s="73">
        <v>153</v>
      </c>
      <c r="BE59" s="73">
        <f t="shared" si="4"/>
        <v>173.07</v>
      </c>
      <c r="BF59" s="76">
        <f t="shared" si="5"/>
        <v>4590</v>
      </c>
      <c r="BH59" s="15">
        <v>21</v>
      </c>
      <c r="BJ59" s="79">
        <f t="shared" si="6"/>
        <v>23.76</v>
      </c>
      <c r="IE59" s="16"/>
      <c r="IF59" s="16"/>
      <c r="IG59" s="16"/>
      <c r="IH59" s="16"/>
      <c r="II59" s="16"/>
    </row>
    <row r="60" spans="1:243" s="15" customFormat="1" ht="170.25" customHeight="1">
      <c r="A60" s="27">
        <v>48</v>
      </c>
      <c r="B60" s="70" t="s">
        <v>233</v>
      </c>
      <c r="C60" s="48" t="s">
        <v>99</v>
      </c>
      <c r="D60" s="67">
        <v>22</v>
      </c>
      <c r="E60" s="68" t="s">
        <v>147</v>
      </c>
      <c r="F60" s="69">
        <v>95.02</v>
      </c>
      <c r="G60" s="62"/>
      <c r="H60" s="52"/>
      <c r="I60" s="51" t="s">
        <v>39</v>
      </c>
      <c r="J60" s="53">
        <f t="shared" si="0"/>
        <v>1</v>
      </c>
      <c r="K60" s="54" t="s">
        <v>64</v>
      </c>
      <c r="L60" s="54" t="s">
        <v>7</v>
      </c>
      <c r="M60" s="63"/>
      <c r="N60" s="62"/>
      <c r="O60" s="62"/>
      <c r="P60" s="64"/>
      <c r="Q60" s="62"/>
      <c r="R60" s="62"/>
      <c r="S60" s="64"/>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65">
        <f t="shared" si="1"/>
        <v>2090.44</v>
      </c>
      <c r="BB60" s="66">
        <f t="shared" si="2"/>
        <v>2090.44</v>
      </c>
      <c r="BC60" s="61" t="str">
        <f t="shared" si="3"/>
        <v>INR  Two Thousand  &amp;Ninety  and Paise Forty Four Only</v>
      </c>
      <c r="BD60" s="73">
        <v>157</v>
      </c>
      <c r="BE60" s="73">
        <f t="shared" si="4"/>
        <v>177.6</v>
      </c>
      <c r="BF60" s="76">
        <f t="shared" si="5"/>
        <v>3454</v>
      </c>
      <c r="BH60" s="15">
        <v>84</v>
      </c>
      <c r="BJ60" s="79">
        <f t="shared" si="6"/>
        <v>95.02</v>
      </c>
      <c r="IE60" s="16"/>
      <c r="IF60" s="16"/>
      <c r="IG60" s="16"/>
      <c r="IH60" s="16"/>
      <c r="II60" s="16"/>
    </row>
    <row r="61" spans="1:243" s="15" customFormat="1" ht="170.25" customHeight="1">
      <c r="A61" s="27">
        <v>49</v>
      </c>
      <c r="B61" s="70" t="s">
        <v>234</v>
      </c>
      <c r="C61" s="48" t="s">
        <v>100</v>
      </c>
      <c r="D61" s="67">
        <v>40</v>
      </c>
      <c r="E61" s="68" t="s">
        <v>147</v>
      </c>
      <c r="F61" s="69">
        <v>105.2</v>
      </c>
      <c r="G61" s="62"/>
      <c r="H61" s="52"/>
      <c r="I61" s="51" t="s">
        <v>39</v>
      </c>
      <c r="J61" s="53">
        <f>IF(I61="Less(-)",-1,1)</f>
        <v>1</v>
      </c>
      <c r="K61" s="54" t="s">
        <v>64</v>
      </c>
      <c r="L61" s="54" t="s">
        <v>7</v>
      </c>
      <c r="M61" s="63"/>
      <c r="N61" s="62"/>
      <c r="O61" s="62"/>
      <c r="P61" s="64"/>
      <c r="Q61" s="62"/>
      <c r="R61" s="62"/>
      <c r="S61" s="64"/>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65">
        <f t="shared" si="1"/>
        <v>4208</v>
      </c>
      <c r="BB61" s="66">
        <f t="shared" si="2"/>
        <v>4208</v>
      </c>
      <c r="BC61" s="61" t="str">
        <f>SpellNumber(L61,BB61)</f>
        <v>INR  Four Thousand Two Hundred &amp; Eight  Only</v>
      </c>
      <c r="BD61" s="73">
        <v>161</v>
      </c>
      <c r="BE61" s="73">
        <f t="shared" si="4"/>
        <v>182.12</v>
      </c>
      <c r="BF61" s="76">
        <f t="shared" si="5"/>
        <v>6440</v>
      </c>
      <c r="BH61" s="15">
        <v>93</v>
      </c>
      <c r="BJ61" s="79">
        <f t="shared" si="6"/>
        <v>105.2</v>
      </c>
      <c r="IE61" s="16"/>
      <c r="IF61" s="16"/>
      <c r="IG61" s="16"/>
      <c r="IH61" s="16"/>
      <c r="II61" s="16"/>
    </row>
    <row r="62" spans="1:243" s="15" customFormat="1" ht="170.25" customHeight="1">
      <c r="A62" s="27">
        <v>50</v>
      </c>
      <c r="B62" s="70" t="s">
        <v>235</v>
      </c>
      <c r="C62" s="48" t="s">
        <v>101</v>
      </c>
      <c r="D62" s="67">
        <v>40</v>
      </c>
      <c r="E62" s="68" t="s">
        <v>147</v>
      </c>
      <c r="F62" s="69">
        <v>64.48</v>
      </c>
      <c r="G62" s="62"/>
      <c r="H62" s="52"/>
      <c r="I62" s="51" t="s">
        <v>39</v>
      </c>
      <c r="J62" s="53">
        <f t="shared" si="0"/>
        <v>1</v>
      </c>
      <c r="K62" s="54" t="s">
        <v>64</v>
      </c>
      <c r="L62" s="54" t="s">
        <v>7</v>
      </c>
      <c r="M62" s="63"/>
      <c r="N62" s="62"/>
      <c r="O62" s="62"/>
      <c r="P62" s="64"/>
      <c r="Q62" s="62"/>
      <c r="R62" s="62"/>
      <c r="S62" s="64"/>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65">
        <f t="shared" si="1"/>
        <v>2579.2</v>
      </c>
      <c r="BB62" s="66">
        <f t="shared" si="2"/>
        <v>2579.2</v>
      </c>
      <c r="BC62" s="61" t="str">
        <f t="shared" si="3"/>
        <v>INR  Two Thousand Five Hundred &amp; Seventy Nine  and Paise Twenty Only</v>
      </c>
      <c r="BD62" s="73">
        <v>135</v>
      </c>
      <c r="BE62" s="73">
        <f t="shared" si="4"/>
        <v>152.71</v>
      </c>
      <c r="BF62" s="76">
        <f t="shared" si="5"/>
        <v>5400</v>
      </c>
      <c r="BH62" s="15">
        <v>57</v>
      </c>
      <c r="BJ62" s="79">
        <f t="shared" si="6"/>
        <v>64.48</v>
      </c>
      <c r="IE62" s="16"/>
      <c r="IF62" s="16"/>
      <c r="IG62" s="16"/>
      <c r="IH62" s="16"/>
      <c r="II62" s="16"/>
    </row>
    <row r="63" spans="1:243" s="15" customFormat="1" ht="170.25" customHeight="1">
      <c r="A63" s="27">
        <v>51</v>
      </c>
      <c r="B63" s="70" t="s">
        <v>236</v>
      </c>
      <c r="C63" s="48" t="s">
        <v>102</v>
      </c>
      <c r="D63" s="67">
        <v>40</v>
      </c>
      <c r="E63" s="68" t="s">
        <v>147</v>
      </c>
      <c r="F63" s="69">
        <v>74.66</v>
      </c>
      <c r="G63" s="62"/>
      <c r="H63" s="52"/>
      <c r="I63" s="51" t="s">
        <v>39</v>
      </c>
      <c r="J63" s="53">
        <f t="shared" si="0"/>
        <v>1</v>
      </c>
      <c r="K63" s="54" t="s">
        <v>64</v>
      </c>
      <c r="L63" s="54" t="s">
        <v>7</v>
      </c>
      <c r="M63" s="63"/>
      <c r="N63" s="62"/>
      <c r="O63" s="62"/>
      <c r="P63" s="64"/>
      <c r="Q63" s="62"/>
      <c r="R63" s="62"/>
      <c r="S63" s="64"/>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65">
        <f t="shared" si="1"/>
        <v>2986.4</v>
      </c>
      <c r="BB63" s="66">
        <f t="shared" si="2"/>
        <v>2986.4</v>
      </c>
      <c r="BC63" s="61" t="str">
        <f t="shared" si="3"/>
        <v>INR  Two Thousand Nine Hundred &amp; Eighty Six  and Paise Forty Only</v>
      </c>
      <c r="BD63" s="73">
        <v>139</v>
      </c>
      <c r="BE63" s="73">
        <f t="shared" si="4"/>
        <v>157.24</v>
      </c>
      <c r="BF63" s="76">
        <f t="shared" si="5"/>
        <v>5560</v>
      </c>
      <c r="BH63" s="15">
        <v>66</v>
      </c>
      <c r="BJ63" s="79">
        <f t="shared" si="6"/>
        <v>74.66</v>
      </c>
      <c r="IE63" s="16"/>
      <c r="IF63" s="16"/>
      <c r="IG63" s="16"/>
      <c r="IH63" s="16"/>
      <c r="II63" s="16"/>
    </row>
    <row r="64" spans="1:243" s="15" customFormat="1" ht="259.5" customHeight="1">
      <c r="A64" s="27">
        <v>52</v>
      </c>
      <c r="B64" s="70" t="s">
        <v>237</v>
      </c>
      <c r="C64" s="48" t="s">
        <v>103</v>
      </c>
      <c r="D64" s="67">
        <v>4</v>
      </c>
      <c r="E64" s="68" t="s">
        <v>148</v>
      </c>
      <c r="F64" s="69">
        <v>7150.32</v>
      </c>
      <c r="G64" s="62"/>
      <c r="H64" s="52"/>
      <c r="I64" s="51" t="s">
        <v>39</v>
      </c>
      <c r="J64" s="53">
        <f t="shared" si="0"/>
        <v>1</v>
      </c>
      <c r="K64" s="54" t="s">
        <v>64</v>
      </c>
      <c r="L64" s="54" t="s">
        <v>7</v>
      </c>
      <c r="M64" s="63"/>
      <c r="N64" s="62"/>
      <c r="O64" s="62"/>
      <c r="P64" s="64"/>
      <c r="Q64" s="62"/>
      <c r="R64" s="62"/>
      <c r="S64" s="64"/>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65">
        <f t="shared" si="1"/>
        <v>28601.28</v>
      </c>
      <c r="BB64" s="66">
        <f t="shared" si="2"/>
        <v>28601.28</v>
      </c>
      <c r="BC64" s="61" t="str">
        <f t="shared" si="3"/>
        <v>INR  Twenty Eight Thousand Six Hundred &amp; One  and Paise Twenty Eight Only</v>
      </c>
      <c r="BD64" s="73">
        <v>143</v>
      </c>
      <c r="BE64" s="73">
        <f t="shared" si="4"/>
        <v>161.76</v>
      </c>
      <c r="BF64" s="76">
        <f t="shared" si="5"/>
        <v>572</v>
      </c>
      <c r="BH64" s="15">
        <v>6321</v>
      </c>
      <c r="BJ64" s="79">
        <f t="shared" si="6"/>
        <v>7150.32</v>
      </c>
      <c r="IE64" s="16"/>
      <c r="IF64" s="16"/>
      <c r="IG64" s="16"/>
      <c r="IH64" s="16"/>
      <c r="II64" s="16"/>
    </row>
    <row r="65" spans="1:243" s="15" customFormat="1" ht="276.75" customHeight="1">
      <c r="A65" s="27">
        <v>53</v>
      </c>
      <c r="B65" s="70" t="s">
        <v>238</v>
      </c>
      <c r="C65" s="48" t="s">
        <v>104</v>
      </c>
      <c r="D65" s="67">
        <v>2</v>
      </c>
      <c r="E65" s="68" t="s">
        <v>148</v>
      </c>
      <c r="F65" s="69">
        <v>15781.37</v>
      </c>
      <c r="G65" s="62"/>
      <c r="H65" s="52"/>
      <c r="I65" s="51" t="s">
        <v>39</v>
      </c>
      <c r="J65" s="53">
        <f t="shared" si="0"/>
        <v>1</v>
      </c>
      <c r="K65" s="54" t="s">
        <v>64</v>
      </c>
      <c r="L65" s="54" t="s">
        <v>7</v>
      </c>
      <c r="M65" s="63"/>
      <c r="N65" s="62"/>
      <c r="O65" s="62"/>
      <c r="P65" s="64"/>
      <c r="Q65" s="62"/>
      <c r="R65" s="62"/>
      <c r="S65" s="64"/>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65">
        <f t="shared" si="1"/>
        <v>31562.74</v>
      </c>
      <c r="BB65" s="66">
        <f t="shared" si="2"/>
        <v>31562.74</v>
      </c>
      <c r="BC65" s="61" t="str">
        <f t="shared" si="3"/>
        <v>INR  Thirty One Thousand Five Hundred &amp; Sixty Two  and Paise Seventy Four Only</v>
      </c>
      <c r="BD65" s="73">
        <v>34</v>
      </c>
      <c r="BE65" s="73">
        <f t="shared" si="4"/>
        <v>38.46</v>
      </c>
      <c r="BF65" s="76">
        <f t="shared" si="5"/>
        <v>68</v>
      </c>
      <c r="BH65" s="15">
        <v>13951</v>
      </c>
      <c r="BJ65" s="79">
        <f t="shared" si="6"/>
        <v>15781.37</v>
      </c>
      <c r="IE65" s="16"/>
      <c r="IF65" s="16"/>
      <c r="IG65" s="16"/>
      <c r="IH65" s="16"/>
      <c r="II65" s="16"/>
    </row>
    <row r="66" spans="1:243" s="15" customFormat="1" ht="287.25" customHeight="1">
      <c r="A66" s="27">
        <v>54</v>
      </c>
      <c r="B66" s="70" t="s">
        <v>239</v>
      </c>
      <c r="C66" s="48" t="s">
        <v>105</v>
      </c>
      <c r="D66" s="67">
        <v>1</v>
      </c>
      <c r="E66" s="68" t="s">
        <v>148</v>
      </c>
      <c r="F66" s="69">
        <v>91531.05</v>
      </c>
      <c r="G66" s="62"/>
      <c r="H66" s="52"/>
      <c r="I66" s="51" t="s">
        <v>39</v>
      </c>
      <c r="J66" s="53">
        <f t="shared" si="0"/>
        <v>1</v>
      </c>
      <c r="K66" s="54" t="s">
        <v>64</v>
      </c>
      <c r="L66" s="54" t="s">
        <v>7</v>
      </c>
      <c r="M66" s="63"/>
      <c r="N66" s="62"/>
      <c r="O66" s="62"/>
      <c r="P66" s="64"/>
      <c r="Q66" s="62"/>
      <c r="R66" s="62"/>
      <c r="S66" s="64"/>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65">
        <f t="shared" si="1"/>
        <v>91531.05</v>
      </c>
      <c r="BB66" s="66">
        <f t="shared" si="2"/>
        <v>91531.05</v>
      </c>
      <c r="BC66" s="61" t="str">
        <f t="shared" si="3"/>
        <v>INR  Ninety One Thousand Five Hundred &amp; Thirty One  and Paise Five Only</v>
      </c>
      <c r="BD66" s="73">
        <v>122</v>
      </c>
      <c r="BE66" s="73">
        <f t="shared" si="4"/>
        <v>138.01</v>
      </c>
      <c r="BF66" s="76">
        <f t="shared" si="5"/>
        <v>122</v>
      </c>
      <c r="BH66" s="15">
        <v>80915</v>
      </c>
      <c r="BJ66" s="79">
        <f t="shared" si="6"/>
        <v>91531.05</v>
      </c>
      <c r="IE66" s="16"/>
      <c r="IF66" s="16"/>
      <c r="IG66" s="16"/>
      <c r="IH66" s="16"/>
      <c r="II66" s="16"/>
    </row>
    <row r="67" spans="1:243" s="15" customFormat="1" ht="60.75" customHeight="1">
      <c r="A67" s="27">
        <v>55</v>
      </c>
      <c r="B67" s="70" t="s">
        <v>240</v>
      </c>
      <c r="C67" s="48" t="s">
        <v>106</v>
      </c>
      <c r="D67" s="67">
        <v>1</v>
      </c>
      <c r="E67" s="68" t="s">
        <v>156</v>
      </c>
      <c r="F67" s="69">
        <v>4907.82</v>
      </c>
      <c r="G67" s="62"/>
      <c r="H67" s="52"/>
      <c r="I67" s="51" t="s">
        <v>39</v>
      </c>
      <c r="J67" s="53">
        <f t="shared" si="0"/>
        <v>1</v>
      </c>
      <c r="K67" s="54" t="s">
        <v>64</v>
      </c>
      <c r="L67" s="54" t="s">
        <v>7</v>
      </c>
      <c r="M67" s="63"/>
      <c r="N67" s="62"/>
      <c r="O67" s="62"/>
      <c r="P67" s="64"/>
      <c r="Q67" s="62"/>
      <c r="R67" s="62"/>
      <c r="S67" s="64"/>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65">
        <f t="shared" si="1"/>
        <v>4907.82</v>
      </c>
      <c r="BB67" s="66">
        <f t="shared" si="2"/>
        <v>4907.82</v>
      </c>
      <c r="BC67" s="61" t="str">
        <f t="shared" si="3"/>
        <v>INR  Four Thousand Nine Hundred &amp; Seven  and Paise Eighty Two Only</v>
      </c>
      <c r="BD67" s="73">
        <v>122.72</v>
      </c>
      <c r="BE67" s="73">
        <f t="shared" si="4"/>
        <v>138.82</v>
      </c>
      <c r="BF67" s="76">
        <f t="shared" si="5"/>
        <v>122.72</v>
      </c>
      <c r="BH67" s="15">
        <v>4132</v>
      </c>
      <c r="BJ67" s="79">
        <f>BH67*1.05*1.12*1.01</f>
        <v>4907.82</v>
      </c>
      <c r="IE67" s="16"/>
      <c r="IF67" s="16"/>
      <c r="IG67" s="16"/>
      <c r="IH67" s="16"/>
      <c r="II67" s="16"/>
    </row>
    <row r="68" spans="1:243" s="15" customFormat="1" ht="36.75" customHeight="1">
      <c r="A68" s="27">
        <v>56</v>
      </c>
      <c r="B68" s="70" t="s">
        <v>241</v>
      </c>
      <c r="C68" s="48" t="s">
        <v>107</v>
      </c>
      <c r="D68" s="67">
        <v>2</v>
      </c>
      <c r="E68" s="68" t="s">
        <v>156</v>
      </c>
      <c r="F68" s="69">
        <v>1516.77</v>
      </c>
      <c r="G68" s="62"/>
      <c r="H68" s="52"/>
      <c r="I68" s="51" t="s">
        <v>39</v>
      </c>
      <c r="J68" s="53">
        <f t="shared" si="0"/>
        <v>1</v>
      </c>
      <c r="K68" s="54" t="s">
        <v>64</v>
      </c>
      <c r="L68" s="54" t="s">
        <v>7</v>
      </c>
      <c r="M68" s="63"/>
      <c r="N68" s="62"/>
      <c r="O68" s="62"/>
      <c r="P68" s="64"/>
      <c r="Q68" s="62"/>
      <c r="R68" s="62"/>
      <c r="S68" s="64"/>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65">
        <f t="shared" si="1"/>
        <v>3033.54</v>
      </c>
      <c r="BB68" s="66">
        <f t="shared" si="2"/>
        <v>3033.54</v>
      </c>
      <c r="BC68" s="61" t="str">
        <f t="shared" si="3"/>
        <v>INR  Three Thousand  &amp;Thirty Three  and Paise Fifty Four Only</v>
      </c>
      <c r="BD68" s="73">
        <v>123.44</v>
      </c>
      <c r="BE68" s="73">
        <f t="shared" si="4"/>
        <v>139.64</v>
      </c>
      <c r="BF68" s="76">
        <f t="shared" si="5"/>
        <v>246.88</v>
      </c>
      <c r="BH68" s="15">
        <v>1277</v>
      </c>
      <c r="BJ68" s="79">
        <f aca="true" t="shared" si="7" ref="BJ68:BJ96">BH68*1.05*1.12*1.01</f>
        <v>1516.77</v>
      </c>
      <c r="IE68" s="16"/>
      <c r="IF68" s="16"/>
      <c r="IG68" s="16"/>
      <c r="IH68" s="16"/>
      <c r="II68" s="16"/>
    </row>
    <row r="69" spans="1:243" s="15" customFormat="1" ht="46.5" customHeight="1">
      <c r="A69" s="27">
        <v>57</v>
      </c>
      <c r="B69" s="70" t="s">
        <v>242</v>
      </c>
      <c r="C69" s="48" t="s">
        <v>108</v>
      </c>
      <c r="D69" s="67">
        <v>0.8</v>
      </c>
      <c r="E69" s="68" t="s">
        <v>150</v>
      </c>
      <c r="F69" s="69">
        <v>4474.29</v>
      </c>
      <c r="G69" s="62"/>
      <c r="H69" s="52"/>
      <c r="I69" s="51" t="s">
        <v>39</v>
      </c>
      <c r="J69" s="53">
        <f t="shared" si="0"/>
        <v>1</v>
      </c>
      <c r="K69" s="54" t="s">
        <v>64</v>
      </c>
      <c r="L69" s="54" t="s">
        <v>7</v>
      </c>
      <c r="M69" s="63"/>
      <c r="N69" s="62"/>
      <c r="O69" s="62"/>
      <c r="P69" s="64"/>
      <c r="Q69" s="62"/>
      <c r="R69" s="62"/>
      <c r="S69" s="64"/>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65">
        <f t="shared" si="1"/>
        <v>3579.43</v>
      </c>
      <c r="BB69" s="66">
        <f t="shared" si="2"/>
        <v>3579.43</v>
      </c>
      <c r="BC69" s="61" t="str">
        <f t="shared" si="3"/>
        <v>INR  Three Thousand Five Hundred &amp; Seventy Nine  and Paise Forty Three Only</v>
      </c>
      <c r="BD69" s="73">
        <v>48.5</v>
      </c>
      <c r="BE69" s="73">
        <f t="shared" si="4"/>
        <v>54.86</v>
      </c>
      <c r="BF69" s="76">
        <f t="shared" si="5"/>
        <v>38.8</v>
      </c>
      <c r="BH69" s="15">
        <v>3767</v>
      </c>
      <c r="BJ69" s="79">
        <f t="shared" si="7"/>
        <v>4474.29</v>
      </c>
      <c r="IE69" s="16"/>
      <c r="IF69" s="16"/>
      <c r="IG69" s="16"/>
      <c r="IH69" s="16"/>
      <c r="II69" s="16"/>
    </row>
    <row r="70" spans="1:243" s="15" customFormat="1" ht="103.5" customHeight="1">
      <c r="A70" s="27">
        <v>58</v>
      </c>
      <c r="B70" s="70" t="s">
        <v>243</v>
      </c>
      <c r="C70" s="48" t="s">
        <v>109</v>
      </c>
      <c r="D70" s="67">
        <v>1</v>
      </c>
      <c r="E70" s="68" t="s">
        <v>149</v>
      </c>
      <c r="F70" s="69">
        <v>6083.71</v>
      </c>
      <c r="G70" s="62"/>
      <c r="H70" s="52"/>
      <c r="I70" s="51" t="s">
        <v>39</v>
      </c>
      <c r="J70" s="53">
        <f t="shared" si="0"/>
        <v>1</v>
      </c>
      <c r="K70" s="54" t="s">
        <v>64</v>
      </c>
      <c r="L70" s="54" t="s">
        <v>7</v>
      </c>
      <c r="M70" s="63"/>
      <c r="N70" s="62"/>
      <c r="O70" s="62"/>
      <c r="P70" s="64"/>
      <c r="Q70" s="62"/>
      <c r="R70" s="62"/>
      <c r="S70" s="64"/>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65">
        <f t="shared" si="1"/>
        <v>6083.71</v>
      </c>
      <c r="BB70" s="66">
        <f t="shared" si="2"/>
        <v>6083.71</v>
      </c>
      <c r="BC70" s="61" t="str">
        <f t="shared" si="3"/>
        <v>INR  Six Thousand  &amp;Eighty Three  and Paise Seventy One Only</v>
      </c>
      <c r="BD70" s="73">
        <v>48.5</v>
      </c>
      <c r="BE70" s="73">
        <f t="shared" si="4"/>
        <v>54.86</v>
      </c>
      <c r="BF70" s="76">
        <f t="shared" si="5"/>
        <v>48.5</v>
      </c>
      <c r="BH70" s="15">
        <v>5122</v>
      </c>
      <c r="BJ70" s="79">
        <f t="shared" si="7"/>
        <v>6083.71</v>
      </c>
      <c r="IE70" s="16"/>
      <c r="IF70" s="16"/>
      <c r="IG70" s="16"/>
      <c r="IH70" s="16"/>
      <c r="II70" s="16"/>
    </row>
    <row r="71" spans="1:243" s="15" customFormat="1" ht="88.5" customHeight="1">
      <c r="A71" s="27">
        <v>59</v>
      </c>
      <c r="B71" s="70" t="s">
        <v>244</v>
      </c>
      <c r="C71" s="48" t="s">
        <v>110</v>
      </c>
      <c r="D71" s="67">
        <v>1</v>
      </c>
      <c r="E71" s="68" t="s">
        <v>149</v>
      </c>
      <c r="F71" s="69">
        <v>3265.15</v>
      </c>
      <c r="G71" s="62"/>
      <c r="H71" s="52"/>
      <c r="I71" s="51" t="s">
        <v>39</v>
      </c>
      <c r="J71" s="53">
        <f t="shared" si="0"/>
        <v>1</v>
      </c>
      <c r="K71" s="54" t="s">
        <v>64</v>
      </c>
      <c r="L71" s="54" t="s">
        <v>7</v>
      </c>
      <c r="M71" s="63"/>
      <c r="N71" s="62"/>
      <c r="O71" s="62"/>
      <c r="P71" s="64"/>
      <c r="Q71" s="62"/>
      <c r="R71" s="62"/>
      <c r="S71" s="64"/>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65">
        <f t="shared" si="1"/>
        <v>3265.15</v>
      </c>
      <c r="BB71" s="66">
        <f t="shared" si="2"/>
        <v>3265.15</v>
      </c>
      <c r="BC71" s="61" t="str">
        <f t="shared" si="3"/>
        <v>INR  Three Thousand Two Hundred &amp; Sixty Five  and Paise Fifteen Only</v>
      </c>
      <c r="BD71" s="73">
        <v>48.5</v>
      </c>
      <c r="BE71" s="73">
        <f t="shared" si="4"/>
        <v>54.86</v>
      </c>
      <c r="BF71" s="76">
        <f t="shared" si="5"/>
        <v>48.5</v>
      </c>
      <c r="BH71" s="15">
        <v>2749</v>
      </c>
      <c r="BJ71" s="79">
        <f t="shared" si="7"/>
        <v>3265.15</v>
      </c>
      <c r="IE71" s="16"/>
      <c r="IF71" s="16"/>
      <c r="IG71" s="16"/>
      <c r="IH71" s="16"/>
      <c r="II71" s="16"/>
    </row>
    <row r="72" spans="1:243" s="15" customFormat="1" ht="84.75" customHeight="1">
      <c r="A72" s="27">
        <v>60</v>
      </c>
      <c r="B72" s="70" t="s">
        <v>245</v>
      </c>
      <c r="C72" s="48" t="s">
        <v>111</v>
      </c>
      <c r="D72" s="67">
        <v>2</v>
      </c>
      <c r="E72" s="68" t="s">
        <v>149</v>
      </c>
      <c r="F72" s="69">
        <v>2718.78</v>
      </c>
      <c r="G72" s="62"/>
      <c r="H72" s="52"/>
      <c r="I72" s="51" t="s">
        <v>39</v>
      </c>
      <c r="J72" s="53">
        <f t="shared" si="0"/>
        <v>1</v>
      </c>
      <c r="K72" s="54" t="s">
        <v>64</v>
      </c>
      <c r="L72" s="54" t="s">
        <v>7</v>
      </c>
      <c r="M72" s="63"/>
      <c r="N72" s="62"/>
      <c r="O72" s="62"/>
      <c r="P72" s="64"/>
      <c r="Q72" s="62"/>
      <c r="R72" s="62"/>
      <c r="S72" s="64"/>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65">
        <f t="shared" si="1"/>
        <v>5437.56</v>
      </c>
      <c r="BB72" s="66">
        <f t="shared" si="2"/>
        <v>5437.56</v>
      </c>
      <c r="BC72" s="61" t="str">
        <f t="shared" si="3"/>
        <v>INR  Five Thousand Four Hundred &amp; Thirty Seven  and Paise Fifty Six Only</v>
      </c>
      <c r="BD72" s="73">
        <v>70</v>
      </c>
      <c r="BE72" s="73">
        <f t="shared" si="4"/>
        <v>79.18</v>
      </c>
      <c r="BF72" s="76">
        <f t="shared" si="5"/>
        <v>140</v>
      </c>
      <c r="BH72" s="15">
        <v>2289</v>
      </c>
      <c r="BJ72" s="79">
        <f t="shared" si="7"/>
        <v>2718.78</v>
      </c>
      <c r="IE72" s="16"/>
      <c r="IF72" s="16"/>
      <c r="IG72" s="16"/>
      <c r="IH72" s="16"/>
      <c r="II72" s="16"/>
    </row>
    <row r="73" spans="1:243" s="15" customFormat="1" ht="90" customHeight="1">
      <c r="A73" s="27">
        <v>61</v>
      </c>
      <c r="B73" s="70" t="s">
        <v>246</v>
      </c>
      <c r="C73" s="48" t="s">
        <v>112</v>
      </c>
      <c r="D73" s="67">
        <v>1</v>
      </c>
      <c r="E73" s="68" t="s">
        <v>149</v>
      </c>
      <c r="F73" s="69">
        <v>2155.78</v>
      </c>
      <c r="G73" s="62"/>
      <c r="H73" s="52"/>
      <c r="I73" s="51" t="s">
        <v>39</v>
      </c>
      <c r="J73" s="53">
        <f t="shared" si="0"/>
        <v>1</v>
      </c>
      <c r="K73" s="54" t="s">
        <v>64</v>
      </c>
      <c r="L73" s="54" t="s">
        <v>7</v>
      </c>
      <c r="M73" s="63"/>
      <c r="N73" s="62"/>
      <c r="O73" s="62"/>
      <c r="P73" s="64"/>
      <c r="Q73" s="62"/>
      <c r="R73" s="62"/>
      <c r="S73" s="64"/>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65">
        <f t="shared" si="1"/>
        <v>2155.78</v>
      </c>
      <c r="BB73" s="66">
        <f t="shared" si="2"/>
        <v>2155.78</v>
      </c>
      <c r="BC73" s="61" t="str">
        <f t="shared" si="3"/>
        <v>INR  Two Thousand One Hundred &amp; Fifty Five  and Paise Seventy Eight Only</v>
      </c>
      <c r="BD73" s="73">
        <v>70</v>
      </c>
      <c r="BE73" s="73">
        <f t="shared" si="4"/>
        <v>79.18</v>
      </c>
      <c r="BF73" s="76">
        <f t="shared" si="5"/>
        <v>70</v>
      </c>
      <c r="BH73" s="15">
        <v>1815</v>
      </c>
      <c r="BJ73" s="79">
        <f t="shared" si="7"/>
        <v>2155.78</v>
      </c>
      <c r="IE73" s="16"/>
      <c r="IF73" s="16"/>
      <c r="IG73" s="16"/>
      <c r="IH73" s="16"/>
      <c r="II73" s="16"/>
    </row>
    <row r="74" spans="1:243" s="15" customFormat="1" ht="89.25" customHeight="1">
      <c r="A74" s="27">
        <v>62</v>
      </c>
      <c r="B74" s="70" t="s">
        <v>165</v>
      </c>
      <c r="C74" s="48" t="s">
        <v>113</v>
      </c>
      <c r="D74" s="67">
        <v>121</v>
      </c>
      <c r="E74" s="68" t="s">
        <v>150</v>
      </c>
      <c r="F74" s="69">
        <v>77.2</v>
      </c>
      <c r="G74" s="62"/>
      <c r="H74" s="52"/>
      <c r="I74" s="51" t="s">
        <v>39</v>
      </c>
      <c r="J74" s="53">
        <f t="shared" si="0"/>
        <v>1</v>
      </c>
      <c r="K74" s="54" t="s">
        <v>64</v>
      </c>
      <c r="L74" s="54" t="s">
        <v>7</v>
      </c>
      <c r="M74" s="63"/>
      <c r="N74" s="62"/>
      <c r="O74" s="62"/>
      <c r="P74" s="64"/>
      <c r="Q74" s="62"/>
      <c r="R74" s="62"/>
      <c r="S74" s="64"/>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65">
        <f t="shared" si="1"/>
        <v>9341.2</v>
      </c>
      <c r="BB74" s="66">
        <f t="shared" si="2"/>
        <v>9341.2</v>
      </c>
      <c r="BC74" s="61" t="str">
        <f t="shared" si="3"/>
        <v>INR  Nine Thousand Three Hundred &amp; Forty One  and Paise Twenty Only</v>
      </c>
      <c r="BD74" s="73">
        <v>70</v>
      </c>
      <c r="BE74" s="73">
        <f t="shared" si="4"/>
        <v>79.18</v>
      </c>
      <c r="BF74" s="76">
        <f t="shared" si="5"/>
        <v>8470</v>
      </c>
      <c r="BH74" s="15">
        <v>65</v>
      </c>
      <c r="BJ74" s="79">
        <f t="shared" si="7"/>
        <v>77.2</v>
      </c>
      <c r="IE74" s="16"/>
      <c r="IF74" s="16"/>
      <c r="IG74" s="16"/>
      <c r="IH74" s="16"/>
      <c r="II74" s="16"/>
    </row>
    <row r="75" spans="1:243" s="15" customFormat="1" ht="71.25" customHeight="1">
      <c r="A75" s="27">
        <v>63</v>
      </c>
      <c r="B75" s="70" t="s">
        <v>247</v>
      </c>
      <c r="C75" s="48" t="s">
        <v>114</v>
      </c>
      <c r="D75" s="67">
        <v>55</v>
      </c>
      <c r="E75" s="68" t="s">
        <v>150</v>
      </c>
      <c r="F75" s="69">
        <v>77.2</v>
      </c>
      <c r="G75" s="62"/>
      <c r="H75" s="52"/>
      <c r="I75" s="51" t="s">
        <v>39</v>
      </c>
      <c r="J75" s="53">
        <f t="shared" si="0"/>
        <v>1</v>
      </c>
      <c r="K75" s="54" t="s">
        <v>64</v>
      </c>
      <c r="L75" s="54" t="s">
        <v>7</v>
      </c>
      <c r="M75" s="63"/>
      <c r="N75" s="62"/>
      <c r="O75" s="62"/>
      <c r="P75" s="64"/>
      <c r="Q75" s="62"/>
      <c r="R75" s="62"/>
      <c r="S75" s="64"/>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65">
        <f t="shared" si="1"/>
        <v>4246</v>
      </c>
      <c r="BB75" s="66">
        <f t="shared" si="2"/>
        <v>4246</v>
      </c>
      <c r="BC75" s="61" t="str">
        <f t="shared" si="3"/>
        <v>INR  Four Thousand Two Hundred &amp; Forty Six  Only</v>
      </c>
      <c r="BD75" s="73">
        <v>45.1</v>
      </c>
      <c r="BE75" s="73">
        <f t="shared" si="4"/>
        <v>51.02</v>
      </c>
      <c r="BF75" s="76">
        <f t="shared" si="5"/>
        <v>2480.5</v>
      </c>
      <c r="BH75" s="15">
        <v>65</v>
      </c>
      <c r="BJ75" s="79">
        <f t="shared" si="7"/>
        <v>77.2</v>
      </c>
      <c r="IE75" s="16"/>
      <c r="IF75" s="16"/>
      <c r="IG75" s="16"/>
      <c r="IH75" s="16"/>
      <c r="II75" s="16"/>
    </row>
    <row r="76" spans="1:243" s="15" customFormat="1" ht="71.25" customHeight="1">
      <c r="A76" s="27">
        <v>64</v>
      </c>
      <c r="B76" s="70" t="s">
        <v>248</v>
      </c>
      <c r="C76" s="48" t="s">
        <v>115</v>
      </c>
      <c r="D76" s="67">
        <v>40</v>
      </c>
      <c r="E76" s="68" t="s">
        <v>150</v>
      </c>
      <c r="F76" s="69">
        <v>112.84</v>
      </c>
      <c r="G76" s="62"/>
      <c r="H76" s="52"/>
      <c r="I76" s="51" t="s">
        <v>39</v>
      </c>
      <c r="J76" s="53">
        <f t="shared" si="0"/>
        <v>1</v>
      </c>
      <c r="K76" s="54" t="s">
        <v>64</v>
      </c>
      <c r="L76" s="54" t="s">
        <v>7</v>
      </c>
      <c r="M76" s="63"/>
      <c r="N76" s="62"/>
      <c r="O76" s="62"/>
      <c r="P76" s="64"/>
      <c r="Q76" s="62"/>
      <c r="R76" s="62"/>
      <c r="S76" s="64"/>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65">
        <f t="shared" si="1"/>
        <v>4513.6</v>
      </c>
      <c r="BB76" s="66">
        <f t="shared" si="2"/>
        <v>4513.6</v>
      </c>
      <c r="BC76" s="61" t="str">
        <f t="shared" si="3"/>
        <v>INR  Four Thousand Five Hundred &amp; Thirteen  and Paise Sixty Only</v>
      </c>
      <c r="BD76" s="73">
        <v>45.81</v>
      </c>
      <c r="BE76" s="73">
        <f t="shared" si="4"/>
        <v>51.82</v>
      </c>
      <c r="BF76" s="76">
        <f t="shared" si="5"/>
        <v>1832.4</v>
      </c>
      <c r="BH76" s="15">
        <v>95</v>
      </c>
      <c r="BJ76" s="79">
        <f t="shared" si="7"/>
        <v>112.84</v>
      </c>
      <c r="IE76" s="16"/>
      <c r="IF76" s="16"/>
      <c r="IG76" s="16"/>
      <c r="IH76" s="16"/>
      <c r="II76" s="16"/>
    </row>
    <row r="77" spans="1:243" s="15" customFormat="1" ht="71.25" customHeight="1">
      <c r="A77" s="27">
        <v>65</v>
      </c>
      <c r="B77" s="70" t="s">
        <v>249</v>
      </c>
      <c r="C77" s="48" t="s">
        <v>116</v>
      </c>
      <c r="D77" s="67">
        <v>21</v>
      </c>
      <c r="E77" s="68" t="s">
        <v>150</v>
      </c>
      <c r="F77" s="69">
        <v>165.1</v>
      </c>
      <c r="G77" s="62"/>
      <c r="H77" s="52"/>
      <c r="I77" s="51" t="s">
        <v>39</v>
      </c>
      <c r="J77" s="53">
        <f t="shared" si="0"/>
        <v>1</v>
      </c>
      <c r="K77" s="54" t="s">
        <v>64</v>
      </c>
      <c r="L77" s="54" t="s">
        <v>7</v>
      </c>
      <c r="M77" s="63"/>
      <c r="N77" s="62"/>
      <c r="O77" s="62"/>
      <c r="P77" s="64"/>
      <c r="Q77" s="62"/>
      <c r="R77" s="62"/>
      <c r="S77" s="64"/>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65">
        <f t="shared" si="1"/>
        <v>3467.1</v>
      </c>
      <c r="BB77" s="66">
        <f t="shared" si="2"/>
        <v>3467.1</v>
      </c>
      <c r="BC77" s="61" t="str">
        <f t="shared" si="3"/>
        <v>INR  Three Thousand Four Hundred &amp; Sixty Seven  and Paise Ten Only</v>
      </c>
      <c r="BD77" s="73">
        <v>46.52</v>
      </c>
      <c r="BE77" s="73">
        <f t="shared" si="4"/>
        <v>52.62</v>
      </c>
      <c r="BF77" s="76">
        <f t="shared" si="5"/>
        <v>976.92</v>
      </c>
      <c r="BH77" s="15">
        <v>139</v>
      </c>
      <c r="BJ77" s="79">
        <f t="shared" si="7"/>
        <v>165.1</v>
      </c>
      <c r="IE77" s="16"/>
      <c r="IF77" s="16"/>
      <c r="IG77" s="16"/>
      <c r="IH77" s="16"/>
      <c r="II77" s="16"/>
    </row>
    <row r="78" spans="1:243" s="15" customFormat="1" ht="71.25" customHeight="1">
      <c r="A78" s="27">
        <v>66</v>
      </c>
      <c r="B78" s="70" t="s">
        <v>250</v>
      </c>
      <c r="C78" s="48" t="s">
        <v>117</v>
      </c>
      <c r="D78" s="67">
        <v>10</v>
      </c>
      <c r="E78" s="68" t="s">
        <v>150</v>
      </c>
      <c r="F78" s="69">
        <v>585.57</v>
      </c>
      <c r="G78" s="62"/>
      <c r="H78" s="52"/>
      <c r="I78" s="51" t="s">
        <v>39</v>
      </c>
      <c r="J78" s="53">
        <f t="shared" si="0"/>
        <v>1</v>
      </c>
      <c r="K78" s="54" t="s">
        <v>64</v>
      </c>
      <c r="L78" s="54" t="s">
        <v>7</v>
      </c>
      <c r="M78" s="63"/>
      <c r="N78" s="62"/>
      <c r="O78" s="62"/>
      <c r="P78" s="64"/>
      <c r="Q78" s="62"/>
      <c r="R78" s="62"/>
      <c r="S78" s="64"/>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65">
        <f t="shared" si="1"/>
        <v>5855.7</v>
      </c>
      <c r="BB78" s="66">
        <f t="shared" si="2"/>
        <v>5855.7</v>
      </c>
      <c r="BC78" s="61" t="str">
        <f t="shared" si="3"/>
        <v>INR  Five Thousand Eight Hundred &amp; Fifty Five  and Paise Seventy Only</v>
      </c>
      <c r="BD78" s="73">
        <v>97</v>
      </c>
      <c r="BE78" s="73">
        <f t="shared" si="4"/>
        <v>109.73</v>
      </c>
      <c r="BF78" s="76">
        <f t="shared" si="5"/>
        <v>970</v>
      </c>
      <c r="BH78" s="15">
        <v>493</v>
      </c>
      <c r="BJ78" s="79">
        <f t="shared" si="7"/>
        <v>585.57</v>
      </c>
      <c r="IE78" s="16"/>
      <c r="IF78" s="16"/>
      <c r="IG78" s="16"/>
      <c r="IH78" s="16"/>
      <c r="II78" s="16"/>
    </row>
    <row r="79" spans="1:243" s="15" customFormat="1" ht="195" customHeight="1">
      <c r="A79" s="27">
        <v>67</v>
      </c>
      <c r="B79" s="70" t="s">
        <v>251</v>
      </c>
      <c r="C79" s="48" t="s">
        <v>118</v>
      </c>
      <c r="D79" s="67">
        <v>48</v>
      </c>
      <c r="E79" s="68" t="s">
        <v>156</v>
      </c>
      <c r="F79" s="69">
        <v>1038.1</v>
      </c>
      <c r="G79" s="62"/>
      <c r="H79" s="52"/>
      <c r="I79" s="51" t="s">
        <v>39</v>
      </c>
      <c r="J79" s="53">
        <f t="shared" si="0"/>
        <v>1</v>
      </c>
      <c r="K79" s="54" t="s">
        <v>64</v>
      </c>
      <c r="L79" s="54" t="s">
        <v>7</v>
      </c>
      <c r="M79" s="63"/>
      <c r="N79" s="62"/>
      <c r="O79" s="62"/>
      <c r="P79" s="64"/>
      <c r="Q79" s="62"/>
      <c r="R79" s="62"/>
      <c r="S79" s="64"/>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65">
        <f aca="true" t="shared" si="8" ref="BA79:BA107">total_amount_ba($B$2,$D$2,D79,F79,J79,K79,M79)</f>
        <v>49828.8</v>
      </c>
      <c r="BB79" s="66">
        <f aca="true" t="shared" si="9" ref="BB79:BB107">BA79+SUM(N79:AZ79)</f>
        <v>49828.8</v>
      </c>
      <c r="BC79" s="61" t="str">
        <f t="shared" si="3"/>
        <v>INR  Forty Nine Thousand Eight Hundred &amp; Twenty Eight  and Paise Eighty Only</v>
      </c>
      <c r="BD79" s="73">
        <v>97.71</v>
      </c>
      <c r="BE79" s="73">
        <f aca="true" t="shared" si="10" ref="BE79:BE107">BD79*1.12*1.01</f>
        <v>110.53</v>
      </c>
      <c r="BF79" s="76">
        <f aca="true" t="shared" si="11" ref="BF79:BF107">D79*BD79</f>
        <v>4690.08</v>
      </c>
      <c r="BH79" s="15">
        <v>874</v>
      </c>
      <c r="BJ79" s="79">
        <f t="shared" si="7"/>
        <v>1038.1</v>
      </c>
      <c r="IE79" s="16"/>
      <c r="IF79" s="16"/>
      <c r="IG79" s="16"/>
      <c r="IH79" s="16"/>
      <c r="II79" s="16"/>
    </row>
    <row r="80" spans="1:243" s="15" customFormat="1" ht="198.75" customHeight="1">
      <c r="A80" s="27">
        <v>68</v>
      </c>
      <c r="B80" s="70" t="s">
        <v>252</v>
      </c>
      <c r="C80" s="48" t="s">
        <v>119</v>
      </c>
      <c r="D80" s="67">
        <v>24</v>
      </c>
      <c r="E80" s="68" t="s">
        <v>156</v>
      </c>
      <c r="F80" s="69">
        <v>1275.65</v>
      </c>
      <c r="G80" s="62"/>
      <c r="H80" s="52"/>
      <c r="I80" s="51" t="s">
        <v>39</v>
      </c>
      <c r="J80" s="53">
        <f aca="true" t="shared" si="12" ref="J80:J107">IF(I80="Less(-)",-1,1)</f>
        <v>1</v>
      </c>
      <c r="K80" s="54" t="s">
        <v>64</v>
      </c>
      <c r="L80" s="54" t="s">
        <v>7</v>
      </c>
      <c r="M80" s="63"/>
      <c r="N80" s="62"/>
      <c r="O80" s="62"/>
      <c r="P80" s="64"/>
      <c r="Q80" s="62"/>
      <c r="R80" s="62"/>
      <c r="S80" s="64"/>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65">
        <f t="shared" si="8"/>
        <v>30615.6</v>
      </c>
      <c r="BB80" s="66">
        <f t="shared" si="9"/>
        <v>30615.6</v>
      </c>
      <c r="BC80" s="61" t="str">
        <f aca="true" t="shared" si="13" ref="BC80:BC107">SpellNumber(L80,BB80)</f>
        <v>INR  Thirty Thousand Six Hundred &amp; Fifteen  and Paise Sixty Only</v>
      </c>
      <c r="BD80" s="73">
        <v>98.42</v>
      </c>
      <c r="BE80" s="73">
        <f t="shared" si="10"/>
        <v>111.33</v>
      </c>
      <c r="BF80" s="76">
        <f t="shared" si="11"/>
        <v>2362.08</v>
      </c>
      <c r="BH80" s="15">
        <v>1074</v>
      </c>
      <c r="BJ80" s="79">
        <f t="shared" si="7"/>
        <v>1275.65</v>
      </c>
      <c r="IE80" s="16"/>
      <c r="IF80" s="16"/>
      <c r="IG80" s="16"/>
      <c r="IH80" s="16"/>
      <c r="II80" s="16"/>
    </row>
    <row r="81" spans="1:243" s="15" customFormat="1" ht="141" customHeight="1">
      <c r="A81" s="27">
        <v>69</v>
      </c>
      <c r="B81" s="70" t="s">
        <v>166</v>
      </c>
      <c r="C81" s="48" t="s">
        <v>120</v>
      </c>
      <c r="D81" s="67">
        <v>13</v>
      </c>
      <c r="E81" s="68" t="s">
        <v>155</v>
      </c>
      <c r="F81" s="69">
        <v>295.75</v>
      </c>
      <c r="G81" s="62"/>
      <c r="H81" s="52"/>
      <c r="I81" s="51" t="s">
        <v>39</v>
      </c>
      <c r="J81" s="53">
        <f t="shared" si="12"/>
        <v>1</v>
      </c>
      <c r="K81" s="54" t="s">
        <v>64</v>
      </c>
      <c r="L81" s="54" t="s">
        <v>7</v>
      </c>
      <c r="M81" s="63"/>
      <c r="N81" s="62"/>
      <c r="O81" s="62"/>
      <c r="P81" s="64"/>
      <c r="Q81" s="62"/>
      <c r="R81" s="62"/>
      <c r="S81" s="64"/>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65">
        <f t="shared" si="8"/>
        <v>3844.75</v>
      </c>
      <c r="BB81" s="66">
        <f t="shared" si="9"/>
        <v>3844.75</v>
      </c>
      <c r="BC81" s="61" t="str">
        <f t="shared" si="13"/>
        <v>INR  Three Thousand Eight Hundred &amp; Forty Four  and Paise Seventy Five Only</v>
      </c>
      <c r="BD81" s="73">
        <v>29</v>
      </c>
      <c r="BE81" s="73">
        <f t="shared" si="10"/>
        <v>32.8</v>
      </c>
      <c r="BF81" s="76">
        <f t="shared" si="11"/>
        <v>377</v>
      </c>
      <c r="BH81" s="15">
        <v>249</v>
      </c>
      <c r="BJ81" s="79">
        <f t="shared" si="7"/>
        <v>295.75</v>
      </c>
      <c r="IE81" s="16"/>
      <c r="IF81" s="16"/>
      <c r="IG81" s="16"/>
      <c r="IH81" s="16"/>
      <c r="II81" s="16"/>
    </row>
    <row r="82" spans="1:243" s="15" customFormat="1" ht="141" customHeight="1">
      <c r="A82" s="27">
        <v>70</v>
      </c>
      <c r="B82" s="70" t="s">
        <v>167</v>
      </c>
      <c r="C82" s="48" t="s">
        <v>121</v>
      </c>
      <c r="D82" s="67">
        <v>7</v>
      </c>
      <c r="E82" s="68" t="s">
        <v>155</v>
      </c>
      <c r="F82" s="69">
        <v>935.95</v>
      </c>
      <c r="G82" s="62"/>
      <c r="H82" s="52"/>
      <c r="I82" s="51" t="s">
        <v>39</v>
      </c>
      <c r="J82" s="53">
        <f t="shared" si="12"/>
        <v>1</v>
      </c>
      <c r="K82" s="54" t="s">
        <v>64</v>
      </c>
      <c r="L82" s="54" t="s">
        <v>7</v>
      </c>
      <c r="M82" s="63"/>
      <c r="N82" s="62"/>
      <c r="O82" s="62"/>
      <c r="P82" s="64"/>
      <c r="Q82" s="62"/>
      <c r="R82" s="62"/>
      <c r="S82" s="64"/>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65">
        <f t="shared" si="8"/>
        <v>6551.65</v>
      </c>
      <c r="BB82" s="66">
        <f t="shared" si="9"/>
        <v>6551.65</v>
      </c>
      <c r="BC82" s="61" t="str">
        <f t="shared" si="13"/>
        <v>INR  Six Thousand Five Hundred &amp; Fifty One  and Paise Sixty Five Only</v>
      </c>
      <c r="BD82" s="73">
        <v>29</v>
      </c>
      <c r="BE82" s="73">
        <f t="shared" si="10"/>
        <v>32.8</v>
      </c>
      <c r="BF82" s="76">
        <f t="shared" si="11"/>
        <v>203</v>
      </c>
      <c r="BH82" s="15">
        <v>788</v>
      </c>
      <c r="BJ82" s="79">
        <f t="shared" si="7"/>
        <v>935.95</v>
      </c>
      <c r="IE82" s="16"/>
      <c r="IF82" s="16"/>
      <c r="IG82" s="16"/>
      <c r="IH82" s="16"/>
      <c r="II82" s="16"/>
    </row>
    <row r="83" spans="1:243" s="15" customFormat="1" ht="141" customHeight="1">
      <c r="A83" s="27">
        <v>71</v>
      </c>
      <c r="B83" s="70" t="s">
        <v>253</v>
      </c>
      <c r="C83" s="48" t="s">
        <v>122</v>
      </c>
      <c r="D83" s="67">
        <v>2</v>
      </c>
      <c r="E83" s="68" t="s">
        <v>155</v>
      </c>
      <c r="F83" s="69">
        <v>1114.12</v>
      </c>
      <c r="G83" s="62"/>
      <c r="H83" s="52"/>
      <c r="I83" s="51" t="s">
        <v>39</v>
      </c>
      <c r="J83" s="53">
        <f t="shared" si="12"/>
        <v>1</v>
      </c>
      <c r="K83" s="54" t="s">
        <v>64</v>
      </c>
      <c r="L83" s="54" t="s">
        <v>7</v>
      </c>
      <c r="M83" s="63"/>
      <c r="N83" s="62"/>
      <c r="O83" s="62"/>
      <c r="P83" s="64"/>
      <c r="Q83" s="62"/>
      <c r="R83" s="62"/>
      <c r="S83" s="64"/>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65">
        <f t="shared" si="8"/>
        <v>2228.24</v>
      </c>
      <c r="BB83" s="66">
        <f t="shared" si="9"/>
        <v>2228.24</v>
      </c>
      <c r="BC83" s="61" t="str">
        <f t="shared" si="13"/>
        <v>INR  Two Thousand Two Hundred &amp; Twenty Eight  and Paise Twenty Four Only</v>
      </c>
      <c r="BD83" s="73">
        <v>29</v>
      </c>
      <c r="BE83" s="73">
        <f t="shared" si="10"/>
        <v>32.8</v>
      </c>
      <c r="BF83" s="76">
        <f t="shared" si="11"/>
        <v>58</v>
      </c>
      <c r="BH83" s="15">
        <v>938</v>
      </c>
      <c r="BJ83" s="79">
        <f t="shared" si="7"/>
        <v>1114.12</v>
      </c>
      <c r="IE83" s="16"/>
      <c r="IF83" s="16"/>
      <c r="IG83" s="16"/>
      <c r="IH83" s="16"/>
      <c r="II83" s="16"/>
    </row>
    <row r="84" spans="1:243" s="15" customFormat="1" ht="59.25" customHeight="1">
      <c r="A84" s="27">
        <v>72</v>
      </c>
      <c r="B84" s="70" t="s">
        <v>254</v>
      </c>
      <c r="C84" s="48" t="s">
        <v>123</v>
      </c>
      <c r="D84" s="67">
        <v>20</v>
      </c>
      <c r="E84" s="68" t="s">
        <v>151</v>
      </c>
      <c r="F84" s="69">
        <v>459.66</v>
      </c>
      <c r="G84" s="62"/>
      <c r="H84" s="52"/>
      <c r="I84" s="51" t="s">
        <v>39</v>
      </c>
      <c r="J84" s="53">
        <f t="shared" si="12"/>
        <v>1</v>
      </c>
      <c r="K84" s="54" t="s">
        <v>64</v>
      </c>
      <c r="L84" s="54" t="s">
        <v>7</v>
      </c>
      <c r="M84" s="63"/>
      <c r="N84" s="62"/>
      <c r="O84" s="62"/>
      <c r="P84" s="64"/>
      <c r="Q84" s="62"/>
      <c r="R84" s="62"/>
      <c r="S84" s="64"/>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65">
        <f t="shared" si="8"/>
        <v>9193.2</v>
      </c>
      <c r="BB84" s="66">
        <f t="shared" si="9"/>
        <v>9193.2</v>
      </c>
      <c r="BC84" s="61" t="str">
        <f t="shared" si="13"/>
        <v>INR  Nine Thousand One Hundred &amp; Ninety Three  and Paise Twenty Only</v>
      </c>
      <c r="BD84" s="73">
        <v>38</v>
      </c>
      <c r="BE84" s="73">
        <f t="shared" si="10"/>
        <v>42.99</v>
      </c>
      <c r="BF84" s="76">
        <f t="shared" si="11"/>
        <v>760</v>
      </c>
      <c r="BH84" s="15">
        <v>387</v>
      </c>
      <c r="BJ84" s="79">
        <f t="shared" si="7"/>
        <v>459.66</v>
      </c>
      <c r="IE84" s="16"/>
      <c r="IF84" s="16"/>
      <c r="IG84" s="16"/>
      <c r="IH84" s="16"/>
      <c r="II84" s="16"/>
    </row>
    <row r="85" spans="1:243" s="15" customFormat="1" ht="81.75" customHeight="1">
      <c r="A85" s="27">
        <v>73</v>
      </c>
      <c r="B85" s="70" t="s">
        <v>168</v>
      </c>
      <c r="C85" s="48" t="s">
        <v>124</v>
      </c>
      <c r="D85" s="67">
        <v>1</v>
      </c>
      <c r="E85" s="68" t="s">
        <v>151</v>
      </c>
      <c r="F85" s="69">
        <v>541.62</v>
      </c>
      <c r="G85" s="62"/>
      <c r="H85" s="52"/>
      <c r="I85" s="51" t="s">
        <v>39</v>
      </c>
      <c r="J85" s="53">
        <f t="shared" si="12"/>
        <v>1</v>
      </c>
      <c r="K85" s="54" t="s">
        <v>64</v>
      </c>
      <c r="L85" s="54" t="s">
        <v>7</v>
      </c>
      <c r="M85" s="63"/>
      <c r="N85" s="62"/>
      <c r="O85" s="62"/>
      <c r="P85" s="64"/>
      <c r="Q85" s="62"/>
      <c r="R85" s="62"/>
      <c r="S85" s="64"/>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65">
        <f t="shared" si="8"/>
        <v>541.62</v>
      </c>
      <c r="BB85" s="66">
        <f t="shared" si="9"/>
        <v>541.62</v>
      </c>
      <c r="BC85" s="61" t="str">
        <f t="shared" si="13"/>
        <v>INR  Five Hundred &amp; Forty One  and Paise Sixty Two Only</v>
      </c>
      <c r="BD85" s="73">
        <v>38</v>
      </c>
      <c r="BE85" s="73">
        <f t="shared" si="10"/>
        <v>42.99</v>
      </c>
      <c r="BF85" s="76">
        <f t="shared" si="11"/>
        <v>38</v>
      </c>
      <c r="BH85" s="15">
        <v>456</v>
      </c>
      <c r="BJ85" s="79">
        <f t="shared" si="7"/>
        <v>541.62</v>
      </c>
      <c r="IE85" s="16"/>
      <c r="IF85" s="16"/>
      <c r="IG85" s="16"/>
      <c r="IH85" s="16"/>
      <c r="II85" s="16"/>
    </row>
    <row r="86" spans="1:243" s="15" customFormat="1" ht="72.75" customHeight="1">
      <c r="A86" s="27">
        <v>74</v>
      </c>
      <c r="B86" s="70" t="s">
        <v>170</v>
      </c>
      <c r="C86" s="48" t="s">
        <v>125</v>
      </c>
      <c r="D86" s="67">
        <v>2</v>
      </c>
      <c r="E86" s="68" t="s">
        <v>151</v>
      </c>
      <c r="F86" s="69">
        <v>419.28</v>
      </c>
      <c r="G86" s="62"/>
      <c r="H86" s="52"/>
      <c r="I86" s="51" t="s">
        <v>39</v>
      </c>
      <c r="J86" s="53">
        <f t="shared" si="12"/>
        <v>1</v>
      </c>
      <c r="K86" s="54" t="s">
        <v>64</v>
      </c>
      <c r="L86" s="54" t="s">
        <v>7</v>
      </c>
      <c r="M86" s="63"/>
      <c r="N86" s="62"/>
      <c r="O86" s="62"/>
      <c r="P86" s="64"/>
      <c r="Q86" s="62"/>
      <c r="R86" s="62"/>
      <c r="S86" s="64"/>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65">
        <f t="shared" si="8"/>
        <v>838.56</v>
      </c>
      <c r="BB86" s="66">
        <f t="shared" si="9"/>
        <v>838.56</v>
      </c>
      <c r="BC86" s="61" t="str">
        <f t="shared" si="13"/>
        <v>INR  Eight Hundred &amp; Thirty Eight  and Paise Fifty Six Only</v>
      </c>
      <c r="BD86" s="73">
        <v>38</v>
      </c>
      <c r="BE86" s="73">
        <f t="shared" si="10"/>
        <v>42.99</v>
      </c>
      <c r="BF86" s="76">
        <f t="shared" si="11"/>
        <v>76</v>
      </c>
      <c r="BH86" s="15">
        <v>353</v>
      </c>
      <c r="BJ86" s="79">
        <f t="shared" si="7"/>
        <v>419.28</v>
      </c>
      <c r="IE86" s="16"/>
      <c r="IF86" s="16"/>
      <c r="IG86" s="16"/>
      <c r="IH86" s="16"/>
      <c r="II86" s="16"/>
    </row>
    <row r="87" spans="1:243" s="15" customFormat="1" ht="44.25" customHeight="1">
      <c r="A87" s="27">
        <v>75</v>
      </c>
      <c r="B87" s="71" t="s">
        <v>173</v>
      </c>
      <c r="C87" s="48" t="s">
        <v>126</v>
      </c>
      <c r="D87" s="67">
        <v>4</v>
      </c>
      <c r="E87" s="68" t="s">
        <v>151</v>
      </c>
      <c r="F87" s="69">
        <v>687.71</v>
      </c>
      <c r="G87" s="62"/>
      <c r="H87" s="52"/>
      <c r="I87" s="51" t="s">
        <v>39</v>
      </c>
      <c r="J87" s="53">
        <f t="shared" si="12"/>
        <v>1</v>
      </c>
      <c r="K87" s="54" t="s">
        <v>64</v>
      </c>
      <c r="L87" s="54" t="s">
        <v>7</v>
      </c>
      <c r="M87" s="63"/>
      <c r="N87" s="62"/>
      <c r="O87" s="62"/>
      <c r="P87" s="64"/>
      <c r="Q87" s="62"/>
      <c r="R87" s="62"/>
      <c r="S87" s="64"/>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65">
        <f t="shared" si="8"/>
        <v>2750.84</v>
      </c>
      <c r="BB87" s="66">
        <f t="shared" si="9"/>
        <v>2750.84</v>
      </c>
      <c r="BC87" s="61" t="str">
        <f t="shared" si="13"/>
        <v>INR  Two Thousand Seven Hundred &amp; Fifty  and Paise Eighty Four Only</v>
      </c>
      <c r="BD87" s="73">
        <v>81</v>
      </c>
      <c r="BE87" s="73">
        <f t="shared" si="10"/>
        <v>91.63</v>
      </c>
      <c r="BF87" s="76">
        <f t="shared" si="11"/>
        <v>324</v>
      </c>
      <c r="BH87" s="15">
        <v>579</v>
      </c>
      <c r="BJ87" s="79">
        <f t="shared" si="7"/>
        <v>687.71</v>
      </c>
      <c r="IE87" s="16"/>
      <c r="IF87" s="16"/>
      <c r="IG87" s="16"/>
      <c r="IH87" s="16"/>
      <c r="II87" s="16"/>
    </row>
    <row r="88" spans="1:243" s="15" customFormat="1" ht="72.75" customHeight="1">
      <c r="A88" s="27">
        <v>76</v>
      </c>
      <c r="B88" s="70" t="s">
        <v>169</v>
      </c>
      <c r="C88" s="48" t="s">
        <v>127</v>
      </c>
      <c r="D88" s="67">
        <v>6</v>
      </c>
      <c r="E88" s="68" t="s">
        <v>149</v>
      </c>
      <c r="F88" s="69">
        <v>1434.81</v>
      </c>
      <c r="G88" s="62"/>
      <c r="H88" s="52"/>
      <c r="I88" s="51" t="s">
        <v>39</v>
      </c>
      <c r="J88" s="53">
        <f t="shared" si="12"/>
        <v>1</v>
      </c>
      <c r="K88" s="54" t="s">
        <v>64</v>
      </c>
      <c r="L88" s="54" t="s">
        <v>7</v>
      </c>
      <c r="M88" s="63"/>
      <c r="N88" s="62"/>
      <c r="O88" s="62"/>
      <c r="P88" s="64"/>
      <c r="Q88" s="62"/>
      <c r="R88" s="62"/>
      <c r="S88" s="64"/>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65">
        <f t="shared" si="8"/>
        <v>8608.86</v>
      </c>
      <c r="BB88" s="66">
        <f t="shared" si="9"/>
        <v>8608.86</v>
      </c>
      <c r="BC88" s="61" t="str">
        <f t="shared" si="13"/>
        <v>INR  Eight Thousand Six Hundred &amp; Eight  and Paise Eighty Six Only</v>
      </c>
      <c r="BD88" s="73">
        <v>81</v>
      </c>
      <c r="BE88" s="73">
        <f t="shared" si="10"/>
        <v>91.63</v>
      </c>
      <c r="BF88" s="76">
        <f t="shared" si="11"/>
        <v>486</v>
      </c>
      <c r="BH88" s="15">
        <v>1208</v>
      </c>
      <c r="BJ88" s="79">
        <f t="shared" si="7"/>
        <v>1434.81</v>
      </c>
      <c r="IE88" s="16"/>
      <c r="IF88" s="16"/>
      <c r="IG88" s="16"/>
      <c r="IH88" s="16"/>
      <c r="II88" s="16"/>
    </row>
    <row r="89" spans="1:243" s="15" customFormat="1" ht="48.75" customHeight="1">
      <c r="A89" s="27">
        <v>77</v>
      </c>
      <c r="B89" s="70" t="s">
        <v>172</v>
      </c>
      <c r="C89" s="48" t="s">
        <v>128</v>
      </c>
      <c r="D89" s="67">
        <v>14</v>
      </c>
      <c r="E89" s="68" t="s">
        <v>151</v>
      </c>
      <c r="F89" s="69">
        <v>118.78</v>
      </c>
      <c r="G89" s="62"/>
      <c r="H89" s="52"/>
      <c r="I89" s="51" t="s">
        <v>39</v>
      </c>
      <c r="J89" s="53">
        <f t="shared" si="12"/>
        <v>1</v>
      </c>
      <c r="K89" s="54" t="s">
        <v>64</v>
      </c>
      <c r="L89" s="54" t="s">
        <v>7</v>
      </c>
      <c r="M89" s="63"/>
      <c r="N89" s="62"/>
      <c r="O89" s="62"/>
      <c r="P89" s="64"/>
      <c r="Q89" s="62"/>
      <c r="R89" s="62"/>
      <c r="S89" s="64"/>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65">
        <f t="shared" si="8"/>
        <v>1662.92</v>
      </c>
      <c r="BB89" s="66">
        <f t="shared" si="9"/>
        <v>1662.92</v>
      </c>
      <c r="BC89" s="61" t="str">
        <f t="shared" si="13"/>
        <v>INR  One Thousand Six Hundred &amp; Sixty Two  and Paise Ninety Two Only</v>
      </c>
      <c r="BD89" s="73">
        <v>81</v>
      </c>
      <c r="BE89" s="73">
        <f t="shared" si="10"/>
        <v>91.63</v>
      </c>
      <c r="BF89" s="76">
        <f t="shared" si="11"/>
        <v>1134</v>
      </c>
      <c r="BH89" s="15">
        <v>100</v>
      </c>
      <c r="BJ89" s="79">
        <f t="shared" si="7"/>
        <v>118.78</v>
      </c>
      <c r="IE89" s="16"/>
      <c r="IF89" s="16"/>
      <c r="IG89" s="16"/>
      <c r="IH89" s="16"/>
      <c r="II89" s="16"/>
    </row>
    <row r="90" spans="1:243" s="15" customFormat="1" ht="84" customHeight="1">
      <c r="A90" s="27">
        <v>78</v>
      </c>
      <c r="B90" s="70" t="s">
        <v>174</v>
      </c>
      <c r="C90" s="48" t="s">
        <v>129</v>
      </c>
      <c r="D90" s="67">
        <v>24</v>
      </c>
      <c r="E90" s="68" t="s">
        <v>151</v>
      </c>
      <c r="F90" s="69">
        <v>254.18</v>
      </c>
      <c r="G90" s="62"/>
      <c r="H90" s="52"/>
      <c r="I90" s="51" t="s">
        <v>39</v>
      </c>
      <c r="J90" s="53">
        <f t="shared" si="12"/>
        <v>1</v>
      </c>
      <c r="K90" s="54" t="s">
        <v>64</v>
      </c>
      <c r="L90" s="54" t="s">
        <v>7</v>
      </c>
      <c r="M90" s="63"/>
      <c r="N90" s="62"/>
      <c r="O90" s="62"/>
      <c r="P90" s="64"/>
      <c r="Q90" s="62"/>
      <c r="R90" s="62"/>
      <c r="S90" s="64"/>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65">
        <f t="shared" si="8"/>
        <v>6100.32</v>
      </c>
      <c r="BB90" s="66">
        <f t="shared" si="9"/>
        <v>6100.32</v>
      </c>
      <c r="BC90" s="61" t="str">
        <f t="shared" si="13"/>
        <v>INR  Six Thousand One Hundred    and Paise Thirty Two Only</v>
      </c>
      <c r="BD90" s="73">
        <v>79</v>
      </c>
      <c r="BE90" s="73">
        <f t="shared" si="10"/>
        <v>89.36</v>
      </c>
      <c r="BF90" s="76">
        <f t="shared" si="11"/>
        <v>1896</v>
      </c>
      <c r="BH90" s="15">
        <v>214</v>
      </c>
      <c r="BJ90" s="79">
        <f t="shared" si="7"/>
        <v>254.18</v>
      </c>
      <c r="IE90" s="16"/>
      <c r="IF90" s="16"/>
      <c r="IG90" s="16"/>
      <c r="IH90" s="16"/>
      <c r="II90" s="16"/>
    </row>
    <row r="91" spans="1:243" s="15" customFormat="1" ht="60.75" customHeight="1">
      <c r="A91" s="27">
        <v>79</v>
      </c>
      <c r="B91" s="70" t="s">
        <v>255</v>
      </c>
      <c r="C91" s="48" t="s">
        <v>130</v>
      </c>
      <c r="D91" s="67">
        <v>1</v>
      </c>
      <c r="E91" s="68" t="s">
        <v>151</v>
      </c>
      <c r="F91" s="69">
        <v>349.2</v>
      </c>
      <c r="G91" s="62"/>
      <c r="H91" s="52"/>
      <c r="I91" s="51" t="s">
        <v>39</v>
      </c>
      <c r="J91" s="53">
        <f t="shared" si="12"/>
        <v>1</v>
      </c>
      <c r="K91" s="54" t="s">
        <v>64</v>
      </c>
      <c r="L91" s="54" t="s">
        <v>7</v>
      </c>
      <c r="M91" s="63"/>
      <c r="N91" s="62"/>
      <c r="O91" s="62"/>
      <c r="P91" s="64"/>
      <c r="Q91" s="62"/>
      <c r="R91" s="62"/>
      <c r="S91" s="64"/>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65">
        <f t="shared" si="8"/>
        <v>349.2</v>
      </c>
      <c r="BB91" s="66">
        <f t="shared" si="9"/>
        <v>349.2</v>
      </c>
      <c r="BC91" s="61" t="str">
        <f t="shared" si="13"/>
        <v>INR  Three Hundred &amp; Forty Nine  and Paise Twenty Only</v>
      </c>
      <c r="BD91" s="73">
        <v>79</v>
      </c>
      <c r="BE91" s="73">
        <f t="shared" si="10"/>
        <v>89.36</v>
      </c>
      <c r="BF91" s="76">
        <f t="shared" si="11"/>
        <v>79</v>
      </c>
      <c r="BH91" s="15">
        <v>294</v>
      </c>
      <c r="BJ91" s="79">
        <f t="shared" si="7"/>
        <v>349.2</v>
      </c>
      <c r="IE91" s="16"/>
      <c r="IF91" s="16"/>
      <c r="IG91" s="16"/>
      <c r="IH91" s="16"/>
      <c r="II91" s="16"/>
    </row>
    <row r="92" spans="1:243" s="15" customFormat="1" ht="81.75" customHeight="1">
      <c r="A92" s="27">
        <v>80</v>
      </c>
      <c r="B92" s="70" t="s">
        <v>171</v>
      </c>
      <c r="C92" s="48" t="s">
        <v>131</v>
      </c>
      <c r="D92" s="67">
        <v>1</v>
      </c>
      <c r="E92" s="68" t="s">
        <v>151</v>
      </c>
      <c r="F92" s="69">
        <v>283.87</v>
      </c>
      <c r="G92" s="62"/>
      <c r="H92" s="52"/>
      <c r="I92" s="51" t="s">
        <v>39</v>
      </c>
      <c r="J92" s="53">
        <f t="shared" si="12"/>
        <v>1</v>
      </c>
      <c r="K92" s="54" t="s">
        <v>64</v>
      </c>
      <c r="L92" s="54" t="s">
        <v>7</v>
      </c>
      <c r="M92" s="63"/>
      <c r="N92" s="62"/>
      <c r="O92" s="62"/>
      <c r="P92" s="64"/>
      <c r="Q92" s="62"/>
      <c r="R92" s="62"/>
      <c r="S92" s="64"/>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65">
        <f t="shared" si="8"/>
        <v>283.87</v>
      </c>
      <c r="BB92" s="66">
        <f t="shared" si="9"/>
        <v>283.87</v>
      </c>
      <c r="BC92" s="61" t="str">
        <f t="shared" si="13"/>
        <v>INR  Two Hundred &amp; Eighty Three  and Paise Eighty Seven Only</v>
      </c>
      <c r="BD92" s="73">
        <v>79</v>
      </c>
      <c r="BE92" s="73">
        <f t="shared" si="10"/>
        <v>89.36</v>
      </c>
      <c r="BF92" s="76">
        <f t="shared" si="11"/>
        <v>79</v>
      </c>
      <c r="BH92" s="15">
        <v>239</v>
      </c>
      <c r="BJ92" s="79">
        <f t="shared" si="7"/>
        <v>283.87</v>
      </c>
      <c r="IE92" s="16"/>
      <c r="IF92" s="16"/>
      <c r="IG92" s="16"/>
      <c r="IH92" s="16"/>
      <c r="II92" s="16"/>
    </row>
    <row r="93" spans="1:243" s="15" customFormat="1" ht="50.25" customHeight="1">
      <c r="A93" s="27">
        <v>81</v>
      </c>
      <c r="B93" s="70" t="s">
        <v>178</v>
      </c>
      <c r="C93" s="48" t="s">
        <v>132</v>
      </c>
      <c r="D93" s="67">
        <v>2</v>
      </c>
      <c r="E93" s="68" t="s">
        <v>149</v>
      </c>
      <c r="F93" s="69">
        <v>178.16</v>
      </c>
      <c r="G93" s="62"/>
      <c r="H93" s="52"/>
      <c r="I93" s="51" t="s">
        <v>39</v>
      </c>
      <c r="J93" s="53">
        <f t="shared" si="12"/>
        <v>1</v>
      </c>
      <c r="K93" s="54" t="s">
        <v>64</v>
      </c>
      <c r="L93" s="54" t="s">
        <v>7</v>
      </c>
      <c r="M93" s="63"/>
      <c r="N93" s="62"/>
      <c r="O93" s="62"/>
      <c r="P93" s="64"/>
      <c r="Q93" s="62"/>
      <c r="R93" s="62"/>
      <c r="S93" s="64"/>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65">
        <f t="shared" si="8"/>
        <v>356.32</v>
      </c>
      <c r="BB93" s="66">
        <f t="shared" si="9"/>
        <v>356.32</v>
      </c>
      <c r="BC93" s="61" t="str">
        <f t="shared" si="13"/>
        <v>INR  Three Hundred &amp; Fifty Six  and Paise Thirty Two Only</v>
      </c>
      <c r="BD93" s="73">
        <v>894</v>
      </c>
      <c r="BE93" s="73">
        <f t="shared" si="10"/>
        <v>1011.29</v>
      </c>
      <c r="BF93" s="76">
        <f t="shared" si="11"/>
        <v>1788</v>
      </c>
      <c r="BH93" s="15">
        <v>150</v>
      </c>
      <c r="BJ93" s="79">
        <f t="shared" si="7"/>
        <v>178.16</v>
      </c>
      <c r="IE93" s="16"/>
      <c r="IF93" s="16"/>
      <c r="IG93" s="16"/>
      <c r="IH93" s="16"/>
      <c r="II93" s="16"/>
    </row>
    <row r="94" spans="1:243" s="15" customFormat="1" ht="124.5" customHeight="1">
      <c r="A94" s="27">
        <v>82</v>
      </c>
      <c r="B94" s="70" t="s">
        <v>175</v>
      </c>
      <c r="C94" s="48" t="s">
        <v>133</v>
      </c>
      <c r="D94" s="67">
        <v>1</v>
      </c>
      <c r="E94" s="68" t="s">
        <v>151</v>
      </c>
      <c r="F94" s="69">
        <v>958.52</v>
      </c>
      <c r="G94" s="62"/>
      <c r="H94" s="52"/>
      <c r="I94" s="51" t="s">
        <v>39</v>
      </c>
      <c r="J94" s="53">
        <f t="shared" si="12"/>
        <v>1</v>
      </c>
      <c r="K94" s="54" t="s">
        <v>64</v>
      </c>
      <c r="L94" s="54" t="s">
        <v>7</v>
      </c>
      <c r="M94" s="63"/>
      <c r="N94" s="62"/>
      <c r="O94" s="62"/>
      <c r="P94" s="64"/>
      <c r="Q94" s="62"/>
      <c r="R94" s="62"/>
      <c r="S94" s="64"/>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65">
        <f t="shared" si="8"/>
        <v>958.52</v>
      </c>
      <c r="BB94" s="66">
        <f t="shared" si="9"/>
        <v>958.52</v>
      </c>
      <c r="BC94" s="61" t="str">
        <f t="shared" si="13"/>
        <v>INR  Nine Hundred &amp; Fifty Eight  and Paise Fifty Two Only</v>
      </c>
      <c r="BD94" s="73">
        <v>899</v>
      </c>
      <c r="BE94" s="73">
        <f t="shared" si="10"/>
        <v>1016.95</v>
      </c>
      <c r="BF94" s="76">
        <f t="shared" si="11"/>
        <v>899</v>
      </c>
      <c r="BH94" s="15">
        <v>807</v>
      </c>
      <c r="BJ94" s="79">
        <f t="shared" si="7"/>
        <v>958.52</v>
      </c>
      <c r="IE94" s="16"/>
      <c r="IF94" s="16"/>
      <c r="IG94" s="16"/>
      <c r="IH94" s="16"/>
      <c r="II94" s="16"/>
    </row>
    <row r="95" spans="1:243" s="15" customFormat="1" ht="61.5" customHeight="1">
      <c r="A95" s="27">
        <v>83</v>
      </c>
      <c r="B95" s="70" t="s">
        <v>176</v>
      </c>
      <c r="C95" s="48" t="s">
        <v>134</v>
      </c>
      <c r="D95" s="67">
        <v>3</v>
      </c>
      <c r="E95" s="68" t="s">
        <v>149</v>
      </c>
      <c r="F95" s="69">
        <v>1626.04</v>
      </c>
      <c r="G95" s="62"/>
      <c r="H95" s="52"/>
      <c r="I95" s="51" t="s">
        <v>39</v>
      </c>
      <c r="J95" s="53">
        <f t="shared" si="12"/>
        <v>1</v>
      </c>
      <c r="K95" s="54" t="s">
        <v>64</v>
      </c>
      <c r="L95" s="54" t="s">
        <v>7</v>
      </c>
      <c r="M95" s="63"/>
      <c r="N95" s="62"/>
      <c r="O95" s="62"/>
      <c r="P95" s="64"/>
      <c r="Q95" s="62"/>
      <c r="R95" s="62"/>
      <c r="S95" s="64"/>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65">
        <f t="shared" si="8"/>
        <v>4878.12</v>
      </c>
      <c r="BB95" s="66">
        <f t="shared" si="9"/>
        <v>4878.12</v>
      </c>
      <c r="BC95" s="61" t="str">
        <f t="shared" si="13"/>
        <v>INR  Four Thousand Eight Hundred &amp; Seventy Eight  and Paise Twelve Only</v>
      </c>
      <c r="BD95" s="73">
        <v>904</v>
      </c>
      <c r="BE95" s="73">
        <f t="shared" si="10"/>
        <v>1022.6</v>
      </c>
      <c r="BF95" s="76">
        <f t="shared" si="11"/>
        <v>2712</v>
      </c>
      <c r="BH95" s="15">
        <v>1369</v>
      </c>
      <c r="BJ95" s="79">
        <f t="shared" si="7"/>
        <v>1626.04</v>
      </c>
      <c r="IE95" s="16"/>
      <c r="IF95" s="16"/>
      <c r="IG95" s="16"/>
      <c r="IH95" s="16"/>
      <c r="II95" s="16"/>
    </row>
    <row r="96" spans="1:243" s="15" customFormat="1" ht="62.25" customHeight="1">
      <c r="A96" s="27">
        <v>84</v>
      </c>
      <c r="B96" s="70" t="s">
        <v>177</v>
      </c>
      <c r="C96" s="48" t="s">
        <v>135</v>
      </c>
      <c r="D96" s="67">
        <v>1</v>
      </c>
      <c r="E96" s="68" t="s">
        <v>150</v>
      </c>
      <c r="F96" s="69">
        <v>185.29</v>
      </c>
      <c r="G96" s="62"/>
      <c r="H96" s="52"/>
      <c r="I96" s="51" t="s">
        <v>39</v>
      </c>
      <c r="J96" s="53">
        <f t="shared" si="12"/>
        <v>1</v>
      </c>
      <c r="K96" s="54" t="s">
        <v>64</v>
      </c>
      <c r="L96" s="54" t="s">
        <v>7</v>
      </c>
      <c r="M96" s="63"/>
      <c r="N96" s="62"/>
      <c r="O96" s="62"/>
      <c r="P96" s="64"/>
      <c r="Q96" s="62"/>
      <c r="R96" s="62"/>
      <c r="S96" s="64"/>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65">
        <f t="shared" si="8"/>
        <v>185.29</v>
      </c>
      <c r="BB96" s="66">
        <f t="shared" si="9"/>
        <v>185.29</v>
      </c>
      <c r="BC96" s="61" t="str">
        <f t="shared" si="13"/>
        <v>INR  One Hundred &amp; Eighty Five  and Paise Twenty Nine Only</v>
      </c>
      <c r="BD96" s="73">
        <v>1091</v>
      </c>
      <c r="BE96" s="73">
        <f t="shared" si="10"/>
        <v>1234.14</v>
      </c>
      <c r="BF96" s="76">
        <f t="shared" si="11"/>
        <v>1091</v>
      </c>
      <c r="BH96" s="15">
        <v>156</v>
      </c>
      <c r="BJ96" s="79">
        <f t="shared" si="7"/>
        <v>185.29</v>
      </c>
      <c r="IE96" s="16"/>
      <c r="IF96" s="16"/>
      <c r="IG96" s="16"/>
      <c r="IH96" s="16"/>
      <c r="II96" s="16"/>
    </row>
    <row r="97" spans="1:243" s="15" customFormat="1" ht="61.5" customHeight="1">
      <c r="A97" s="27">
        <v>85</v>
      </c>
      <c r="B97" s="70" t="s">
        <v>256</v>
      </c>
      <c r="C97" s="48" t="s">
        <v>136</v>
      </c>
      <c r="D97" s="67">
        <v>1</v>
      </c>
      <c r="E97" s="68" t="s">
        <v>185</v>
      </c>
      <c r="F97" s="69">
        <v>367.64</v>
      </c>
      <c r="G97" s="62"/>
      <c r="H97" s="52"/>
      <c r="I97" s="51" t="s">
        <v>39</v>
      </c>
      <c r="J97" s="53">
        <f>IF(I97="Less(-)",-1,1)</f>
        <v>1</v>
      </c>
      <c r="K97" s="54" t="s">
        <v>64</v>
      </c>
      <c r="L97" s="54" t="s">
        <v>7</v>
      </c>
      <c r="M97" s="63"/>
      <c r="N97" s="62"/>
      <c r="O97" s="62"/>
      <c r="P97" s="64"/>
      <c r="Q97" s="62"/>
      <c r="R97" s="62"/>
      <c r="S97" s="64"/>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65">
        <f t="shared" si="8"/>
        <v>367.64</v>
      </c>
      <c r="BB97" s="66">
        <f t="shared" si="9"/>
        <v>367.64</v>
      </c>
      <c r="BC97" s="61" t="str">
        <f>SpellNumber(L97,BB97)</f>
        <v>INR  Three Hundred &amp; Sixty Seven  and Paise Sixty Four Only</v>
      </c>
      <c r="BD97" s="73">
        <v>1096</v>
      </c>
      <c r="BE97" s="73">
        <f t="shared" si="10"/>
        <v>1239.8</v>
      </c>
      <c r="BF97" s="76">
        <f t="shared" si="11"/>
        <v>1096</v>
      </c>
      <c r="BH97" s="15">
        <v>364</v>
      </c>
      <c r="BJ97" s="78">
        <f>BH97*1.01</f>
        <v>367.64</v>
      </c>
      <c r="IE97" s="16"/>
      <c r="IF97" s="16"/>
      <c r="IG97" s="16"/>
      <c r="IH97" s="16"/>
      <c r="II97" s="16"/>
    </row>
    <row r="98" spans="1:243" s="15" customFormat="1" ht="63" customHeight="1">
      <c r="A98" s="27">
        <v>86</v>
      </c>
      <c r="B98" s="70" t="s">
        <v>257</v>
      </c>
      <c r="C98" s="48" t="s">
        <v>137</v>
      </c>
      <c r="D98" s="67">
        <v>6</v>
      </c>
      <c r="E98" s="68" t="s">
        <v>149</v>
      </c>
      <c r="F98" s="69">
        <v>831.23</v>
      </c>
      <c r="G98" s="62"/>
      <c r="H98" s="52"/>
      <c r="I98" s="51" t="s">
        <v>39</v>
      </c>
      <c r="J98" s="53">
        <f>IF(I98="Less(-)",-1,1)</f>
        <v>1</v>
      </c>
      <c r="K98" s="54" t="s">
        <v>64</v>
      </c>
      <c r="L98" s="54" t="s">
        <v>7</v>
      </c>
      <c r="M98" s="63"/>
      <c r="N98" s="62"/>
      <c r="O98" s="62"/>
      <c r="P98" s="64"/>
      <c r="Q98" s="62"/>
      <c r="R98" s="62"/>
      <c r="S98" s="64"/>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65">
        <f t="shared" si="8"/>
        <v>4987.38</v>
      </c>
      <c r="BB98" s="66">
        <f t="shared" si="9"/>
        <v>4987.38</v>
      </c>
      <c r="BC98" s="61" t="str">
        <f>SpellNumber(L98,BB98)</f>
        <v>INR  Four Thousand Nine Hundred &amp; Eighty Seven  and Paise Thirty Eight Only</v>
      </c>
      <c r="BD98" s="73">
        <v>1101</v>
      </c>
      <c r="BE98" s="73">
        <f t="shared" si="10"/>
        <v>1245.45</v>
      </c>
      <c r="BF98" s="76">
        <f t="shared" si="11"/>
        <v>6606</v>
      </c>
      <c r="BH98" s="15">
        <v>823</v>
      </c>
      <c r="BJ98" s="78">
        <f aca="true" t="shared" si="14" ref="BJ98:BJ107">BH98*1.01</f>
        <v>831.23</v>
      </c>
      <c r="IE98" s="16"/>
      <c r="IF98" s="16"/>
      <c r="IG98" s="16"/>
      <c r="IH98" s="16"/>
      <c r="II98" s="16"/>
    </row>
    <row r="99" spans="1:243" s="15" customFormat="1" ht="51.75" customHeight="1">
      <c r="A99" s="27">
        <v>87</v>
      </c>
      <c r="B99" s="70" t="s">
        <v>179</v>
      </c>
      <c r="C99" s="48" t="s">
        <v>138</v>
      </c>
      <c r="D99" s="67">
        <v>1</v>
      </c>
      <c r="E99" s="68" t="s">
        <v>149</v>
      </c>
      <c r="F99" s="69">
        <v>413.09</v>
      </c>
      <c r="G99" s="62"/>
      <c r="H99" s="52"/>
      <c r="I99" s="51" t="s">
        <v>39</v>
      </c>
      <c r="J99" s="53">
        <f t="shared" si="12"/>
        <v>1</v>
      </c>
      <c r="K99" s="54" t="s">
        <v>64</v>
      </c>
      <c r="L99" s="54" t="s">
        <v>7</v>
      </c>
      <c r="M99" s="63"/>
      <c r="N99" s="62"/>
      <c r="O99" s="62"/>
      <c r="P99" s="64"/>
      <c r="Q99" s="62"/>
      <c r="R99" s="62"/>
      <c r="S99" s="64"/>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65">
        <f t="shared" si="8"/>
        <v>413.09</v>
      </c>
      <c r="BB99" s="66">
        <f t="shared" si="9"/>
        <v>413.09</v>
      </c>
      <c r="BC99" s="61" t="str">
        <f t="shared" si="13"/>
        <v>INR  Four Hundred &amp; Thirteen  and Paise Nine Only</v>
      </c>
      <c r="BD99" s="73">
        <v>1679</v>
      </c>
      <c r="BE99" s="73">
        <f t="shared" si="10"/>
        <v>1899.28</v>
      </c>
      <c r="BF99" s="76">
        <f t="shared" si="11"/>
        <v>1679</v>
      </c>
      <c r="BH99" s="15">
        <v>409</v>
      </c>
      <c r="BJ99" s="78">
        <f t="shared" si="14"/>
        <v>413.09</v>
      </c>
      <c r="IE99" s="16"/>
      <c r="IF99" s="16"/>
      <c r="IG99" s="16"/>
      <c r="IH99" s="16"/>
      <c r="II99" s="16"/>
    </row>
    <row r="100" spans="1:243" s="15" customFormat="1" ht="51" customHeight="1">
      <c r="A100" s="27">
        <v>88</v>
      </c>
      <c r="B100" s="70" t="s">
        <v>180</v>
      </c>
      <c r="C100" s="48" t="s">
        <v>139</v>
      </c>
      <c r="D100" s="67">
        <v>2</v>
      </c>
      <c r="E100" s="68" t="s">
        <v>149</v>
      </c>
      <c r="F100" s="69">
        <v>1295.83</v>
      </c>
      <c r="G100" s="62"/>
      <c r="H100" s="52"/>
      <c r="I100" s="51" t="s">
        <v>39</v>
      </c>
      <c r="J100" s="53">
        <f t="shared" si="12"/>
        <v>1</v>
      </c>
      <c r="K100" s="54" t="s">
        <v>64</v>
      </c>
      <c r="L100" s="54" t="s">
        <v>7</v>
      </c>
      <c r="M100" s="63"/>
      <c r="N100" s="62"/>
      <c r="O100" s="62"/>
      <c r="P100" s="64"/>
      <c r="Q100" s="62"/>
      <c r="R100" s="62"/>
      <c r="S100" s="64"/>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65">
        <f t="shared" si="8"/>
        <v>2591.66</v>
      </c>
      <c r="BB100" s="66">
        <f t="shared" si="9"/>
        <v>2591.66</v>
      </c>
      <c r="BC100" s="61" t="str">
        <f t="shared" si="13"/>
        <v>INR  Two Thousand Five Hundred &amp; Ninety One  and Paise Sixty Six Only</v>
      </c>
      <c r="BD100" s="73">
        <v>1684</v>
      </c>
      <c r="BE100" s="73">
        <f t="shared" si="10"/>
        <v>1904.94</v>
      </c>
      <c r="BF100" s="76">
        <f t="shared" si="11"/>
        <v>3368</v>
      </c>
      <c r="BH100" s="15">
        <v>1283</v>
      </c>
      <c r="BJ100" s="78">
        <f t="shared" si="14"/>
        <v>1295.83</v>
      </c>
      <c r="IE100" s="16"/>
      <c r="IF100" s="16"/>
      <c r="IG100" s="16"/>
      <c r="IH100" s="16"/>
      <c r="II100" s="16"/>
    </row>
    <row r="101" spans="1:243" s="15" customFormat="1" ht="33.75" customHeight="1">
      <c r="A101" s="27">
        <v>89</v>
      </c>
      <c r="B101" s="70" t="s">
        <v>181</v>
      </c>
      <c r="C101" s="48" t="s">
        <v>140</v>
      </c>
      <c r="D101" s="67">
        <v>1</v>
      </c>
      <c r="E101" s="68" t="s">
        <v>151</v>
      </c>
      <c r="F101" s="69">
        <v>1868.5</v>
      </c>
      <c r="G101" s="62"/>
      <c r="H101" s="52"/>
      <c r="I101" s="51" t="s">
        <v>39</v>
      </c>
      <c r="J101" s="53">
        <f t="shared" si="12"/>
        <v>1</v>
      </c>
      <c r="K101" s="54" t="s">
        <v>64</v>
      </c>
      <c r="L101" s="54" t="s">
        <v>7</v>
      </c>
      <c r="M101" s="63"/>
      <c r="N101" s="62"/>
      <c r="O101" s="62"/>
      <c r="P101" s="64"/>
      <c r="Q101" s="62"/>
      <c r="R101" s="62"/>
      <c r="S101" s="64"/>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65">
        <f t="shared" si="8"/>
        <v>1868.5</v>
      </c>
      <c r="BB101" s="66">
        <f t="shared" si="9"/>
        <v>1868.5</v>
      </c>
      <c r="BC101" s="61" t="str">
        <f t="shared" si="13"/>
        <v>INR  One Thousand Eight Hundred &amp; Sixty Eight  and Paise Fifty Only</v>
      </c>
      <c r="BD101" s="73">
        <v>1003</v>
      </c>
      <c r="BE101" s="73">
        <f t="shared" si="10"/>
        <v>1134.59</v>
      </c>
      <c r="BF101" s="76">
        <f t="shared" si="11"/>
        <v>1003</v>
      </c>
      <c r="BH101" s="15">
        <v>1850</v>
      </c>
      <c r="BJ101" s="78">
        <f t="shared" si="14"/>
        <v>1868.5</v>
      </c>
      <c r="IE101" s="16"/>
      <c r="IF101" s="16"/>
      <c r="IG101" s="16"/>
      <c r="IH101" s="16"/>
      <c r="II101" s="16"/>
    </row>
    <row r="102" spans="1:243" s="15" customFormat="1" ht="33" customHeight="1">
      <c r="A102" s="27">
        <v>90</v>
      </c>
      <c r="B102" s="70" t="s">
        <v>258</v>
      </c>
      <c r="C102" s="48" t="s">
        <v>141</v>
      </c>
      <c r="D102" s="67">
        <v>1</v>
      </c>
      <c r="E102" s="68" t="s">
        <v>149</v>
      </c>
      <c r="F102" s="69">
        <v>4790.43</v>
      </c>
      <c r="G102" s="62"/>
      <c r="H102" s="52"/>
      <c r="I102" s="51" t="s">
        <v>39</v>
      </c>
      <c r="J102" s="53">
        <f t="shared" si="12"/>
        <v>1</v>
      </c>
      <c r="K102" s="54" t="s">
        <v>64</v>
      </c>
      <c r="L102" s="54" t="s">
        <v>7</v>
      </c>
      <c r="M102" s="63"/>
      <c r="N102" s="62"/>
      <c r="O102" s="62"/>
      <c r="P102" s="64"/>
      <c r="Q102" s="62"/>
      <c r="R102" s="62"/>
      <c r="S102" s="64"/>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65">
        <f t="shared" si="8"/>
        <v>4790.43</v>
      </c>
      <c r="BB102" s="66">
        <f t="shared" si="9"/>
        <v>4790.43</v>
      </c>
      <c r="BC102" s="61" t="str">
        <f t="shared" si="13"/>
        <v>INR  Four Thousand Seven Hundred &amp; Ninety  and Paise Forty Three Only</v>
      </c>
      <c r="BD102" s="73">
        <v>1015</v>
      </c>
      <c r="BE102" s="73">
        <f t="shared" si="10"/>
        <v>1148.17</v>
      </c>
      <c r="BF102" s="76">
        <f t="shared" si="11"/>
        <v>1015</v>
      </c>
      <c r="BH102" s="15">
        <v>4743</v>
      </c>
      <c r="BJ102" s="78">
        <f t="shared" si="14"/>
        <v>4790.43</v>
      </c>
      <c r="IE102" s="16"/>
      <c r="IF102" s="16"/>
      <c r="IG102" s="16"/>
      <c r="IH102" s="16"/>
      <c r="II102" s="16"/>
    </row>
    <row r="103" spans="1:243" s="15" customFormat="1" ht="35.25" customHeight="1">
      <c r="A103" s="27">
        <v>91</v>
      </c>
      <c r="B103" s="70" t="s">
        <v>182</v>
      </c>
      <c r="C103" s="48" t="s">
        <v>142</v>
      </c>
      <c r="D103" s="67">
        <v>2</v>
      </c>
      <c r="E103" s="68" t="s">
        <v>184</v>
      </c>
      <c r="F103" s="69">
        <v>171.7</v>
      </c>
      <c r="G103" s="62"/>
      <c r="H103" s="52"/>
      <c r="I103" s="51" t="s">
        <v>39</v>
      </c>
      <c r="J103" s="53">
        <f t="shared" si="12"/>
        <v>1</v>
      </c>
      <c r="K103" s="54" t="s">
        <v>64</v>
      </c>
      <c r="L103" s="54" t="s">
        <v>7</v>
      </c>
      <c r="M103" s="63"/>
      <c r="N103" s="62"/>
      <c r="O103" s="62"/>
      <c r="P103" s="64"/>
      <c r="Q103" s="62"/>
      <c r="R103" s="62"/>
      <c r="S103" s="64"/>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65">
        <f t="shared" si="8"/>
        <v>343.4</v>
      </c>
      <c r="BB103" s="66">
        <f t="shared" si="9"/>
        <v>343.4</v>
      </c>
      <c r="BC103" s="61" t="str">
        <f t="shared" si="13"/>
        <v>INR  Three Hundred &amp; Forty Three  and Paise Forty Only</v>
      </c>
      <c r="BD103" s="73">
        <v>1027</v>
      </c>
      <c r="BE103" s="73">
        <f t="shared" si="10"/>
        <v>1161.74</v>
      </c>
      <c r="BF103" s="76">
        <f t="shared" si="11"/>
        <v>2054</v>
      </c>
      <c r="BH103" s="15">
        <v>170</v>
      </c>
      <c r="BJ103" s="78">
        <f t="shared" si="14"/>
        <v>171.7</v>
      </c>
      <c r="IE103" s="16"/>
      <c r="IF103" s="16"/>
      <c r="IG103" s="16"/>
      <c r="IH103" s="16"/>
      <c r="II103" s="16"/>
    </row>
    <row r="104" spans="1:243" s="15" customFormat="1" ht="35.25" customHeight="1">
      <c r="A104" s="27">
        <v>92</v>
      </c>
      <c r="B104" s="70" t="s">
        <v>259</v>
      </c>
      <c r="C104" s="48" t="s">
        <v>143</v>
      </c>
      <c r="D104" s="67">
        <v>6</v>
      </c>
      <c r="E104" s="68" t="s">
        <v>149</v>
      </c>
      <c r="F104" s="69">
        <v>303</v>
      </c>
      <c r="G104" s="62"/>
      <c r="H104" s="52"/>
      <c r="I104" s="51" t="s">
        <v>39</v>
      </c>
      <c r="J104" s="53">
        <f t="shared" si="12"/>
        <v>1</v>
      </c>
      <c r="K104" s="54" t="s">
        <v>64</v>
      </c>
      <c r="L104" s="54" t="s">
        <v>7</v>
      </c>
      <c r="M104" s="63"/>
      <c r="N104" s="62"/>
      <c r="O104" s="62"/>
      <c r="P104" s="64"/>
      <c r="Q104" s="62"/>
      <c r="R104" s="62"/>
      <c r="S104" s="64"/>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65">
        <f t="shared" si="8"/>
        <v>1818</v>
      </c>
      <c r="BB104" s="66">
        <f t="shared" si="9"/>
        <v>1818</v>
      </c>
      <c r="BC104" s="61" t="str">
        <f t="shared" si="13"/>
        <v>INR  One Thousand Eight Hundred &amp; Eighteen  Only</v>
      </c>
      <c r="BD104" s="73">
        <v>1142</v>
      </c>
      <c r="BE104" s="73">
        <f t="shared" si="10"/>
        <v>1291.83</v>
      </c>
      <c r="BF104" s="76">
        <f t="shared" si="11"/>
        <v>6852</v>
      </c>
      <c r="BH104" s="15">
        <v>300</v>
      </c>
      <c r="BJ104" s="78">
        <f t="shared" si="14"/>
        <v>303</v>
      </c>
      <c r="IE104" s="16"/>
      <c r="IF104" s="16"/>
      <c r="IG104" s="16"/>
      <c r="IH104" s="16"/>
      <c r="II104" s="16"/>
    </row>
    <row r="105" spans="1:243" s="15" customFormat="1" ht="46.5" customHeight="1">
      <c r="A105" s="27">
        <v>93</v>
      </c>
      <c r="B105" s="70" t="s">
        <v>260</v>
      </c>
      <c r="C105" s="48" t="s">
        <v>144</v>
      </c>
      <c r="D105" s="67">
        <v>5</v>
      </c>
      <c r="E105" s="68" t="s">
        <v>149</v>
      </c>
      <c r="F105" s="69">
        <v>323.2</v>
      </c>
      <c r="G105" s="62"/>
      <c r="H105" s="52"/>
      <c r="I105" s="51" t="s">
        <v>39</v>
      </c>
      <c r="J105" s="53">
        <f t="shared" si="12"/>
        <v>1</v>
      </c>
      <c r="K105" s="54" t="s">
        <v>64</v>
      </c>
      <c r="L105" s="54" t="s">
        <v>7</v>
      </c>
      <c r="M105" s="63"/>
      <c r="N105" s="62"/>
      <c r="O105" s="62"/>
      <c r="P105" s="64"/>
      <c r="Q105" s="62"/>
      <c r="R105" s="62"/>
      <c r="S105" s="64"/>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65">
        <f t="shared" si="8"/>
        <v>1616</v>
      </c>
      <c r="BB105" s="66">
        <f t="shared" si="9"/>
        <v>1616</v>
      </c>
      <c r="BC105" s="61" t="str">
        <f t="shared" si="13"/>
        <v>INR  One Thousand Six Hundred &amp; Sixteen  Only</v>
      </c>
      <c r="BD105" s="73">
        <v>1154</v>
      </c>
      <c r="BE105" s="73">
        <f t="shared" si="10"/>
        <v>1305.4</v>
      </c>
      <c r="BF105" s="76">
        <f t="shared" si="11"/>
        <v>5770</v>
      </c>
      <c r="BH105" s="15">
        <v>320</v>
      </c>
      <c r="BJ105" s="78">
        <f t="shared" si="14"/>
        <v>323.2</v>
      </c>
      <c r="IE105" s="16"/>
      <c r="IF105" s="16"/>
      <c r="IG105" s="16"/>
      <c r="IH105" s="16"/>
      <c r="II105" s="16"/>
    </row>
    <row r="106" spans="1:243" s="15" customFormat="1" ht="59.25" customHeight="1">
      <c r="A106" s="27">
        <v>94</v>
      </c>
      <c r="B106" s="70" t="s">
        <v>261</v>
      </c>
      <c r="C106" s="48" t="s">
        <v>145</v>
      </c>
      <c r="D106" s="67">
        <v>2</v>
      </c>
      <c r="E106" s="68" t="s">
        <v>151</v>
      </c>
      <c r="F106" s="69">
        <v>2232.1</v>
      </c>
      <c r="G106" s="62"/>
      <c r="H106" s="52"/>
      <c r="I106" s="51" t="s">
        <v>39</v>
      </c>
      <c r="J106" s="53">
        <f t="shared" si="12"/>
        <v>1</v>
      </c>
      <c r="K106" s="54" t="s">
        <v>64</v>
      </c>
      <c r="L106" s="54" t="s">
        <v>7</v>
      </c>
      <c r="M106" s="63"/>
      <c r="N106" s="62"/>
      <c r="O106" s="62"/>
      <c r="P106" s="64"/>
      <c r="Q106" s="62"/>
      <c r="R106" s="62"/>
      <c r="S106" s="64"/>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65">
        <f t="shared" si="8"/>
        <v>4464.2</v>
      </c>
      <c r="BB106" s="66">
        <f t="shared" si="9"/>
        <v>4464.2</v>
      </c>
      <c r="BC106" s="61" t="str">
        <f t="shared" si="13"/>
        <v>INR  Four Thousand Four Hundred &amp; Sixty Four  and Paise Twenty Only</v>
      </c>
      <c r="BD106" s="73">
        <v>1166</v>
      </c>
      <c r="BE106" s="73">
        <f t="shared" si="10"/>
        <v>1318.98</v>
      </c>
      <c r="BF106" s="76">
        <f t="shared" si="11"/>
        <v>2332</v>
      </c>
      <c r="BH106" s="15">
        <v>2210</v>
      </c>
      <c r="BJ106" s="78">
        <f t="shared" si="14"/>
        <v>2232.1</v>
      </c>
      <c r="IE106" s="16"/>
      <c r="IF106" s="16"/>
      <c r="IG106" s="16"/>
      <c r="IH106" s="16"/>
      <c r="II106" s="16"/>
    </row>
    <row r="107" spans="1:243" s="15" customFormat="1" ht="71.25" customHeight="1">
      <c r="A107" s="27">
        <v>95</v>
      </c>
      <c r="B107" s="70" t="s">
        <v>183</v>
      </c>
      <c r="C107" s="48" t="s">
        <v>146</v>
      </c>
      <c r="D107" s="67">
        <v>2</v>
      </c>
      <c r="E107" s="68" t="s">
        <v>151</v>
      </c>
      <c r="F107" s="69">
        <v>2272.5</v>
      </c>
      <c r="G107" s="62">
        <v>53536</v>
      </c>
      <c r="H107" s="52"/>
      <c r="I107" s="51" t="s">
        <v>39</v>
      </c>
      <c r="J107" s="53">
        <f t="shared" si="12"/>
        <v>1</v>
      </c>
      <c r="K107" s="54" t="s">
        <v>64</v>
      </c>
      <c r="L107" s="54" t="s">
        <v>7</v>
      </c>
      <c r="M107" s="63"/>
      <c r="N107" s="62"/>
      <c r="O107" s="62"/>
      <c r="P107" s="64"/>
      <c r="Q107" s="62"/>
      <c r="R107" s="62"/>
      <c r="S107" s="64"/>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65">
        <f t="shared" si="8"/>
        <v>4545</v>
      </c>
      <c r="BB107" s="66">
        <f t="shared" si="9"/>
        <v>4545</v>
      </c>
      <c r="BC107" s="61" t="str">
        <f t="shared" si="13"/>
        <v>INR  Four Thousand Five Hundred &amp; Forty Five  Only</v>
      </c>
      <c r="BD107" s="73">
        <v>224</v>
      </c>
      <c r="BE107" s="73">
        <f t="shared" si="10"/>
        <v>253.39</v>
      </c>
      <c r="BF107" s="76">
        <f t="shared" si="11"/>
        <v>448</v>
      </c>
      <c r="BH107" s="15">
        <v>2250</v>
      </c>
      <c r="BJ107" s="78">
        <f t="shared" si="14"/>
        <v>2272.5</v>
      </c>
      <c r="IE107" s="16"/>
      <c r="IF107" s="16"/>
      <c r="IG107" s="16"/>
      <c r="IH107" s="16"/>
      <c r="II107" s="16"/>
    </row>
    <row r="108" spans="1:243" s="15" customFormat="1" ht="47.25" customHeight="1">
      <c r="A108" s="29" t="s">
        <v>62</v>
      </c>
      <c r="B108" s="30"/>
      <c r="C108" s="31"/>
      <c r="D108" s="32"/>
      <c r="E108" s="32"/>
      <c r="F108" s="32"/>
      <c r="G108" s="32"/>
      <c r="H108" s="33"/>
      <c r="I108" s="33"/>
      <c r="J108" s="33"/>
      <c r="K108" s="33"/>
      <c r="L108" s="34"/>
      <c r="BA108" s="47">
        <f>SUM(BA13:BA107)</f>
        <v>1627940.54</v>
      </c>
      <c r="BB108" s="47">
        <f>SUM(BB13:BB107)</f>
        <v>1627940.54</v>
      </c>
      <c r="BC108" s="28" t="str">
        <f>SpellNumber($E$2,BB108)</f>
        <v>INR  Sixteen Lakh Twenty Seven Thousand Nine Hundred &amp; Forty  and Paise Fifty Four Only</v>
      </c>
      <c r="BD108" s="73">
        <v>37426574.91</v>
      </c>
      <c r="BE108" s="73">
        <f>BD108-BA108</f>
        <v>35798634.37</v>
      </c>
      <c r="BF108" s="9"/>
      <c r="IE108" s="16">
        <v>4</v>
      </c>
      <c r="IF108" s="16" t="s">
        <v>41</v>
      </c>
      <c r="IG108" s="16" t="s">
        <v>61</v>
      </c>
      <c r="IH108" s="16">
        <v>10</v>
      </c>
      <c r="II108" s="16" t="s">
        <v>38</v>
      </c>
    </row>
    <row r="109" spans="1:243" s="19" customFormat="1" ht="33.75" customHeight="1">
      <c r="A109" s="30" t="s">
        <v>66</v>
      </c>
      <c r="B109" s="35"/>
      <c r="C109" s="17"/>
      <c r="D109" s="36"/>
      <c r="E109" s="37" t="s">
        <v>69</v>
      </c>
      <c r="F109" s="44"/>
      <c r="G109" s="38"/>
      <c r="H109" s="18"/>
      <c r="I109" s="18"/>
      <c r="J109" s="18"/>
      <c r="K109" s="39"/>
      <c r="L109" s="40"/>
      <c r="M109" s="41"/>
      <c r="O109" s="15"/>
      <c r="P109" s="15"/>
      <c r="Q109" s="15"/>
      <c r="R109" s="15"/>
      <c r="S109" s="15"/>
      <c r="BA109" s="43">
        <f>IF(ISBLANK(F109),0,IF(E109="Excess (+)",ROUND(BA108+(BA108*F109),2),IF(E109="Less (-)",ROUND(BA108+(BA108*F109*(-1)),2),IF(E109="At Par",BA108,0))))</f>
        <v>0</v>
      </c>
      <c r="BB109" s="45">
        <f>ROUND(BA109,0)</f>
        <v>0</v>
      </c>
      <c r="BC109" s="28" t="str">
        <f>SpellNumber($E$2,BA109)</f>
        <v>INR Zero Only</v>
      </c>
      <c r="BD109" s="74"/>
      <c r="BE109" s="74"/>
      <c r="BF109" s="74"/>
      <c r="IE109" s="20"/>
      <c r="IF109" s="20"/>
      <c r="IG109" s="20"/>
      <c r="IH109" s="20"/>
      <c r="II109" s="20"/>
    </row>
    <row r="110" spans="1:243" s="19" customFormat="1" ht="41.25" customHeight="1">
      <c r="A110" s="29" t="s">
        <v>65</v>
      </c>
      <c r="B110" s="29"/>
      <c r="C110" s="84" t="str">
        <f>SpellNumber($E$2,BA109)</f>
        <v>INR Zero Only</v>
      </c>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6"/>
      <c r="BD110" s="74"/>
      <c r="BE110" s="74"/>
      <c r="BF110" s="74"/>
      <c r="IE110" s="20"/>
      <c r="IF110" s="20"/>
      <c r="IG110" s="20"/>
      <c r="IH110" s="20"/>
      <c r="II110" s="20"/>
    </row>
    <row r="111" spans="3:243" s="12" customFormat="1" ht="15">
      <c r="C111" s="21"/>
      <c r="D111" s="21"/>
      <c r="E111" s="21"/>
      <c r="F111" s="21"/>
      <c r="G111" s="21"/>
      <c r="H111" s="21"/>
      <c r="I111" s="21"/>
      <c r="J111" s="21"/>
      <c r="K111" s="21"/>
      <c r="L111" s="21"/>
      <c r="M111" s="21"/>
      <c r="O111" s="21"/>
      <c r="BA111" s="21"/>
      <c r="BC111" s="21"/>
      <c r="BD111" s="9"/>
      <c r="BE111" s="9"/>
      <c r="BF111" s="9"/>
      <c r="IE111" s="13"/>
      <c r="IF111" s="13"/>
      <c r="IG111" s="13"/>
      <c r="IH111" s="13"/>
      <c r="II111" s="13"/>
    </row>
    <row r="156" ht="15"/>
    <row r="157" ht="15"/>
    <row r="158" ht="15"/>
    <row r="159" ht="15"/>
    <row r="160" ht="15"/>
    <row r="161" ht="15"/>
    <row r="162" ht="15"/>
    <row r="163" ht="15"/>
    <row r="197" ht="15"/>
    <row r="221" ht="15"/>
    <row r="222" ht="15"/>
    <row r="223" ht="15"/>
    <row r="224" ht="15"/>
    <row r="225" ht="15"/>
    <row r="226" ht="15"/>
    <row r="227" ht="15"/>
    <row r="228" ht="15"/>
    <row r="229" ht="15"/>
    <row r="230" ht="15"/>
    <row r="236" ht="15"/>
    <row r="237" ht="15"/>
    <row r="238" ht="15"/>
    <row r="239" ht="15"/>
    <row r="240" ht="15"/>
    <row r="241" ht="15"/>
    <row r="250" ht="15"/>
    <row r="251" ht="15"/>
    <row r="252" ht="15"/>
    <row r="253" ht="15"/>
    <row r="254" ht="15"/>
    <row r="255" ht="15"/>
    <row r="256" ht="15"/>
    <row r="257" ht="15"/>
    <row r="258" ht="15"/>
    <row r="259" ht="15"/>
    <row r="265" ht="15"/>
    <row r="266" ht="15"/>
    <row r="267" ht="15"/>
    <row r="268" ht="15"/>
    <row r="269" ht="15"/>
    <row r="270" ht="15"/>
    <row r="271" ht="15"/>
    <row r="272" ht="15"/>
    <row r="273" ht="15"/>
    <row r="277" ht="15"/>
    <row r="278" ht="15"/>
    <row r="279" ht="15"/>
    <row r="280" ht="15"/>
    <row r="281" ht="15"/>
    <row r="282" ht="15"/>
    <row r="283" ht="15"/>
    <row r="284" ht="15"/>
    <row r="285" ht="15"/>
    <row r="286" ht="15"/>
    <row r="296" ht="15"/>
    <row r="297" ht="15"/>
    <row r="298" ht="15"/>
    <row r="299" ht="15"/>
    <row r="300" ht="15"/>
    <row r="317" ht="15"/>
    <row r="318" ht="15"/>
    <row r="319" ht="15"/>
    <row r="320" ht="15"/>
    <row r="321" ht="15"/>
    <row r="323" ht="15"/>
    <row r="324" ht="15"/>
    <row r="325" ht="15"/>
    <row r="326" ht="15"/>
    <row r="327" ht="15"/>
    <row r="328" ht="15"/>
    <row r="329" ht="15"/>
    <row r="330" ht="15"/>
    <row r="331" ht="15"/>
    <row r="332" ht="15"/>
    <row r="333" ht="15"/>
    <row r="334" ht="15"/>
    <row r="335" ht="15"/>
    <row r="336" ht="15"/>
    <row r="337" ht="15"/>
    <row r="338" ht="15"/>
    <row r="360" ht="15"/>
    <row r="361" ht="15"/>
    <row r="362" ht="15"/>
    <row r="363" ht="15"/>
    <row r="364" ht="15"/>
    <row r="365" ht="15"/>
    <row r="366" ht="15"/>
    <row r="367" ht="15"/>
    <row r="368" ht="15"/>
    <row r="369" ht="15"/>
    <row r="370" ht="15"/>
    <row r="374" ht="15"/>
    <row r="375" ht="15"/>
    <row r="376" ht="15"/>
    <row r="377" ht="15"/>
    <row r="378" ht="15"/>
    <row r="379" ht="15"/>
    <row r="400" ht="15"/>
    <row r="401" ht="15"/>
    <row r="402" ht="15"/>
    <row r="403" ht="15"/>
    <row r="404" ht="15"/>
    <row r="405" ht="15"/>
    <row r="406" ht="15"/>
    <row r="407" ht="15"/>
    <row r="408" ht="15"/>
    <row r="410" ht="15"/>
    <row r="411" ht="15"/>
    <row r="412" ht="15"/>
    <row r="413" ht="15"/>
    <row r="414" ht="15"/>
    <row r="415" ht="15"/>
    <row r="424" ht="15"/>
    <row r="425" ht="15"/>
    <row r="426" ht="15"/>
    <row r="427" ht="15"/>
    <row r="428" ht="15"/>
    <row r="429" ht="15"/>
    <row r="430" ht="15"/>
    <row r="431" ht="15"/>
    <row r="432" ht="15"/>
    <row r="433" ht="15"/>
    <row r="434" ht="15"/>
    <row r="435" ht="15"/>
    <row r="436" ht="15"/>
    <row r="437" ht="15"/>
    <row r="438" ht="15"/>
    <row r="439" ht="15"/>
    <row r="447" ht="15"/>
    <row r="448" ht="15"/>
    <row r="449" ht="15"/>
    <row r="450" ht="15"/>
    <row r="451" ht="15"/>
    <row r="452" ht="15"/>
    <row r="453" ht="15"/>
    <row r="454" ht="15"/>
    <row r="474" ht="15"/>
    <row r="475" ht="15"/>
    <row r="476" ht="15"/>
    <row r="477" ht="15"/>
    <row r="478" ht="15"/>
    <row r="479" ht="15"/>
    <row r="480" ht="15"/>
    <row r="481" ht="15"/>
    <row r="482" ht="15"/>
    <row r="483" ht="15"/>
    <row r="484" ht="15"/>
    <row r="485" ht="15"/>
    <row r="543" ht="15"/>
    <row r="544" ht="15"/>
    <row r="545" ht="15"/>
    <row r="546" ht="15"/>
    <row r="547" ht="15"/>
    <row r="548" ht="15"/>
    <row r="549" ht="15"/>
    <row r="550" ht="15"/>
    <row r="551" ht="15"/>
    <row r="55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5" ht="15"/>
    <row r="623" ht="15"/>
    <row r="624" ht="15"/>
    <row r="625" ht="15"/>
    <row r="626" ht="15"/>
    <row r="627" ht="15"/>
    <row r="628" ht="15"/>
  </sheetData>
  <sheetProtection password="DA7E" sheet="1" selectLockedCells="1"/>
  <mergeCells count="8">
    <mergeCell ref="A9:BC9"/>
    <mergeCell ref="C110:BC110"/>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9">
      <formula1>0</formula1>
      <formula2>IF(E109&lt;&gt;"Select",99.9,0)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InputMessage="1" showErrorMessage="1" sqref="E109">
      <formula1>"Select, Excess (+), Less (-)"</formula1>
    </dataValidation>
    <dataValidation type="decimal" allowBlank="1" showInputMessage="1" showErrorMessage="1" promptTitle="Rate Entry" prompt="Please enter VAT charges in Rupees for this item. " errorTitle="Invaid Entry" error="Only Numeric Values are allowed. " sqref="M14:M107">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Units" prompt="Please enter Units in text" sqref="E13"/>
    <dataValidation type="list" allowBlank="1" showInputMessage="1" showErrorMessage="1" sqref="L103 L104 L105 L10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7">
      <formula1>0</formula1>
      <formula2>999999999999999</formula2>
    </dataValidation>
    <dataValidation allowBlank="1" showInputMessage="1" showErrorMessage="1" promptTitle="Itemcode/Make" prompt="Please enter text" sqref="C13:C107"/>
    <dataValidation type="decimal" allowBlank="1" showInputMessage="1" showErrorMessage="1" errorTitle="Invalid Entry" error="Only Numeric Values are allowed. " sqref="A13:A107">
      <formula1>0</formula1>
      <formula2>999999999999999</formula2>
    </dataValidation>
    <dataValidation type="list" showInputMessage="1" showErrorMessage="1" sqref="I13:I107">
      <formula1>"Excess(+), Less(-)"</formula1>
    </dataValidation>
    <dataValidation allowBlank="1" showInputMessage="1" showErrorMessage="1" promptTitle="Addition / Deduction" prompt="Please Choose the correct One" sqref="J13:J107"/>
    <dataValidation type="list" allowBlank="1" showInputMessage="1" showErrorMessage="1" sqref="C2">
      <formula1>"Normal, SingleWindow, Alternate"</formula1>
    </dataValidation>
    <dataValidation type="list" allowBlank="1" showInputMessage="1" showErrorMessage="1" sqref="K13:K107">
      <formula1>"Partial Conversion, Full Conversion"</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93" t="s">
        <v>3</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2019-01-10T06:51:32Z</cp:lastPrinted>
  <dcterms:created xsi:type="dcterms:W3CDTF">2009-01-30T06:42:42Z</dcterms:created>
  <dcterms:modified xsi:type="dcterms:W3CDTF">2019-02-21T05:16:49Z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