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<sst xmlns="http://schemas.openxmlformats.org/spreadsheetml/2006/main" count="996" uniqueCount="372">
  <si>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</si>
  <si>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</si>
  <si>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</si>
  <si>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</si>
  <si>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</si>
  <si>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</si>
  <si>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</si>
  <si>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</si>
  <si>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</si>
  <si>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</si>
  <si>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</si>
  <si>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</si>
  <si>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</si>
  <si>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</si>
  <si>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</si>
  <si>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</si>
  <si>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</si>
  <si>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</si>
  <si>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</si>
  <si>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</si>
  <si>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</si>
  <si>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</si>
  <si>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</si>
  <si>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</si>
  <si>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</si>
  <si>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</si>
  <si>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</si>
  <si>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</si>
  <si>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</si>
  <si>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</si>
  <si>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</si>
  <si>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</si>
  <si>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</si>
  <si>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</si>
  <si>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</si>
  <si>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</si>
  <si>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</si>
  <si>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</si>
  <si>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</si>
  <si>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</si>
  <si>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</si>
  <si>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</si>
  <si>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</si>
  <si>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</si>
  <si>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</si>
  <si>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</si>
  <si>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</si>
  <si>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</si>
  <si>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</si>
  <si>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</si>
  <si>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</si>
  <si>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</si>
  <si>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</si>
  <si>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</si>
  <si>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</si>
  <si>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</si>
  <si>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</si>
  <si>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</si>
  <si>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</si>
  <si>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</si>
  <si>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</si>
  <si>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</si>
  <si>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</si>
  <si>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</si>
  <si>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</si>
  <si>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</si>
  <si>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</si>
  <si>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</si>
  <si>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</si>
  <si>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</si>
  <si>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</si>
  <si>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</si>
  <si>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</si>
  <si>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</si>
  <si>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</si>
  <si>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</si>
  <si>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</si>
  <si>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</si>
  <si>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</si>
  <si>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</si>
  <si>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</si>
  <si>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</si>
  <si>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</si>
  <si>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</si>
  <si>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</si>
  <si>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</si>
  <si>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</si>
  <si>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</si>
  <si>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</si>
  <si>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</si>
  <si>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</si>
  <si>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</si>
  <si>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</si>
  <si>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</si>
  <si>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</si>
  <si>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</si>
  <si>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</si>
  <si>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</si>
  <si>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</si>
  <si>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</si>
  <si>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</si>
  <si>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</si>
  <si>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</si>
  <si>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</si>
  <si>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</si>
  <si>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</si>
  <si>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</si>
  <si>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</si>
  <si>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</si>
  <si>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</si>
  <si>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</si>
  <si>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</si>
  <si>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</si>
  <si>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</si>
  <si>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</si>
  <si>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</si>
  <si>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</si>
  <si>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</si>
  <si>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</si>
  <si>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</si>
  <si>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</si>
  <si>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</si>
  <si>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</si>
  <si>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</si>
  <si>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</si>
  <si>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</si>
  <si>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</si>
  <si>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</si>
  <si>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</si>
  <si>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</si>
  <si>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</si>
  <si>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</si>
  <si>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</si>
  <si>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</si>
  <si>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</si>
  <si>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</si>
  <si>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</si>
  <si>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</si>
  <si>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</si>
  <si>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</si>
  <si>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</si>
  <si>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</si>
  <si>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</si>
  <si>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</si>
  <si>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</si>
  <si>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</si>
  <si>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</si>
  <si>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</si>
  <si>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</si>
  <si>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</si>
  <si>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</si>
  <si>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</si>
  <si>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</si>
  <si>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</si>
  <si>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</si>
  <si>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</si>
  <si>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</si>
  <si>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</si>
  <si>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</si>
  <si>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</si>
  <si>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</si>
  <si>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</si>
  <si>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</si>
  <si>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</si>
  <si>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</si>
  <si>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</si>
  <si>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</si>
  <si>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</si>
  <si>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</si>
  <si>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</si>
  <si>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</si>
  <si>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</si>
  <si>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</si>
  <si>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</si>
  <si>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</si>
  <si>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</si>
  <si>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</si>
  <si>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</si>
  <si>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</si>
  <si>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</si>
  <si>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</si>
  <si>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</si>
  <si>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</si>
  <si>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</si>
  <si>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</si>
  <si>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</si>
  <si>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</si>
  <si>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</si>
  <si>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</si>
  <si>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</si>
  <si>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</si>
  <si>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</si>
  <si>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</si>
  <si>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</si>
  <si>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</si>
  <si>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</si>
  <si>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</si>
  <si>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</si>
  <si>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Mtr.</t>
  </si>
  <si>
    <t>Each</t>
  </si>
  <si>
    <t>set</t>
  </si>
  <si>
    <t>mtr</t>
  </si>
  <si>
    <t>each</t>
  </si>
  <si>
    <t>BI01010001010000000000000515BI0100001113</t>
  </si>
  <si>
    <t>BI01010001010000000000000515BI0100001114</t>
  </si>
  <si>
    <t>Sqm</t>
  </si>
  <si>
    <t>Civil works</t>
  </si>
  <si>
    <t>pts</t>
  </si>
  <si>
    <t>Qntl</t>
  </si>
  <si>
    <t>item</t>
  </si>
  <si>
    <t>Surface Dressing of the ground in any kind of soil including removing vegetation inequalities not exceeding 15 cm depth and disposal of the rubbish within a lead upto 75 m as directed.</t>
  </si>
  <si>
    <t>CuM.</t>
  </si>
  <si>
    <t>SqM</t>
  </si>
  <si>
    <t>Cum</t>
  </si>
  <si>
    <t>SqM.</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</si>
  <si>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</si>
  <si>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</si>
  <si>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</si>
  <si>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Fixing only single /twin fluorescent light fitting complete with all accessories directly on wall/ceiling/HW round block and suitable size of MS fastener</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</si>
  <si>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</si>
  <si>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</si>
  <si>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Supply  4' single LED type tube light   fitting complete with all acessaries directly on ceiling  with HW round block &amp; suitable size of MS fastener (Crompton/Havells as approved by EIC)</t>
  </si>
  <si>
    <t>Cleaning and removing conservancy garbage mixed with rubbish &amp; other filthy materials from the road side flank, drain and compound including sutting, loading, unloading to and from truck or cart by Mathor labour &amp; removing the same to any distance.</t>
  </si>
  <si>
    <t>Removing loose scales, blisters etc. from old painted surface and thoroughly smoothening the surface to make the same suitable for receiving fresh coat of paint.</t>
  </si>
  <si>
    <t>Uprooting and removing plants from the surface of walls parapet etc and making good damages. (Repairing of damages to be paid separately).
(a) Small plant of girth of exposed stem upto 75 mm. lift upto 6 mtr.</t>
  </si>
  <si>
    <t>sqm</t>
  </si>
  <si>
    <t>cum</t>
  </si>
  <si>
    <t>Extra rate for careful dismantling and
recovering at least 150 no of useable bricks per
cum.</t>
  </si>
  <si>
    <t>Stripping off worn out plaster and raking out joints of walls, celings etc. upto any height and in any floor including removing rubbish within a lead of 75m as directed</t>
  </si>
  <si>
    <t xml:space="preserve">Applying 2 coats of bonding agent with synthetic multifunctional rubber emulsion having adhesive and water proofing properties by mixing with water in proportion (1 bonding agent : 4 water : 6 cement) as per Manufacturer's specification. For Water Proofing </t>
  </si>
  <si>
    <t xml:space="preserve">Applying epoxy based reactive joining agent for joining the old concrete with fresh concrete to be applied within manufacturer's specified time as per manufacturers specification. (0.4 Kg / m² of concrete surface).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</si>
  <si>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10 mm thick plaster. Ceiling Plaster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</si>
  <si>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10 mm thick plaster. Ceiling Plaster
(B) AT FRIST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</si>
  <si>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15mm thick plaster INSIDE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</si>
  <si>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15mm thick plaster INSIDE
(B) AT FRIST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</si>
  <si>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20mm thick plaster  OUTSIDE
(B) AT FRIST FLOOR</t>
  </si>
  <si>
    <t>Neat cement punning about 1.5mm thick in wall,dado,window sill,floor etc. NOTE:Cement 0.152 cu.m per100 sq.m.</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</si>
  <si>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(A) AT GROUND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</si>
  <si>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(B) AT FRIST FLOOR</t>
  </si>
  <si>
    <t>Priming one coat  on steel or other metal surface with synthetic oil bound primer of approved quality including smoothening surfaces by sand papering etc.
(A) AT GROUND FLOOR</t>
  </si>
  <si>
    <t>Priming one coat  on steel or other metal surface with synthetic oil bound primer of approved quality including smoothening surfaces by sand papering etc.
(B) AT FRIST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</si>
  <si>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(A) AT GROUND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</si>
  <si>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(B) AT FRIST FLOOR</t>
  </si>
  <si>
    <t>Priming one coat on timber or plastered surface with synthetic oil bound primer of approved quality including smoothening surfaces by sand papering etc.
(A) AT GROUND FLOOR</t>
  </si>
  <si>
    <t>Priming one coat on timber or plastered surface with synthetic oil bound primer of approved quality including smoothening surfaces by sand papering etc.
(B) AT FRIST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</si>
  <si>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(A) AT GROUND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</si>
  <si>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(B) AT FRIST FLOOR</t>
  </si>
  <si>
    <t>Labour for setting Kota / Dungri stone slabs in cement mortar
(1:2) including necessary underlay of mortar (1:2).</t>
  </si>
  <si>
    <t>Extra cost of labour for grinding Kota Stone Floor in treads
and riser of Steps.</t>
  </si>
  <si>
    <t>Extra cost of labour for pre finish and pre moulded nosing to treads of steps,railing,window sil etc of kota stone.</t>
  </si>
  <si>
    <t>Rm</t>
  </si>
  <si>
    <t>Supplying, fitting and fixing Black Stone slab used in Kitchen slab, alcove, wardrobe etc. laid and jointed with necessary adhesive Cement mortar (1:2) including grinding or polishing as per direction of Engineer-in -Charge in Ground Floor.(a) Slab Thickness 20 to 25 mm
(A) AT GROUND FLOOR</t>
  </si>
  <si>
    <t>Supplying, fitting and fixing Black Stone slab used in Kitchen slab, alcove, wardrobe etc. laid and jointed with necessary adhesive Cement mortar (1:2) including grinding or polishing as per direction of Engineer-in -Charge in Ground Floor.(a) Slab Thickness 20 to 25 mm
(B) AT FRIST FLOOR</t>
  </si>
  <si>
    <t>Sq.M</t>
  </si>
  <si>
    <t>Wood work in door and window frame fitted and fixed in position complete including a protective coat of painting at the contact surface of the frame exluding cost of concrete, Iron Butt Hinges and M.S clamps. (The quantum should be correted upto three decimals).
(c) Sal Siliguri
(A) AT GROUND FLOOR</t>
  </si>
  <si>
    <t>Wood work in door and window frame fitted and fixed in position complete including a protective coat of painting at the contact surface of the frame exluding cost of concrete, Iron Butt Hinges and M.S clamps. (The quantum should be correted upto three decimals).
(c) Sal Siliguri
(B) AT FRIST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</si>
  <si>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32 mm thick shutters (single leaf)
(A) AT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</si>
  <si>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32 mm thick shutters (single leaf)
(B) AT FRIST FLOOR</t>
  </si>
  <si>
    <t>M.S.or W.I. Ornamental grill of approved design joints continuously welded with M.S, W.I. Flats and bars of windows, railing etc. fitted and fixed with necessary screws and lugs in ground floor.
(ii) Grill weighing above 10 Kg./sq.mtr and up to 16 Kg./sq. mtr
(B) AT FRIST FLOOR</t>
  </si>
  <si>
    <t>Anodised aliminium D-type handle of approved quality manufactured from extruded section conforming to I.S. specification (I.S. 230/72) fitted and fixed complete:(a) With continuous plate base (Hexagonal / Round rod)
 (v) 125 mm grip x 12 mm dia rod.</t>
  </si>
  <si>
    <t>Supplying, fitting and fixing M.S. clamps for door and window frame made of flat bent bar, end bifurcated with necessary screws etc. by cement concrete(1:2:4) as per direction. (Cost of concrete will be paid separately).
 40mm X 6mm, 250mm Length</t>
  </si>
  <si>
    <t>Iron butt hinges of approved quality fitted and fixed with steel screws, with ISI mark 
100mm X 50mm X 1.25mm</t>
  </si>
  <si>
    <t>Iron hasp bolt of approved quality fitted and fixed complete (oxidised) with 16mm dia rod with centre bolt and round fitting. 250mm long.</t>
  </si>
  <si>
    <t xml:space="preserve">Door stopper.(Brass)
</t>
  </si>
  <si>
    <t>Anodised aluminium barrel / tower /socket bolt (full covered) of approved manufractured from extructed section conforming to I.S. 204/74 fitted with cadmium plated screws. 
200mm long x 10mm dia. bolt.</t>
  </si>
  <si>
    <t>Taking out old iron higes and fitting, fixing the same with new steel screws
e) 100mm. Long butt hinge.</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</si>
  <si>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100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</si>
  <si>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 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</si>
  <si>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25 mm </t>
  </si>
  <si>
    <t>Supplying, fitting and fixing Peet's valve fullway gunmetal standard pattern best quality of approved brand bearing I.S.I. marking with fittings (tested to 21 kg per sq. cm.).
20mm mm dia</t>
  </si>
  <si>
    <t>Supplying, fitting and fixing Peet's valve fullway gunmetal standard pattern best quality of approved brand bearing I.S.I. marking with fittings (tested to 21 kg per sq. cm.).
32 mm mm dia</t>
  </si>
  <si>
    <t>Supplying, fitting and fixing Peet's valve fullway gunmetal standard pattern best quality of approved brand bearing I.S.I. marking with fittings (tested to 21 kg per sq. cm.).
25 mm mm dia</t>
  </si>
  <si>
    <t xml:space="preserve">Supply of UPVC pipes (B Type) and fittings conforming to IS-13592-1992
(A) (i) Single Socketed 3 Mtr. Length
b) 110 mm </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</si>
  <si>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</si>
  <si>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Supplying, fitting and fixing approved brand 32 mm dia. P.V.C. waste pipe, with coupling at one end fitted with necessary clamps. 
 1050 mm long</t>
  </si>
  <si>
    <t>Supplying, fitting and fixing pillar cock of approved make.
a) (ii) CP Pillar Cock Super Deluxe with Aerator - 15 mm. (Equivalent to Code No. 508 &amp; Model No. Tropical / Sumthing Special of ESSCO or similar brand).</t>
  </si>
  <si>
    <t>Supplying, fitting and fixing towel rail with two brackets.
 (a) (ii)C.P. over brass (iii) 25 mm dia. and 750 mm long</t>
  </si>
  <si>
    <t>Supplying, fitting and fixing liquid soap container.(c) Fibre glass.</t>
  </si>
  <si>
    <t>Supplying, fitting and fixing best quality Indian make mirror 5.5 mm thick with silvering as per I.S.I. specifications supported on fibre glass frame of any colour, frame size 
550 mm X 400 mm</t>
  </si>
  <si>
    <t>Chromium plated Bib Cock (angular shape with wall flange) (Equivalent to Code No. 5037 &amp; Model - Florentine of Jaquar or similar brand).</t>
  </si>
  <si>
    <t>Chromium plated angular Stop Cock with wall flange (Equivalent to Code No. 5053 &amp; Model - Florentine of Jaquar or similar brand).</t>
  </si>
  <si>
    <t>Chromium plated Hand shower with Flexible Tube &amp; fittings(Equivalent to Code No. Hsh-1937 &amp; (Equivalent to Code No. 5037 &amp; Model - Florentine of Jaquar or similar).).</t>
  </si>
  <si>
    <t>Chromium plated round shower with revolving joint 100 mm dia with rubid cleaning system (Equivalent to Code No. 542(N) &amp; Model - Tropical / Sumthing Special of ESSCO or similar brand).</t>
  </si>
  <si>
    <t>Supplying, fitting and fixing C.I. round grating.
 (ii)  150 mm</t>
  </si>
  <si>
    <t>Supplying, fitting and fixing C.I. square jalli. 
(ii)  150 mm</t>
  </si>
  <si>
    <t>Dismantling Orissa pattern W.C. including taking out of base concrete, if necessary, complete</t>
  </si>
  <si>
    <t>Supplying, fitting and fixing Orissa pattern water closet in white glazed vitreous chinaware of approved make in position complete excluding 'P' or 'S' trap (excluding cost of concrete for fixing).
(i) 580 mm X 440 mm</t>
  </si>
  <si>
    <t>Supplying P.V.C. water storage tank of approved quality with closed top with lid (Black) - Multilayer 
(f) 2000 litre capacity</t>
  </si>
  <si>
    <t>Labour for hoisting plastic water storage tank. 
(f) 2000 litre capacity</t>
  </si>
  <si>
    <t>Labour for taking out door and window frame including shutter for repair orreplacement of different parts of the frame &amp; refixing the same including mendinggood all damaes complete. (Concrete and brick work for mending damage will bepaid separately)
(a) Upto area 2.5 Sq.m
(A) AT GROUND FLOOR</t>
  </si>
  <si>
    <t>Labour for taking out door and window frame including shutter for repair orreplacement of different parts of the frame &amp; refixing the same including mendinggood all damaes complete. (Concrete and brick work for mending damage will bepaid separately)
(a) Upto area 2.5 Sq.m
(B) AT FRIST FLOOR</t>
  </si>
  <si>
    <t>Rmt</t>
  </si>
  <si>
    <t>CUM</t>
  </si>
  <si>
    <t>INR  Ninety Four Thousand Two Hundred &amp; Thirty  Only</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</si>
  <si>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(A) AT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</si>
  <si>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(B) AT FRIST FLOOR</t>
  </si>
  <si>
    <t>M.T</t>
  </si>
  <si>
    <t>nos.</t>
  </si>
  <si>
    <t xml:space="preserve">Supply &amp; fixing 415V 100A capacity MS (16SWG) Busbar Chamber having dimension of (500x150mm) to be fixed on iron frame on wall consisting of 4 nos aluminium bars of size (4x25x5mm).  
</t>
  </si>
  <si>
    <t xml:space="preserve">Connecting &amp; dressing Meter looping system with 2 x 6 + 1 x 4 sq mm PVC insulated copper wire duly layed on the 20mm dia PVC rigid conduict (precession make) from Bus Bar to Meters &amp; Meters to DP MCBs, MAIN SWITCH </t>
  </si>
  <si>
    <t>Supply &amp; fixing SPN MCB DB (2+8) WAY (Make Havells/L&amp;T) with S.S. Enclosure (DHDPSNODRW08) concealed in wall after cutting wall &amp; mending good the damages &amp; earthing attachment comprising with the following:                                                                                             a) 40 A DP MCB isolator - 1 No.                                                                                                      b) 6 to 16 A range SPMCB - 8 Nos.</t>
  </si>
  <si>
    <t xml:space="preserve">Supply &amp; Fixing FP encloser(Havells/L&amp; T) concealed in wall &amp; mending good the damages to original finish incl. earthing attachment comprising with the following:
a) 32 DP MCB Isolator (Havells) - 1 nos                             b) 6-16 A SP MCB - 2 nos  (Roof light &amp; Stair light)
</t>
  </si>
  <si>
    <t>Cutting Channel of size (40 mm x 40 mm) on masonry wall byElectric operated cutting machine incl. supplying &amp; fixingheavy gauge 19 mm, 3 mm thick Polythene pipe by means ofanchoring chemical (Hilti/Sika) and GI 'U' hooks of 8 SWG incl. supplying and drawing 18 SWG GI wire as Fish wire andmending good damages to original finish by using own toolsand tackles</t>
  </si>
  <si>
    <t>Supply and fixing 1.1 KV grade single core stranded FR PVC insulated &amp;unsheted single core stranded copper wire in the prelaid polythene pipe  and by the prelaid GI fish wire and making nece connection
a) 2 x 2.5 + 1x1.5 sq mm (P/P plug/Com Plug  )</t>
  </si>
  <si>
    <t>Supply and fixing 1.1 KV grade single core stranded FR PVC insulated &amp;unsheted single core stranded copper wire in the prelaid polythene pipe  and by the prelaid GI fish wire and making nece connection
b) 2 x 6 + 1x4 sq mm (SPNDB )</t>
  </si>
  <si>
    <t>Supply &amp; Fixing 240V, Modular Socket (2 Module) type fan regulator (Step type) (Brand approved by EIC) on existing Modular GI switch board with top cover plate incl. making necy. connections etc.</t>
  </si>
  <si>
    <t>Supply &amp; fixing computer plug board modular type of 12 module GI box with cover plate recessed in wall comprising with the following (Legrand/Cabtree)   ----- 
a) 6/16A socket &amp; 16A switch                         --1 set
b) 6A  socket &amp; 6A switch                                 --2 sets</t>
  </si>
  <si>
    <t>Supplying &amp; Fixing 240 V AC/DC superior type Multitune (min 10 nos. tune) Call Bell (Anchor) with selector switch forsingle/Multi Tunes mode, Battery operated on HW boardincl. S&amp;F HW board</t>
  </si>
  <si>
    <t>Supplying &amp; Fixing bulk head light fitting (Havells make) with diecast aluminium housing &amp; frosted glass on wall/ceiling incl. S&amp;F8watt CFL   complete set.</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</si>
  <si>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</si>
  <si>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Supply &amp; fixing Meter guard of dimention (6' x 4' x 12" depth) fabricated by angle/flat box type structural frame welded &amp; covered with 12 SWG wire mess all over except the back side. The front side should be provided with two (2) pair of hinged doors with  mechanical locking arrangement including painting with Aluminium paint. The wire mess guard should have sufficient bifurcated legs for rigidly grouting it on wall incl. earthing attachment as per direction of E.I.C.</t>
  </si>
  <si>
    <t>sq ft</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</si>
  <si>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25 mm thick
(B) AT FRIST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</si>
  <si>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25 mm thick
(A) AT GROUND FLOOR</t>
  </si>
  <si>
    <t>Removing old paint from blistered painted surface of steel or other metal
by chipping including scraping and cleaning and exposing the original
surface</t>
  </si>
  <si>
    <t>Dismantling artificial stone flooring upto 50 mm. thick by carefully chiselling without damaging the base and removing rubbish as directed within a lead of 75 m. 
(B) AT FRIST FLOOR</t>
  </si>
  <si>
    <t>Dismantling all types of masonry excepting cementconcrete plain or reinforced, stacking serviceablematerials at site and removing rubbish as directedwithin a lead of 75 m.
(A) AT GROUND FLOOR</t>
  </si>
  <si>
    <t>Dismantling all types of masonry excepting cementconcrete plain or reinforced, stacking serviceablematerials at site and removing rubbish as directedwithin a lead of 75 m.
(B) AT FRIST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</si>
  <si>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1:6 cement mortar  20mm thick plaster  OUTSIDE
(A) AT GROUND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</si>
  <si>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Primer,(b) Two Coats
(A) AT GROUND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</si>
  <si>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Primer,(b) Two Coats
(B) AT FRIST FLOOR</t>
  </si>
  <si>
    <t>Acrylic Distemper to interior wall, ceiling with a coat of solvent based
interior grade acrylic primer (as per manufacturer's specification)
including cleaning and smoothning of surface.
Two Coats
(A) AT GROUND FLOOR</t>
  </si>
  <si>
    <t>Acrylic Distemper to interior wall, ceiling with a coat of solvent based
interior grade acrylic primer (as per manufacturer's specification)
including cleaning and smoothning of surface.
Two Coats
(B) AT FRIST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</si>
  <si>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(A) AT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</si>
  <si>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(B) AT FRIST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</si>
  <si>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</si>
  <si>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(ii) Other than Coloured decorative including white
(B) AT FRIST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</si>
  <si>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</si>
  <si>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(B) AT FRIST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</si>
  <si>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(A) AT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</si>
  <si>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(B) AT FRIST FLOOR</t>
  </si>
  <si>
    <t>M.S.or W.I. Ornamental grill of approved design joints continuously welded with M.S, W.I. Flats and bars of windows, railing etc. fitted and fixed with necessary screws and lugs in ground floor.
(ii) Grill weighing above 10 Kg./sq.mtr and up to 16 Kg./sq. mtr
(A) AT GROUND FLOOR</t>
  </si>
  <si>
    <t>Supplying bubble free float glass of approved make and brand conforming to IS: 2835-1987.
 ii) 4mm thick coloured / tinted / smoke glass.</t>
  </si>
  <si>
    <t xml:space="preserve">Ordinary Cement concrete (mix 1:2:4) with graded stone chips (20mm nominal size) excluding shuttering and reinforcement,if any, in gound floor as per
relevant IS codes
River bazree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</si>
  <si>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20 mm</t>
  </si>
  <si>
    <t>Supply of UPVC pipes (B Type) and fittings conforming to IS-13592-1992
(B) Fittings 
(ii) Door Tee (110 mm)</t>
  </si>
  <si>
    <t>Supply of UPVC pipes (B Type) and fittings conforming to IS-13592-1992
(B) Fittings 
(iv) Door Bend T.S  110 mm</t>
  </si>
  <si>
    <t>Supply of UPVC pipes (B Type) and fittings conforming to IS-13592-1992
(B) Fittings 
(v) Plain Tee 110 mm</t>
  </si>
  <si>
    <t>Supply of UPVC pipes (B Type) and fittings conforming to IS-13592-1992
(B) Fittings 
(vii) Pipe Clip 110 mm</t>
  </si>
  <si>
    <t>Supply of UPVC pipes (B Type) and fittings conforming to IS-13592-1992
(B) Fittings 
(vii) Vent Cowl 110mm</t>
  </si>
  <si>
    <t>Supplying, fitting and fixing white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(iii) 630 mm X 450 mm size</t>
  </si>
  <si>
    <t>Supplying, fitting and fixing approved brand 32 mm dia. P.V.C. waste pipe, with coupling at one end fitted with necessary clamps. 
1050 mm long
(iii) 600 mm long</t>
  </si>
  <si>
    <t>Supplying P.V.C. water storage tank of approved quality with closed top with lid (Black) - Multilayer 
(a) 500 litre capacity</t>
  </si>
  <si>
    <t>Labour for hoisting plastic water storage tank. 
(a) 500 litre capacity</t>
  </si>
  <si>
    <t>Reinforcement for reinforced concrete work in all sorts of structuresincluding distribution bars, stirrups, binders etc initial straightening and
removal of loose rust (if necessary), cutting to requisite length, hooking andbending to correct shape, placing in proper position and binding with 16gauge black annealed wire at every intersection, complete as per drawingand direction.</t>
  </si>
  <si>
    <t>Hire and labour charges for shuttering with centering and necessary stagingupto 4 m using approved stout props and thick hard wood planks of approvedthickness with required bracing for concrete slabs, beams and columns,lintels curved or straight including fitting, fixing and striking out aftercompletion of works (upto roof of ground floor)
(a) 25 mm to 30 mm thick wooden shuttering as per decision &amp; direction ofengineer in-charge</t>
  </si>
  <si>
    <t>Brick work with 1st class bricks in cement mortar (1:4)
(a) In foundation and plinth</t>
  </si>
  <si>
    <t>Labour for Chipping of concrete surface before taking up
Plastering work.</t>
  </si>
  <si>
    <t>Closing gap between door and window frame and jambs withcement mortar (1:3) including removing old mortar (throughoutentire surface of contact) and cleaning the joint. (Cement 0.012Cu.m/100 Mtr.)</t>
  </si>
  <si>
    <t>Washing and cleaning with oxalic acid powder using 33
gms./sq.m.
(b) Floor/ dado other than marble
(A) AT GROUND FLOOR</t>
  </si>
  <si>
    <t>Washing and cleaning with oxalic acid powder using 33
gms./sq.m.
(b) Floor/ dado other than marble
(B) AT FRIST FLOOR</t>
  </si>
  <si>
    <t>Repairing cracks in floor with cement mortar (1:2) withnecessary pigment to match with existing works, includingprior cutting and cleaning the cracks as directed</t>
  </si>
  <si>
    <t>Making one set of scaffolding only for replacing glass panels, painting,uprooting plant and another repairing works of building and S&amp;P works for
external works only with 10 cm. dia bamboo as main posts at the rate of 1metre centre to centre and 7.5 cm. dia bamboo ties @ 0.75 metre apart fittingand fixing with necessary coir, nails etc. as per direction of the Engineer-incharge For 7.2 m Height.</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</si>
  <si>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
single core stranded 'FR' PVC insulated &amp; unsheathed
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concealed)AVE RUN 8MTR</t>
  </si>
  <si>
    <t>Distribution wiring in 1.1 KV grade 2x22/0.3 (1.5 sqmm) single
core stranded 'FR' PVC insulated &amp; unsheathed copper wire
with 1x22/0.3 (1.5 sqmm) single core stranded 'FR' PVC
insulated &amp; unsheathed copper wire (Brand approved by EIC)
for ECC in 19 mm bore, 3 mm thick polythene pipe complete
with all accessories embedded in wall for horizontal &amp; vertical runs and in suitable size PVC casing capping (Precision make)  for ceiling portion only, incl. necy. fittings etc. tolight/fan/call bell point with Modular type switch (Brand approved by EIC) fixed on Modular GI switch board with top cover plate and 2 no. suitable size “Ph &amp; N” copper bar &amp; earthing attachment flushed in wall incl. mending good damages to original finish [only PVC casing-capping on ceiling and remaining portion concealed)AVE RUN 6 MTR</t>
  </si>
  <si>
    <t>Laying of cable upto 2 core 6 sqmm on wall/surface   incl. S &amp; F MS saddles with earthing attachment in 1X10 SWG  GI (Hot Dip) Wire, making holes etc. as necy. mending good damages and painting</t>
  </si>
  <si>
    <t xml:space="preserve">Laying of the 2 core 6 sqmm XLPE Al armoured cable incl. 1 x 10 SWG G.I. Earth continuity conductor recessed in wall &amp; mending good the damages to original finish
</t>
  </si>
  <si>
    <t>S &amp; F compression type cable gland complete with brass gland, brass ring, rubber ring  for dust &amp; moisture proof entry of PVC armoured cable &amp; finishing end of the same as per GS for the 2 core 6 sqmm cable</t>
  </si>
  <si>
    <t>Supplying &amp; Fixing GI waterproof type looping cable box size 200x150x100 mm deep having 4 mm thick comprising of one 250 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</si>
  <si>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Supply &amp; Fixing 240 V, 16 A,Modular type switch,  on 2 Module GI Modular type switch board with top cover plate flushed in wall incl. S&amp;F switch board and cover plate and making necy. connections</t>
  </si>
  <si>
    <r>
      <rPr>
        <b/>
        <sz val="12"/>
        <rFont val="Calibri"/>
        <family val="2"/>
      </rPr>
      <t xml:space="preserve"> Electrical Work (NON SCHEDULE ITEM)</t>
    </r>
    <r>
      <rPr>
        <sz val="11"/>
        <rFont val="Calibri"/>
        <family val="2"/>
      </rPr>
      <t xml:space="preserve">
Dismantling the existing damaged wiring including switches, distribution bords etc. with all accessories from wall/ roof  as  directed by the EIC. </t>
    </r>
  </si>
  <si>
    <t xml:space="preserve">Supply &amp; delevery of 1.1 Kv grade XLPE Aluminium armoured cable(make Gloster/Nicco/Havells) 2 core 6 sq mm cable
</t>
  </si>
  <si>
    <t xml:space="preserve">Supply of 72 W LED light fitting (make Crompton,  cat no - LSTP-72-CDL ) </t>
  </si>
  <si>
    <t>Name of Work: Repair, Renovation and upgradation of 01 no single storied staff quarter having 1 No.of flats and 1no.two storied lower subordinate Quarters having 8 nos.flat at Mallaguri Police lines under Siliguri Police Commissionerate.</t>
  </si>
  <si>
    <t>Controlled Cement concrete with well graded stone chips (20 mm gradednominal size) excluding shuttering and reinforcement with complete design of
concrete as per IS : 456 and relevant special publications, submission of jobmix formula after preliminary mix design after testing of concrete cubes asper direction of Engineer-in charge. Consumption of cement will not be lessthan 300 Kg of cement with Super plasticiser per cubic meter of controlled
concrete but actual consumption will be determined on the basis ofpreliminary test and job mix foumula. In ground floor and foundation.
[using concrete mixture]
M 25 Grade
(ii ) N.B. Variety (Stone Metal)</t>
  </si>
  <si>
    <t>Dismantling all types of plain cement concrete works, stacking serviceable materials at site and removing rubbish as directed within a lead of 75m. upto 150 mm thick.
(A) AT GROUND FLOOR</t>
  </si>
  <si>
    <t>Dismantling all types of plain cement concrete works, stacking serviceable aterials at site and removing rubbish as directed within a lead of 75m. upto 150 mm thick.
(B) AT FRIST FLOOR</t>
  </si>
  <si>
    <t>Removal of rubbish,earth etc. from the working site and disposal of the same beyond the compound, in conformity with the Municipal / Corporation Rules for such disposal, loading intotruck and cleaning the site in all respect as perdirection of Engineer in charge</t>
  </si>
  <si>
    <t>Dismantling artificial stone flooring upto 50 mm. thick by carefully chiselling without damaging the base and removing rubbish as directed within a lead of 75 m. a) In ground floor including roof.
a) In ground floor</t>
  </si>
  <si>
    <r>
      <rPr>
        <b/>
        <i/>
        <sz val="12"/>
        <rFont val="Calibri"/>
        <family val="2"/>
      </rPr>
      <t xml:space="preserve"> Electrical work</t>
    </r>
    <r>
      <rPr>
        <sz val="11"/>
        <rFont val="Calibri"/>
        <family val="2"/>
      </rPr>
      <t xml:space="preserve">
S&amp;F 32A , 240v DP with fuse on L &amp;N Main switch on flat iron frame on wall  (Havells)</t>
    </r>
  </si>
  <si>
    <t xml:space="preserve">Tender Inviting Authority: The Additional Chief  Engineer,  W.B.P.H&amp;.I.D.Corpn. Ltd. </t>
  </si>
  <si>
    <t>Contract No: WBPHIDCL/Addl.CE/NIT- 137(e)/2018-2019  For Sl. No. 5 (1st Call)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</si>
</sst>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name val="Calibri"/>
      <family val="2"/>
    </font>
    <font>
      <b/>
      <sz val="12"/>
      <name val="Calibri"/>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sz val="10"/>
      <name val="Calibri"/>
      <family val="2"/>
    </font>
    <font>
      <sz val="10"/>
      <color indexed="23"/>
      <name val="Calibri"/>
      <family val="2"/>
    </font>
    <font>
      <b/>
      <sz val="11"/>
      <name val="Calibri"/>
      <family val="2"/>
    </font>
    <font>
      <b/>
      <sz val="11"/>
      <color indexed="10"/>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0"/>
      <color theme="0" tint="-0.4999699890613556"/>
      <name val="Calibri"/>
      <family val="2"/>
    </font>
    <font>
      <sz val="11"/>
      <color rgb="FF000000"/>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2">
    <xf numFmtId="0" fontId="0" fillId="0" borderId="0" xfId="0" applyFont="1" applyAlignment="1">
      <alignment/>
    </xf>
    <xf numFmtId="0" fontId="3" fillId="0" borderId="0" xfId="57" applyNumberFormat="1" applyFont="1" applyFill="1" applyBorder="1" applyAlignment="1">
      <alignment vertical="center"/>
      <protection/>
    </xf>
    <xf numFmtId="0" fontId="68" fillId="0" borderId="0" xfId="57" applyNumberFormat="1" applyFont="1" applyFill="1" applyBorder="1" applyAlignment="1" applyProtection="1">
      <alignment vertical="center"/>
      <protection locked="0"/>
    </xf>
    <xf numFmtId="0" fontId="6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9"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8"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8" fillId="0" borderId="0" xfId="57" applyNumberFormat="1" applyFont="1" applyFill="1" applyAlignment="1">
      <alignment vertical="top"/>
      <protection/>
    </xf>
    <xf numFmtId="0" fontId="70"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8"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0" fontId="72"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73"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2" fillId="0" borderId="14"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4" fillId="33" borderId="10" xfId="60" applyNumberFormat="1" applyFont="1" applyFill="1" applyBorder="1" applyAlignment="1" applyProtection="1">
      <alignment vertical="center" wrapText="1"/>
      <protection locked="0"/>
    </xf>
    <xf numFmtId="0" fontId="70"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75" fillId="0" borderId="11" xfId="60" applyNumberFormat="1" applyFont="1" applyFill="1" applyBorder="1" applyAlignment="1">
      <alignment vertical="top"/>
      <protection/>
    </xf>
    <xf numFmtId="10" fontId="76" fillId="33" borderId="10" xfId="65" applyNumberFormat="1" applyFont="1" applyFill="1" applyBorder="1" applyAlignment="1" applyProtection="1">
      <alignment horizontal="center" vertical="center"/>
      <protection locked="0"/>
    </xf>
    <xf numFmtId="2" fontId="6" fillId="0" borderId="15" xfId="60" applyNumberFormat="1" applyFont="1" applyFill="1" applyBorder="1" applyAlignment="1">
      <alignment horizontal="right" vertical="top"/>
      <protection/>
    </xf>
    <xf numFmtId="0" fontId="17" fillId="0" borderId="11" xfId="60" applyNumberFormat="1" applyFont="1" applyFill="1" applyBorder="1" applyAlignment="1">
      <alignment vertical="top" wrapText="1"/>
      <protection/>
    </xf>
    <xf numFmtId="0" fontId="77"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6" xfId="57" applyNumberFormat="1" applyFont="1" applyFill="1" applyBorder="1" applyAlignment="1" applyProtection="1">
      <alignment horizontal="right" vertical="center" readingOrder="1"/>
      <protection locked="0"/>
    </xf>
    <xf numFmtId="0" fontId="2" fillId="0" borderId="17"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8" xfId="60" applyNumberFormat="1" applyFont="1" applyFill="1" applyBorder="1" applyAlignment="1">
      <alignment horizontal="right" vertical="center" readingOrder="1"/>
      <protection/>
    </xf>
    <xf numFmtId="172" fontId="2" fillId="0" borderId="18"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47" fillId="0" borderId="0" xfId="57" applyNumberFormat="1" applyFont="1" applyFill="1" applyAlignment="1">
      <alignment vertical="top"/>
      <protection/>
    </xf>
    <xf numFmtId="0" fontId="78" fillId="0" borderId="0" xfId="57" applyNumberFormat="1" applyFont="1" applyFill="1" applyAlignment="1">
      <alignment vertical="top"/>
      <protection/>
    </xf>
    <xf numFmtId="0" fontId="18" fillId="0" borderId="11" xfId="60" applyNumberFormat="1" applyFont="1" applyFill="1" applyBorder="1" applyAlignment="1">
      <alignment horizontal="center" vertical="top"/>
      <protection/>
    </xf>
    <xf numFmtId="0" fontId="79" fillId="0" borderId="11" xfId="60" applyNumberFormat="1" applyFont="1" applyFill="1" applyBorder="1" applyAlignment="1">
      <alignment horizontal="left" vertical="center" wrapText="1" readingOrder="1"/>
      <protection/>
    </xf>
    <xf numFmtId="174" fontId="0" fillId="0" borderId="11" xfId="0" applyNumberFormat="1" applyFont="1" applyFill="1" applyBorder="1" applyAlignment="1">
      <alignment horizontal="center" vertical="center"/>
    </xf>
    <xf numFmtId="174" fontId="18" fillId="0" borderId="13"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0" fontId="49" fillId="0" borderId="11" xfId="57" applyNumberFormat="1" applyFont="1" applyFill="1" applyBorder="1" applyAlignment="1" applyProtection="1">
      <alignment horizontal="right" vertical="center" readingOrder="1"/>
      <protection locked="0"/>
    </xf>
    <xf numFmtId="0" fontId="49" fillId="0" borderId="11" xfId="57" applyNumberFormat="1" applyFont="1" applyFill="1" applyBorder="1" applyAlignment="1" applyProtection="1">
      <alignment horizontal="right" vertical="center" readingOrder="1"/>
      <protection/>
    </xf>
    <xf numFmtId="0" fontId="18" fillId="0" borderId="11" xfId="60" applyNumberFormat="1" applyFont="1" applyFill="1" applyBorder="1" applyAlignment="1">
      <alignment vertical="center" readingOrder="1"/>
      <protection/>
    </xf>
    <xf numFmtId="0" fontId="18" fillId="0" borderId="11" xfId="57" applyNumberFormat="1" applyFont="1" applyFill="1" applyBorder="1" applyAlignment="1">
      <alignment vertical="center" readingOrder="1"/>
      <protection/>
    </xf>
    <xf numFmtId="0" fontId="49" fillId="0" borderId="11" xfId="57" applyNumberFormat="1" applyFont="1" applyFill="1" applyBorder="1" applyAlignment="1" applyProtection="1">
      <alignment horizontal="left" vertical="center" readingOrder="1"/>
      <protection locked="0"/>
    </xf>
    <xf numFmtId="0" fontId="49" fillId="33" borderId="16" xfId="57" applyNumberFormat="1" applyFont="1" applyFill="1" applyBorder="1" applyAlignment="1" applyProtection="1">
      <alignment horizontal="right" vertical="center" readingOrder="1"/>
      <protection locked="0"/>
    </xf>
    <xf numFmtId="0" fontId="49" fillId="0" borderId="10" xfId="57" applyNumberFormat="1" applyFont="1" applyFill="1" applyBorder="1" applyAlignment="1" applyProtection="1">
      <alignment horizontal="center" vertical="center" wrapText="1" readingOrder="1"/>
      <protection locked="0"/>
    </xf>
    <xf numFmtId="0" fontId="49" fillId="0" borderId="11" xfId="57" applyNumberFormat="1" applyFont="1" applyFill="1" applyBorder="1" applyAlignment="1" applyProtection="1">
      <alignment horizontal="center" vertical="center" wrapText="1" readingOrder="1"/>
      <protection locked="0"/>
    </xf>
    <xf numFmtId="2" fontId="49" fillId="0" borderId="18" xfId="60" applyNumberFormat="1" applyFont="1" applyFill="1" applyBorder="1" applyAlignment="1">
      <alignment horizontal="right" vertical="center" readingOrder="1"/>
      <protection/>
    </xf>
    <xf numFmtId="2" fontId="49" fillId="0" borderId="18" xfId="59" applyNumberFormat="1" applyFont="1" applyFill="1" applyBorder="1" applyAlignment="1">
      <alignment horizontal="right" vertical="center" readingOrder="1"/>
      <protection/>
    </xf>
    <xf numFmtId="0" fontId="18" fillId="0" borderId="11" xfId="60" applyNumberFormat="1" applyFont="1" applyFill="1" applyBorder="1" applyAlignment="1">
      <alignment vertical="center" wrapText="1" readingOrder="1"/>
      <protection/>
    </xf>
    <xf numFmtId="0" fontId="49" fillId="0" borderId="11" xfId="60" applyNumberFormat="1" applyFont="1" applyFill="1" applyBorder="1" applyAlignment="1">
      <alignment horizontal="left" vertical="top"/>
      <protection/>
    </xf>
    <xf numFmtId="0" fontId="49" fillId="0" borderId="13" xfId="60" applyNumberFormat="1" applyFont="1" applyFill="1" applyBorder="1" applyAlignment="1">
      <alignment horizontal="left" vertical="top"/>
      <protection/>
    </xf>
    <xf numFmtId="0" fontId="18" fillId="0" borderId="12" xfId="60" applyNumberFormat="1" applyFont="1" applyFill="1" applyBorder="1" applyAlignment="1">
      <alignment vertical="top"/>
      <protection/>
    </xf>
    <xf numFmtId="0" fontId="18" fillId="0" borderId="19" xfId="60" applyNumberFormat="1" applyFont="1" applyFill="1" applyBorder="1" applyAlignment="1">
      <alignment vertical="top"/>
      <protection/>
    </xf>
    <xf numFmtId="0" fontId="50" fillId="0" borderId="14" xfId="60" applyNumberFormat="1" applyFont="1" applyFill="1" applyBorder="1" applyAlignment="1">
      <alignment vertical="top"/>
      <protection/>
    </xf>
    <xf numFmtId="0" fontId="18" fillId="0" borderId="14" xfId="60" applyNumberFormat="1" applyFont="1" applyFill="1" applyBorder="1" applyAlignment="1">
      <alignment vertical="top"/>
      <protection/>
    </xf>
    <xf numFmtId="0" fontId="18" fillId="0" borderId="0" xfId="57" applyNumberFormat="1" applyFont="1" applyFill="1" applyAlignment="1">
      <alignment vertical="top"/>
      <protection/>
    </xf>
    <xf numFmtId="2" fontId="50" fillId="0" borderId="11" xfId="42" applyNumberFormat="1" applyFont="1" applyFill="1" applyBorder="1" applyAlignment="1">
      <alignment vertical="top"/>
    </xf>
    <xf numFmtId="0" fontId="18" fillId="0" borderId="11" xfId="60" applyNumberFormat="1" applyFont="1" applyFill="1" applyBorder="1" applyAlignment="1">
      <alignment vertical="top" wrapText="1"/>
      <protection/>
    </xf>
    <xf numFmtId="2" fontId="47" fillId="0" borderId="0" xfId="57" applyNumberFormat="1" applyFont="1" applyFill="1" applyAlignment="1">
      <alignment vertical="top"/>
      <protection/>
    </xf>
    <xf numFmtId="2" fontId="3" fillId="0" borderId="0" xfId="57" applyNumberFormat="1" applyFont="1" applyFill="1" applyAlignment="1">
      <alignment vertical="top"/>
      <protection/>
    </xf>
    <xf numFmtId="174" fontId="47" fillId="0" borderId="0" xfId="57" applyNumberFormat="1" applyFont="1" applyFill="1" applyAlignment="1">
      <alignment vertical="top"/>
      <protection/>
    </xf>
    <xf numFmtId="0" fontId="18" fillId="0" borderId="11" xfId="0" applyFont="1" applyFill="1" applyBorder="1" applyAlignment="1">
      <alignment horizontal="justify" vertical="justify" wrapText="1"/>
    </xf>
    <xf numFmtId="0" fontId="18" fillId="0" borderId="11" xfId="0" applyFont="1" applyFill="1" applyBorder="1" applyAlignment="1">
      <alignment horizontal="justify" vertical="top" wrapText="1"/>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4" xfId="60" applyNumberFormat="1" applyFont="1" applyFill="1" applyBorder="1" applyAlignment="1">
      <alignment horizontal="center" vertical="top" wrapText="1"/>
      <protection/>
    </xf>
    <xf numFmtId="0" fontId="6" fillId="0" borderId="20" xfId="60" applyNumberFormat="1" applyFont="1" applyFill="1" applyBorder="1" applyAlignment="1">
      <alignment horizontal="center" vertical="top" wrapText="1"/>
      <protection/>
    </xf>
    <xf numFmtId="0" fontId="8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9"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4" xfId="60" applyNumberFormat="1" applyFont="1" applyFill="1" applyBorder="1" applyAlignment="1" applyProtection="1">
      <alignment horizontal="left" vertical="top"/>
      <protection locked="0"/>
    </xf>
    <xf numFmtId="0" fontId="2" fillId="0" borderId="20"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B162"/>
  <sheetViews>
    <sheetView showGridLines="0" view="pageBreakPreview" zoomScale="90" zoomScaleNormal="90" zoomScaleSheetLayoutView="90" zoomScalePageLayoutView="0" workbookViewId="0" topLeftCell="A156">
      <selection activeCell="D160" sqref="D160"/>
    </sheetView>
  </sheetViews>
  <sheetFormatPr defaultColWidth="9.140625" defaultRowHeight="15"/>
  <cols>
    <col min="1" max="1" width="13.57421875" style="21" customWidth="1"/>
    <col min="2" max="2" width="49.57421875" style="21" customWidth="1"/>
    <col min="3" max="3" width="25.7109375" style="21" hidden="1" customWidth="1"/>
    <col min="4" max="4" width="15.140625" style="21" customWidth="1"/>
    <col min="5" max="5" width="14.140625" style="21" customWidth="1"/>
    <col min="6" max="6" width="19.14062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38"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56" width="13.28125" style="21" hidden="1" customWidth="1"/>
    <col min="57" max="57" width="15.8515625" style="21" hidden="1" customWidth="1"/>
    <col min="58" max="58" width="0" style="21" hidden="1" customWidth="1"/>
    <col min="59" max="59" width="12.7109375" style="21" hidden="1" customWidth="1"/>
    <col min="60" max="60" width="0" style="21" hidden="1" customWidth="1"/>
    <col min="61" max="231" width="9.140625" style="21" customWidth="1"/>
    <col min="232" max="236" width="9.140625" style="22" customWidth="1"/>
    <col min="237" max="16384" width="9.140625" style="21" customWidth="1"/>
  </cols>
  <sheetData>
    <row r="1" spans="1:236" s="1" customFormat="1" ht="27" customHeight="1">
      <c r="A1" s="95" t="str">
        <f>B2&amp;" BoQ"</f>
        <v>Percentage BoQ</v>
      </c>
      <c r="B1" s="95"/>
      <c r="C1" s="95"/>
      <c r="D1" s="95"/>
      <c r="E1" s="95"/>
      <c r="F1" s="95"/>
      <c r="G1" s="95"/>
      <c r="H1" s="95"/>
      <c r="I1" s="95"/>
      <c r="J1" s="95"/>
      <c r="K1" s="95"/>
      <c r="L1" s="95"/>
      <c r="O1" s="2"/>
      <c r="P1" s="2"/>
      <c r="Q1" s="3"/>
      <c r="HX1" s="3"/>
      <c r="HY1" s="3"/>
      <c r="HZ1" s="3"/>
      <c r="IA1" s="3"/>
      <c r="IB1" s="3"/>
    </row>
    <row r="2" spans="1:17" s="1" customFormat="1" ht="25.5" customHeight="1" hidden="1">
      <c r="A2" s="23" t="s">
        <v>4</v>
      </c>
      <c r="B2" s="23" t="s">
        <v>63</v>
      </c>
      <c r="C2" s="23" t="s">
        <v>5</v>
      </c>
      <c r="D2" s="23" t="s">
        <v>6</v>
      </c>
      <c r="E2" s="23" t="s">
        <v>7</v>
      </c>
      <c r="J2" s="4"/>
      <c r="K2" s="4"/>
      <c r="L2" s="4"/>
      <c r="O2" s="2"/>
      <c r="P2" s="2"/>
      <c r="Q2" s="3"/>
    </row>
    <row r="3" spans="1:236" s="1" customFormat="1" ht="30" customHeight="1" hidden="1">
      <c r="A3" s="1" t="s">
        <v>68</v>
      </c>
      <c r="C3" s="1" t="s">
        <v>67</v>
      </c>
      <c r="HX3" s="3"/>
      <c r="HY3" s="3"/>
      <c r="HZ3" s="3"/>
      <c r="IA3" s="3"/>
      <c r="IB3" s="3"/>
    </row>
    <row r="4" spans="1:236" s="5" customFormat="1" ht="30.75" customHeight="1">
      <c r="A4" s="96" t="s">
        <v>370</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HX4" s="6"/>
      <c r="HY4" s="6"/>
      <c r="HZ4" s="6"/>
      <c r="IA4" s="6"/>
      <c r="IB4" s="6"/>
    </row>
    <row r="5" spans="1:236" s="5" customFormat="1" ht="30.75" customHeight="1">
      <c r="A5" s="96" t="s">
        <v>363</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HX5" s="6"/>
      <c r="HY5" s="6"/>
      <c r="HZ5" s="6"/>
      <c r="IA5" s="6"/>
      <c r="IB5" s="6"/>
    </row>
    <row r="6" spans="1:236" s="5" customFormat="1" ht="30.75" customHeight="1">
      <c r="A6" s="96" t="s">
        <v>371</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HX6" s="6"/>
      <c r="HY6" s="6"/>
      <c r="HZ6" s="6"/>
      <c r="IA6" s="6"/>
      <c r="IB6" s="6"/>
    </row>
    <row r="7" spans="1:236" s="5" customFormat="1" ht="29.25" customHeight="1" hidden="1">
      <c r="A7" s="97" t="s">
        <v>8</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HX7" s="6"/>
      <c r="HY7" s="6"/>
      <c r="HZ7" s="6"/>
      <c r="IA7" s="6"/>
      <c r="IB7" s="6"/>
    </row>
    <row r="8" spans="1:236" s="7" customFormat="1" ht="37.5" customHeight="1">
      <c r="A8" s="24" t="s">
        <v>9</v>
      </c>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100"/>
      <c r="HX8" s="8"/>
      <c r="HY8" s="8"/>
      <c r="HZ8" s="8"/>
      <c r="IA8" s="8"/>
      <c r="IB8" s="8"/>
    </row>
    <row r="9" spans="1:236" s="9" customFormat="1" ht="61.5" customHeight="1">
      <c r="A9" s="89" t="s">
        <v>10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1"/>
      <c r="HX9" s="10"/>
      <c r="HY9" s="10"/>
      <c r="HZ9" s="10"/>
      <c r="IA9" s="10"/>
      <c r="IB9" s="10"/>
    </row>
    <row r="10" spans="1:236"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X10" s="13"/>
      <c r="HY10" s="13"/>
      <c r="HZ10" s="13"/>
      <c r="IA10" s="13"/>
      <c r="IB10" s="13"/>
    </row>
    <row r="11" spans="1:236"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HX11" s="13"/>
      <c r="HY11" s="13"/>
      <c r="HZ11" s="13"/>
      <c r="IA11" s="13"/>
      <c r="IB11" s="13"/>
    </row>
    <row r="12" spans="1:236"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X12" s="13"/>
      <c r="HY12" s="13"/>
      <c r="HZ12" s="13"/>
      <c r="IA12" s="13"/>
      <c r="IB12" s="13"/>
    </row>
    <row r="13" spans="1:236" s="15" customFormat="1" ht="27">
      <c r="A13" s="27">
        <v>1</v>
      </c>
      <c r="B13" s="42" t="s">
        <v>206</v>
      </c>
      <c r="C13" s="43"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X13" s="16">
        <v>1</v>
      </c>
      <c r="HY13" s="16" t="s">
        <v>35</v>
      </c>
      <c r="HZ13" s="16" t="s">
        <v>36</v>
      </c>
      <c r="IA13" s="16">
        <v>10</v>
      </c>
      <c r="IB13" s="16" t="s">
        <v>37</v>
      </c>
    </row>
    <row r="14" spans="1:236" s="57" customFormat="1" ht="90">
      <c r="A14" s="59">
        <v>2</v>
      </c>
      <c r="B14" s="87" t="s">
        <v>222</v>
      </c>
      <c r="C14" s="60" t="s">
        <v>203</v>
      </c>
      <c r="D14" s="61">
        <v>72</v>
      </c>
      <c r="E14" s="62" t="s">
        <v>213</v>
      </c>
      <c r="F14" s="63">
        <v>64.05</v>
      </c>
      <c r="G14" s="64"/>
      <c r="H14" s="65"/>
      <c r="I14" s="66" t="s">
        <v>39</v>
      </c>
      <c r="J14" s="67">
        <f>IF(I14="Less(-)",-1,1)</f>
        <v>1</v>
      </c>
      <c r="K14" s="68" t="s">
        <v>64</v>
      </c>
      <c r="L14" s="68" t="s">
        <v>7</v>
      </c>
      <c r="M14" s="69"/>
      <c r="N14" s="64"/>
      <c r="O14" s="64"/>
      <c r="P14" s="70"/>
      <c r="Q14" s="64"/>
      <c r="R14" s="64"/>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2">
        <f>total_amount_ba($B$2,$D$2,D14,F14,J14,K14,M14)</f>
        <v>4611.6</v>
      </c>
      <c r="BB14" s="73">
        <f>BA14+SUM(N14:AZ14)</f>
        <v>4611.6</v>
      </c>
      <c r="BC14" s="74" t="str">
        <f>SpellNumber(L14,BB14)</f>
        <v>INR  Four Thousand Six Hundred &amp; Eleven  and Paise Sixty Only</v>
      </c>
      <c r="BE14" s="57">
        <f>F14*1.12*1.01</f>
        <v>72.45336</v>
      </c>
      <c r="BF14" s="57">
        <v>10</v>
      </c>
      <c r="BG14" s="84">
        <f>BF14*1.12*1.01</f>
        <v>11.31</v>
      </c>
      <c r="HX14" s="58">
        <v>2</v>
      </c>
      <c r="HY14" s="58" t="s">
        <v>35</v>
      </c>
      <c r="HZ14" s="58" t="s">
        <v>44</v>
      </c>
      <c r="IA14" s="58">
        <v>10</v>
      </c>
      <c r="IB14" s="58" t="s">
        <v>38</v>
      </c>
    </row>
    <row r="15" spans="1:236" s="57" customFormat="1" ht="60">
      <c r="A15" s="27">
        <v>3</v>
      </c>
      <c r="B15" s="88" t="s">
        <v>223</v>
      </c>
      <c r="C15" s="43" t="s">
        <v>204</v>
      </c>
      <c r="D15" s="61">
        <v>1942</v>
      </c>
      <c r="E15" s="62" t="s">
        <v>205</v>
      </c>
      <c r="F15" s="63">
        <v>23.76</v>
      </c>
      <c r="G15" s="64"/>
      <c r="H15" s="65"/>
      <c r="I15" s="66" t="s">
        <v>39</v>
      </c>
      <c r="J15" s="67">
        <f aca="true" t="shared" si="0" ref="J15:J76">IF(I15="Less(-)",-1,1)</f>
        <v>1</v>
      </c>
      <c r="K15" s="68" t="s">
        <v>64</v>
      </c>
      <c r="L15" s="68" t="s">
        <v>7</v>
      </c>
      <c r="M15" s="69"/>
      <c r="N15" s="64"/>
      <c r="O15" s="64"/>
      <c r="P15" s="70"/>
      <c r="Q15" s="64"/>
      <c r="R15" s="64"/>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2">
        <f aca="true" t="shared" si="1" ref="BA15:BA75">total_amount_ba($B$2,$D$2,D15,F15,J15,K15,M15)</f>
        <v>46141.92</v>
      </c>
      <c r="BB15" s="73">
        <f aca="true" t="shared" si="2" ref="BB15:BB78">BA15+SUM(N15:AZ15)</f>
        <v>46141.92</v>
      </c>
      <c r="BC15" s="74" t="str">
        <f aca="true" t="shared" si="3" ref="BC15:BC76">SpellNumber(L15,BB15)</f>
        <v>INR  Forty Six Thousand One Hundred &amp; Forty One  and Paise Ninety Two Only</v>
      </c>
      <c r="BD15" s="57">
        <f>13.34/226.24</f>
        <v>0.0589639321074965</v>
      </c>
      <c r="BE15" s="57">
        <f aca="true" t="shared" si="4" ref="BE15:BE76">F15*1.12*1.01</f>
        <v>26.877312</v>
      </c>
      <c r="BF15" s="57">
        <v>119.27</v>
      </c>
      <c r="BG15" s="84">
        <f aca="true" t="shared" si="5" ref="BG15:BG76">BF15*1.12*1.01</f>
        <v>134.92</v>
      </c>
      <c r="BH15" s="86">
        <f>D17+BD15</f>
        <v>10.059</v>
      </c>
      <c r="HX15" s="58">
        <v>3</v>
      </c>
      <c r="HY15" s="58" t="s">
        <v>46</v>
      </c>
      <c r="HZ15" s="58" t="s">
        <v>47</v>
      </c>
      <c r="IA15" s="58">
        <v>10</v>
      </c>
      <c r="IB15" s="58" t="s">
        <v>38</v>
      </c>
    </row>
    <row r="16" spans="1:236" s="57" customFormat="1" ht="75">
      <c r="A16" s="59">
        <v>4</v>
      </c>
      <c r="B16" s="88" t="s">
        <v>210</v>
      </c>
      <c r="C16" s="60" t="s">
        <v>43</v>
      </c>
      <c r="D16" s="61">
        <v>223</v>
      </c>
      <c r="E16" s="62" t="s">
        <v>205</v>
      </c>
      <c r="F16" s="63">
        <v>11.31</v>
      </c>
      <c r="G16" s="64"/>
      <c r="H16" s="65"/>
      <c r="I16" s="66" t="s">
        <v>39</v>
      </c>
      <c r="J16" s="67">
        <f t="shared" si="0"/>
        <v>1</v>
      </c>
      <c r="K16" s="68" t="s">
        <v>64</v>
      </c>
      <c r="L16" s="68" t="s">
        <v>7</v>
      </c>
      <c r="M16" s="69"/>
      <c r="N16" s="64"/>
      <c r="O16" s="64"/>
      <c r="P16" s="70"/>
      <c r="Q16" s="64"/>
      <c r="R16" s="64"/>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2">
        <f t="shared" si="1"/>
        <v>2522.13</v>
      </c>
      <c r="BB16" s="73">
        <f t="shared" si="2"/>
        <v>2522.13</v>
      </c>
      <c r="BC16" s="74" t="str">
        <f t="shared" si="3"/>
        <v>INR  Two Thousand Five Hundred &amp; Twenty Two  and Paise Thirteen Only</v>
      </c>
      <c r="BE16" s="57">
        <f t="shared" si="4"/>
        <v>12.793872</v>
      </c>
      <c r="BF16" s="57">
        <v>192.38</v>
      </c>
      <c r="BG16" s="84">
        <f t="shared" si="5"/>
        <v>217.62</v>
      </c>
      <c r="HX16" s="58">
        <v>1.01</v>
      </c>
      <c r="HY16" s="58" t="s">
        <v>40</v>
      </c>
      <c r="HZ16" s="58" t="s">
        <v>36</v>
      </c>
      <c r="IA16" s="58">
        <v>123.223</v>
      </c>
      <c r="IB16" s="58" t="s">
        <v>38</v>
      </c>
    </row>
    <row r="17" spans="1:236" s="57" customFormat="1" ht="90">
      <c r="A17" s="27">
        <v>5</v>
      </c>
      <c r="B17" s="88" t="s">
        <v>224</v>
      </c>
      <c r="C17" s="43" t="s">
        <v>45</v>
      </c>
      <c r="D17" s="61">
        <v>10</v>
      </c>
      <c r="E17" s="62" t="s">
        <v>199</v>
      </c>
      <c r="F17" s="63">
        <v>56.56</v>
      </c>
      <c r="G17" s="64"/>
      <c r="H17" s="65"/>
      <c r="I17" s="66" t="s">
        <v>39</v>
      </c>
      <c r="J17" s="67">
        <f t="shared" si="0"/>
        <v>1</v>
      </c>
      <c r="K17" s="68" t="s">
        <v>64</v>
      </c>
      <c r="L17" s="68" t="s">
        <v>7</v>
      </c>
      <c r="M17" s="69"/>
      <c r="N17" s="64"/>
      <c r="O17" s="64"/>
      <c r="P17" s="70"/>
      <c r="Q17" s="64"/>
      <c r="R17" s="64"/>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2">
        <f t="shared" si="1"/>
        <v>565.6</v>
      </c>
      <c r="BB17" s="73">
        <f t="shared" si="2"/>
        <v>565.6</v>
      </c>
      <c r="BC17" s="74" t="str">
        <f t="shared" si="3"/>
        <v>INR  Five Hundred &amp; Sixty Five  and Paise Sixty Only</v>
      </c>
      <c r="BE17" s="57">
        <f t="shared" si="4"/>
        <v>63.980672</v>
      </c>
      <c r="BF17" s="57">
        <v>77.54</v>
      </c>
      <c r="BG17" s="84">
        <f t="shared" si="5"/>
        <v>87.71</v>
      </c>
      <c r="HX17" s="58">
        <v>1.02</v>
      </c>
      <c r="HY17" s="58" t="s">
        <v>41</v>
      </c>
      <c r="HZ17" s="58" t="s">
        <v>42</v>
      </c>
      <c r="IA17" s="58">
        <v>213</v>
      </c>
      <c r="IB17" s="58" t="s">
        <v>38</v>
      </c>
    </row>
    <row r="18" spans="1:236" s="57" customFormat="1" ht="75">
      <c r="A18" s="59">
        <v>6</v>
      </c>
      <c r="B18" s="88" t="s">
        <v>314</v>
      </c>
      <c r="C18" s="60" t="s">
        <v>48</v>
      </c>
      <c r="D18" s="61">
        <v>216.4</v>
      </c>
      <c r="E18" s="62" t="s">
        <v>225</v>
      </c>
      <c r="F18" s="63">
        <v>54.3</v>
      </c>
      <c r="G18" s="64"/>
      <c r="H18" s="65"/>
      <c r="I18" s="66" t="s">
        <v>39</v>
      </c>
      <c r="J18" s="67">
        <f t="shared" si="0"/>
        <v>1</v>
      </c>
      <c r="K18" s="68" t="s">
        <v>64</v>
      </c>
      <c r="L18" s="68" t="s">
        <v>7</v>
      </c>
      <c r="M18" s="69"/>
      <c r="N18" s="64"/>
      <c r="O18" s="64"/>
      <c r="P18" s="70"/>
      <c r="Q18" s="64"/>
      <c r="R18" s="64"/>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2">
        <f t="shared" si="1"/>
        <v>11750.52</v>
      </c>
      <c r="BB18" s="73">
        <f t="shared" si="2"/>
        <v>11750.52</v>
      </c>
      <c r="BC18" s="74" t="str">
        <f t="shared" si="3"/>
        <v>INR  Eleven Thousand Seven Hundred &amp; Fifty  and Paise Fifty Two Only</v>
      </c>
      <c r="BE18" s="57">
        <f t="shared" si="4"/>
        <v>61.42416</v>
      </c>
      <c r="BF18" s="57">
        <v>711.81</v>
      </c>
      <c r="BG18" s="84">
        <f t="shared" si="5"/>
        <v>805.2</v>
      </c>
      <c r="HX18" s="58">
        <v>2</v>
      </c>
      <c r="HY18" s="58" t="s">
        <v>35</v>
      </c>
      <c r="HZ18" s="58" t="s">
        <v>44</v>
      </c>
      <c r="IA18" s="58">
        <v>10</v>
      </c>
      <c r="IB18" s="58" t="s">
        <v>38</v>
      </c>
    </row>
    <row r="19" spans="1:236" s="57" customFormat="1" ht="105">
      <c r="A19" s="27">
        <v>7</v>
      </c>
      <c r="B19" s="88" t="s">
        <v>367</v>
      </c>
      <c r="C19" s="43" t="s">
        <v>49</v>
      </c>
      <c r="D19" s="61">
        <v>24.047</v>
      </c>
      <c r="E19" s="62" t="s">
        <v>225</v>
      </c>
      <c r="F19" s="63">
        <v>187.78</v>
      </c>
      <c r="G19" s="64"/>
      <c r="H19" s="65"/>
      <c r="I19" s="66" t="s">
        <v>39</v>
      </c>
      <c r="J19" s="67">
        <f t="shared" si="0"/>
        <v>1</v>
      </c>
      <c r="K19" s="68" t="s">
        <v>64</v>
      </c>
      <c r="L19" s="68" t="s">
        <v>7</v>
      </c>
      <c r="M19" s="69"/>
      <c r="N19" s="64"/>
      <c r="O19" s="64"/>
      <c r="P19" s="70"/>
      <c r="Q19" s="64"/>
      <c r="R19" s="64"/>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2">
        <f t="shared" si="1"/>
        <v>4515.55</v>
      </c>
      <c r="BB19" s="73">
        <f t="shared" si="2"/>
        <v>4515.55</v>
      </c>
      <c r="BC19" s="74" t="str">
        <f t="shared" si="3"/>
        <v>INR  Four Thousand Five Hundred &amp; Fifteen  and Paise Fifty Five Only</v>
      </c>
      <c r="BE19" s="57">
        <f t="shared" si="4"/>
        <v>212.416736</v>
      </c>
      <c r="BF19" s="57">
        <v>348</v>
      </c>
      <c r="BG19" s="84">
        <f t="shared" si="5"/>
        <v>393.66</v>
      </c>
      <c r="HX19" s="58">
        <v>3</v>
      </c>
      <c r="HY19" s="58" t="s">
        <v>46</v>
      </c>
      <c r="HZ19" s="58" t="s">
        <v>47</v>
      </c>
      <c r="IA19" s="58">
        <v>10</v>
      </c>
      <c r="IB19" s="58" t="s">
        <v>38</v>
      </c>
    </row>
    <row r="20" spans="1:236" s="57" customFormat="1" ht="90">
      <c r="A20" s="59">
        <v>8</v>
      </c>
      <c r="B20" s="88" t="s">
        <v>368</v>
      </c>
      <c r="C20" s="60" t="s">
        <v>50</v>
      </c>
      <c r="D20" s="61">
        <v>230</v>
      </c>
      <c r="E20" s="62" t="s">
        <v>205</v>
      </c>
      <c r="F20" s="63">
        <v>56.56</v>
      </c>
      <c r="G20" s="64"/>
      <c r="H20" s="65"/>
      <c r="I20" s="66" t="s">
        <v>39</v>
      </c>
      <c r="J20" s="67">
        <f t="shared" si="0"/>
        <v>1</v>
      </c>
      <c r="K20" s="68" t="s">
        <v>64</v>
      </c>
      <c r="L20" s="68" t="s">
        <v>7</v>
      </c>
      <c r="M20" s="69"/>
      <c r="N20" s="64"/>
      <c r="O20" s="64"/>
      <c r="P20" s="70"/>
      <c r="Q20" s="64"/>
      <c r="R20" s="64"/>
      <c r="S20" s="70"/>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2">
        <f t="shared" si="1"/>
        <v>13008.8</v>
      </c>
      <c r="BB20" s="73">
        <f t="shared" si="2"/>
        <v>13008.8</v>
      </c>
      <c r="BC20" s="74" t="str">
        <f t="shared" si="3"/>
        <v>INR  Thirteen Thousand  &amp;Eight  and Paise Eighty Only</v>
      </c>
      <c r="BE20" s="57">
        <f t="shared" si="4"/>
        <v>63.980672</v>
      </c>
      <c r="BF20" s="57">
        <v>5679.14</v>
      </c>
      <c r="BG20" s="84">
        <f t="shared" si="5"/>
        <v>6424.24</v>
      </c>
      <c r="HX20" s="58">
        <v>1.01</v>
      </c>
      <c r="HY20" s="58" t="s">
        <v>40</v>
      </c>
      <c r="HZ20" s="58" t="s">
        <v>36</v>
      </c>
      <c r="IA20" s="58">
        <v>123.223</v>
      </c>
      <c r="IB20" s="58" t="s">
        <v>38</v>
      </c>
    </row>
    <row r="21" spans="1:236" s="57" customFormat="1" ht="75">
      <c r="A21" s="27">
        <v>9</v>
      </c>
      <c r="B21" s="88" t="s">
        <v>315</v>
      </c>
      <c r="C21" s="43" t="s">
        <v>51</v>
      </c>
      <c r="D21" s="61">
        <v>120</v>
      </c>
      <c r="E21" s="62" t="s">
        <v>205</v>
      </c>
      <c r="F21" s="63">
        <v>63.35</v>
      </c>
      <c r="G21" s="64"/>
      <c r="H21" s="65"/>
      <c r="I21" s="66" t="s">
        <v>39</v>
      </c>
      <c r="J21" s="67">
        <f t="shared" si="0"/>
        <v>1</v>
      </c>
      <c r="K21" s="68" t="s">
        <v>64</v>
      </c>
      <c r="L21" s="68" t="s">
        <v>7</v>
      </c>
      <c r="M21" s="69"/>
      <c r="N21" s="64"/>
      <c r="O21" s="64"/>
      <c r="P21" s="70"/>
      <c r="Q21" s="64"/>
      <c r="R21" s="64"/>
      <c r="S21" s="70"/>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2">
        <f t="shared" si="1"/>
        <v>7602</v>
      </c>
      <c r="BB21" s="73">
        <f t="shared" si="2"/>
        <v>7602</v>
      </c>
      <c r="BC21" s="74" t="str">
        <f t="shared" si="3"/>
        <v>INR  Seven Thousand Six Hundred &amp; Two  Only</v>
      </c>
      <c r="BE21" s="57">
        <f t="shared" si="4"/>
        <v>71.66152</v>
      </c>
      <c r="BF21" s="57">
        <v>6734.64</v>
      </c>
      <c r="BG21" s="84">
        <f t="shared" si="5"/>
        <v>7618.22</v>
      </c>
      <c r="HX21" s="58"/>
      <c r="HY21" s="58"/>
      <c r="HZ21" s="58"/>
      <c r="IA21" s="58"/>
      <c r="IB21" s="58"/>
    </row>
    <row r="22" spans="1:236" s="57" customFormat="1" ht="93" customHeight="1">
      <c r="A22" s="59">
        <v>10</v>
      </c>
      <c r="B22" s="88" t="s">
        <v>365</v>
      </c>
      <c r="C22" s="60" t="s">
        <v>52</v>
      </c>
      <c r="D22" s="61">
        <v>8.211</v>
      </c>
      <c r="E22" s="62" t="s">
        <v>226</v>
      </c>
      <c r="F22" s="63">
        <v>1062.2</v>
      </c>
      <c r="G22" s="64"/>
      <c r="H22" s="65"/>
      <c r="I22" s="66" t="s">
        <v>39</v>
      </c>
      <c r="J22" s="67">
        <f t="shared" si="0"/>
        <v>1</v>
      </c>
      <c r="K22" s="68" t="s">
        <v>64</v>
      </c>
      <c r="L22" s="68" t="s">
        <v>7</v>
      </c>
      <c r="M22" s="69"/>
      <c r="N22" s="64"/>
      <c r="O22" s="64"/>
      <c r="P22" s="70"/>
      <c r="Q22" s="64"/>
      <c r="R22" s="64"/>
      <c r="S22" s="70"/>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2">
        <f t="shared" si="1"/>
        <v>8721.72</v>
      </c>
      <c r="BB22" s="73">
        <f t="shared" si="2"/>
        <v>8721.72</v>
      </c>
      <c r="BC22" s="74" t="str">
        <f t="shared" si="3"/>
        <v>INR  Eight Thousand Seven Hundred &amp; Twenty One  and Paise Seventy Two Only</v>
      </c>
      <c r="BE22" s="57">
        <f t="shared" si="4"/>
        <v>1201.56064</v>
      </c>
      <c r="BF22" s="57">
        <v>6829.64</v>
      </c>
      <c r="BG22" s="84">
        <f t="shared" si="5"/>
        <v>7725.69</v>
      </c>
      <c r="HX22" s="58"/>
      <c r="HY22" s="58"/>
      <c r="HZ22" s="58"/>
      <c r="IA22" s="58"/>
      <c r="IB22" s="58"/>
    </row>
    <row r="23" spans="1:236" s="57" customFormat="1" ht="75">
      <c r="A23" s="27">
        <v>11</v>
      </c>
      <c r="B23" s="88" t="s">
        <v>366</v>
      </c>
      <c r="C23" s="43" t="s">
        <v>53</v>
      </c>
      <c r="D23" s="61">
        <v>5.796</v>
      </c>
      <c r="E23" s="62" t="s">
        <v>226</v>
      </c>
      <c r="F23" s="63">
        <v>1118.76</v>
      </c>
      <c r="G23" s="64"/>
      <c r="H23" s="65"/>
      <c r="I23" s="66" t="s">
        <v>39</v>
      </c>
      <c r="J23" s="67">
        <f t="shared" si="0"/>
        <v>1</v>
      </c>
      <c r="K23" s="68" t="s">
        <v>64</v>
      </c>
      <c r="L23" s="68" t="s">
        <v>7</v>
      </c>
      <c r="M23" s="69"/>
      <c r="N23" s="64"/>
      <c r="O23" s="64"/>
      <c r="P23" s="70"/>
      <c r="Q23" s="64"/>
      <c r="R23" s="64"/>
      <c r="S23" s="70"/>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2">
        <f t="shared" si="1"/>
        <v>6484.33</v>
      </c>
      <c r="BB23" s="73">
        <f t="shared" si="2"/>
        <v>6484.33</v>
      </c>
      <c r="BC23" s="74" t="str">
        <f t="shared" si="3"/>
        <v>INR  Six Thousand Four Hundred &amp; Eighty Four  and Paise Thirty Three Only</v>
      </c>
      <c r="BE23" s="57">
        <f t="shared" si="4"/>
        <v>1265.541312</v>
      </c>
      <c r="BF23" s="57">
        <v>6924.64</v>
      </c>
      <c r="BG23" s="84">
        <f t="shared" si="5"/>
        <v>7833.15</v>
      </c>
      <c r="HX23" s="58"/>
      <c r="HY23" s="58"/>
      <c r="HZ23" s="58"/>
      <c r="IA23" s="58"/>
      <c r="IB23" s="58"/>
    </row>
    <row r="24" spans="1:236" s="57" customFormat="1" ht="75">
      <c r="A24" s="59">
        <v>12</v>
      </c>
      <c r="B24" s="88" t="s">
        <v>316</v>
      </c>
      <c r="C24" s="60" t="s">
        <v>54</v>
      </c>
      <c r="D24" s="61">
        <v>8.25</v>
      </c>
      <c r="E24" s="62" t="s">
        <v>226</v>
      </c>
      <c r="F24" s="63">
        <v>505.65</v>
      </c>
      <c r="G24" s="64"/>
      <c r="H24" s="65"/>
      <c r="I24" s="66" t="s">
        <v>39</v>
      </c>
      <c r="J24" s="67">
        <f t="shared" si="0"/>
        <v>1</v>
      </c>
      <c r="K24" s="68" t="s">
        <v>64</v>
      </c>
      <c r="L24" s="68" t="s">
        <v>7</v>
      </c>
      <c r="M24" s="69"/>
      <c r="N24" s="64"/>
      <c r="O24" s="64"/>
      <c r="P24" s="70"/>
      <c r="Q24" s="64"/>
      <c r="R24" s="64"/>
      <c r="S24" s="70"/>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2">
        <f t="shared" si="1"/>
        <v>4171.61</v>
      </c>
      <c r="BB24" s="73">
        <f t="shared" si="2"/>
        <v>4171.61</v>
      </c>
      <c r="BC24" s="74" t="str">
        <f t="shared" si="3"/>
        <v>INR  Four Thousand One Hundred &amp; Seventy One  and Paise Sixty One Only</v>
      </c>
      <c r="BE24" s="57">
        <f t="shared" si="4"/>
        <v>571.99128</v>
      </c>
      <c r="BF24" s="57">
        <v>359</v>
      </c>
      <c r="BG24" s="84">
        <f t="shared" si="5"/>
        <v>406.1</v>
      </c>
      <c r="HX24" s="58"/>
      <c r="HY24" s="58"/>
      <c r="HZ24" s="58"/>
      <c r="IA24" s="58"/>
      <c r="IB24" s="58"/>
    </row>
    <row r="25" spans="1:236" s="57" customFormat="1" ht="75">
      <c r="A25" s="27">
        <v>13</v>
      </c>
      <c r="B25" s="88" t="s">
        <v>317</v>
      </c>
      <c r="C25" s="43" t="s">
        <v>55</v>
      </c>
      <c r="D25" s="61">
        <v>6.757</v>
      </c>
      <c r="E25" s="62" t="s">
        <v>226</v>
      </c>
      <c r="F25" s="63">
        <v>562.21</v>
      </c>
      <c r="G25" s="64"/>
      <c r="H25" s="65"/>
      <c r="I25" s="66" t="s">
        <v>39</v>
      </c>
      <c r="J25" s="67">
        <f t="shared" si="0"/>
        <v>1</v>
      </c>
      <c r="K25" s="68" t="s">
        <v>64</v>
      </c>
      <c r="L25" s="68" t="s">
        <v>7</v>
      </c>
      <c r="M25" s="69"/>
      <c r="N25" s="64"/>
      <c r="O25" s="64"/>
      <c r="P25" s="70"/>
      <c r="Q25" s="64"/>
      <c r="R25" s="64"/>
      <c r="S25" s="70"/>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2">
        <f t="shared" si="1"/>
        <v>3798.85</v>
      </c>
      <c r="BB25" s="73">
        <f t="shared" si="2"/>
        <v>3798.85</v>
      </c>
      <c r="BC25" s="74" t="str">
        <f t="shared" si="3"/>
        <v>INR  Three Thousand Seven Hundred &amp; Ninety Eight  and Paise Eighty Five Only</v>
      </c>
      <c r="BE25" s="57">
        <f t="shared" si="4"/>
        <v>635.971952</v>
      </c>
      <c r="BF25" s="57">
        <v>377</v>
      </c>
      <c r="BG25" s="84">
        <f t="shared" si="5"/>
        <v>426.46</v>
      </c>
      <c r="HX25" s="58"/>
      <c r="HY25" s="58"/>
      <c r="HZ25" s="58"/>
      <c r="IA25" s="58"/>
      <c r="IB25" s="58"/>
    </row>
    <row r="26" spans="1:236" s="57" customFormat="1" ht="60">
      <c r="A26" s="59">
        <v>14</v>
      </c>
      <c r="B26" s="88" t="s">
        <v>227</v>
      </c>
      <c r="C26" s="60" t="s">
        <v>56</v>
      </c>
      <c r="D26" s="61">
        <v>36.75</v>
      </c>
      <c r="E26" s="62" t="s">
        <v>226</v>
      </c>
      <c r="F26" s="63">
        <v>64.48</v>
      </c>
      <c r="G26" s="64"/>
      <c r="H26" s="65"/>
      <c r="I26" s="66" t="s">
        <v>39</v>
      </c>
      <c r="J26" s="67">
        <f t="shared" si="0"/>
        <v>1</v>
      </c>
      <c r="K26" s="68" t="s">
        <v>64</v>
      </c>
      <c r="L26" s="68" t="s">
        <v>7</v>
      </c>
      <c r="M26" s="69"/>
      <c r="N26" s="64"/>
      <c r="O26" s="64"/>
      <c r="P26" s="70"/>
      <c r="Q26" s="64"/>
      <c r="R26" s="64"/>
      <c r="S26" s="70"/>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2">
        <f t="shared" si="1"/>
        <v>2369.64</v>
      </c>
      <c r="BB26" s="73">
        <f t="shared" si="2"/>
        <v>2369.64</v>
      </c>
      <c r="BC26" s="74" t="str">
        <f t="shared" si="3"/>
        <v>INR  Two Thousand Three Hundred &amp; Sixty Nine  and Paise Sixty Four Only</v>
      </c>
      <c r="BE26" s="57">
        <f t="shared" si="4"/>
        <v>72.939776</v>
      </c>
      <c r="BF26" s="57">
        <v>395</v>
      </c>
      <c r="BG26" s="84">
        <f t="shared" si="5"/>
        <v>446.82</v>
      </c>
      <c r="HX26" s="58"/>
      <c r="HY26" s="58"/>
      <c r="HZ26" s="58"/>
      <c r="IA26" s="58"/>
      <c r="IB26" s="58"/>
    </row>
    <row r="27" spans="1:236" s="57" customFormat="1" ht="60">
      <c r="A27" s="27">
        <v>15</v>
      </c>
      <c r="B27" s="88" t="s">
        <v>228</v>
      </c>
      <c r="C27" s="43" t="s">
        <v>57</v>
      </c>
      <c r="D27" s="61">
        <v>1243</v>
      </c>
      <c r="E27" s="62" t="s">
        <v>205</v>
      </c>
      <c r="F27" s="63">
        <v>21.49</v>
      </c>
      <c r="G27" s="64"/>
      <c r="H27" s="65"/>
      <c r="I27" s="66" t="s">
        <v>39</v>
      </c>
      <c r="J27" s="67">
        <f t="shared" si="0"/>
        <v>1</v>
      </c>
      <c r="K27" s="68" t="s">
        <v>64</v>
      </c>
      <c r="L27" s="68" t="s">
        <v>7</v>
      </c>
      <c r="M27" s="69"/>
      <c r="N27" s="64"/>
      <c r="O27" s="64"/>
      <c r="P27" s="70"/>
      <c r="Q27" s="64"/>
      <c r="R27" s="64"/>
      <c r="S27" s="70"/>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2">
        <f t="shared" si="1"/>
        <v>26712.07</v>
      </c>
      <c r="BB27" s="73">
        <f t="shared" si="2"/>
        <v>26712.07</v>
      </c>
      <c r="BC27" s="74" t="str">
        <f t="shared" si="3"/>
        <v>INR  Twenty Six Thousand Seven Hundred &amp; Twelve  and Paise Seven Only</v>
      </c>
      <c r="BE27" s="57">
        <f t="shared" si="4"/>
        <v>24.309488</v>
      </c>
      <c r="BF27" s="57">
        <v>71269</v>
      </c>
      <c r="BG27" s="84">
        <f t="shared" si="5"/>
        <v>80619.49</v>
      </c>
      <c r="HX27" s="58"/>
      <c r="HY27" s="58"/>
      <c r="HZ27" s="58"/>
      <c r="IA27" s="58"/>
      <c r="IB27" s="58"/>
    </row>
    <row r="28" spans="1:236" s="57" customFormat="1" ht="105">
      <c r="A28" s="59">
        <v>16</v>
      </c>
      <c r="B28" s="88" t="s">
        <v>229</v>
      </c>
      <c r="C28" s="60" t="s">
        <v>58</v>
      </c>
      <c r="D28" s="61">
        <v>508</v>
      </c>
      <c r="E28" s="62" t="s">
        <v>212</v>
      </c>
      <c r="F28" s="63">
        <v>99.55</v>
      </c>
      <c r="G28" s="64"/>
      <c r="H28" s="65"/>
      <c r="I28" s="66" t="s">
        <v>39</v>
      </c>
      <c r="J28" s="67">
        <f t="shared" si="0"/>
        <v>1</v>
      </c>
      <c r="K28" s="68" t="s">
        <v>64</v>
      </c>
      <c r="L28" s="68" t="s">
        <v>7</v>
      </c>
      <c r="M28" s="69"/>
      <c r="N28" s="64"/>
      <c r="O28" s="64"/>
      <c r="P28" s="70"/>
      <c r="Q28" s="64"/>
      <c r="R28" s="64"/>
      <c r="S28" s="70"/>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2">
        <f t="shared" si="1"/>
        <v>50571.4</v>
      </c>
      <c r="BB28" s="73">
        <f t="shared" si="2"/>
        <v>50571.4</v>
      </c>
      <c r="BC28" s="74" t="str">
        <f t="shared" si="3"/>
        <v>INR  Fifty Thousand Five Hundred &amp; Seventy One  and Paise Forty Only</v>
      </c>
      <c r="BE28" s="57">
        <f t="shared" si="4"/>
        <v>112.61096</v>
      </c>
      <c r="BF28" s="57">
        <v>71699</v>
      </c>
      <c r="BG28" s="84">
        <f t="shared" si="5"/>
        <v>81105.91</v>
      </c>
      <c r="HX28" s="58"/>
      <c r="HY28" s="58"/>
      <c r="HZ28" s="58"/>
      <c r="IA28" s="58"/>
      <c r="IB28" s="58"/>
    </row>
    <row r="29" spans="1:236" s="57" customFormat="1" ht="90">
      <c r="A29" s="27">
        <v>17</v>
      </c>
      <c r="B29" s="88" t="s">
        <v>230</v>
      </c>
      <c r="C29" s="43" t="s">
        <v>59</v>
      </c>
      <c r="D29" s="61">
        <v>40</v>
      </c>
      <c r="E29" s="62" t="s">
        <v>205</v>
      </c>
      <c r="F29" s="63">
        <v>349.54</v>
      </c>
      <c r="G29" s="64"/>
      <c r="H29" s="65"/>
      <c r="I29" s="66" t="s">
        <v>39</v>
      </c>
      <c r="J29" s="67">
        <f t="shared" si="0"/>
        <v>1</v>
      </c>
      <c r="K29" s="68" t="s">
        <v>64</v>
      </c>
      <c r="L29" s="68" t="s">
        <v>7</v>
      </c>
      <c r="M29" s="69"/>
      <c r="N29" s="64"/>
      <c r="O29" s="64"/>
      <c r="P29" s="70"/>
      <c r="Q29" s="64"/>
      <c r="R29" s="64"/>
      <c r="S29" s="70"/>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2">
        <f t="shared" si="1"/>
        <v>13981.6</v>
      </c>
      <c r="BB29" s="73">
        <f t="shared" si="2"/>
        <v>13981.6</v>
      </c>
      <c r="BC29" s="74" t="str">
        <f t="shared" si="3"/>
        <v>INR  Thirteen Thousand Nine Hundred &amp; Eighty One  and Paise Sixty Only</v>
      </c>
      <c r="BE29" s="57">
        <f t="shared" si="4"/>
        <v>395.399648</v>
      </c>
      <c r="BF29" s="57">
        <v>72129</v>
      </c>
      <c r="BG29" s="84">
        <f t="shared" si="5"/>
        <v>81592.32</v>
      </c>
      <c r="HX29" s="58"/>
      <c r="HY29" s="58"/>
      <c r="HZ29" s="58"/>
      <c r="IA29" s="58"/>
      <c r="IB29" s="58"/>
    </row>
    <row r="30" spans="1:236" s="57" customFormat="1" ht="159.75" customHeight="1">
      <c r="A30" s="59">
        <v>18</v>
      </c>
      <c r="B30" s="88" t="s">
        <v>231</v>
      </c>
      <c r="C30" s="60" t="s">
        <v>60</v>
      </c>
      <c r="D30" s="61">
        <v>107</v>
      </c>
      <c r="E30" s="62" t="s">
        <v>212</v>
      </c>
      <c r="F30" s="63">
        <v>142.53</v>
      </c>
      <c r="G30" s="64"/>
      <c r="H30" s="65"/>
      <c r="I30" s="66" t="s">
        <v>39</v>
      </c>
      <c r="J30" s="67">
        <f t="shared" si="0"/>
        <v>1</v>
      </c>
      <c r="K30" s="68" t="s">
        <v>64</v>
      </c>
      <c r="L30" s="68" t="s">
        <v>7</v>
      </c>
      <c r="M30" s="69"/>
      <c r="N30" s="64"/>
      <c r="O30" s="64"/>
      <c r="P30" s="70"/>
      <c r="Q30" s="64"/>
      <c r="R30" s="64"/>
      <c r="S30" s="70"/>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2">
        <f t="shared" si="1"/>
        <v>15250.71</v>
      </c>
      <c r="BB30" s="73">
        <f t="shared" si="2"/>
        <v>15250.71</v>
      </c>
      <c r="BC30" s="74" t="str">
        <f t="shared" si="3"/>
        <v>INR  Fifteen Thousand Two Hundred &amp; Fifty  and Paise Seventy One Only</v>
      </c>
      <c r="BE30" s="57">
        <f t="shared" si="4"/>
        <v>161.229936</v>
      </c>
      <c r="BF30" s="57">
        <v>5198</v>
      </c>
      <c r="BG30" s="84">
        <f t="shared" si="5"/>
        <v>5879.98</v>
      </c>
      <c r="HX30" s="58"/>
      <c r="HY30" s="58"/>
      <c r="HZ30" s="58"/>
      <c r="IA30" s="58"/>
      <c r="IB30" s="58"/>
    </row>
    <row r="31" spans="1:236" s="57" customFormat="1" ht="150">
      <c r="A31" s="27">
        <v>19</v>
      </c>
      <c r="B31" s="88" t="s">
        <v>232</v>
      </c>
      <c r="C31" s="43" t="s">
        <v>70</v>
      </c>
      <c r="D31" s="61">
        <v>50</v>
      </c>
      <c r="E31" s="62" t="s">
        <v>212</v>
      </c>
      <c r="F31" s="63">
        <v>147.06</v>
      </c>
      <c r="G31" s="64"/>
      <c r="H31" s="65"/>
      <c r="I31" s="66" t="s">
        <v>39</v>
      </c>
      <c r="J31" s="67">
        <f t="shared" si="0"/>
        <v>1</v>
      </c>
      <c r="K31" s="68" t="s">
        <v>64</v>
      </c>
      <c r="L31" s="68" t="s">
        <v>7</v>
      </c>
      <c r="M31" s="69"/>
      <c r="N31" s="64"/>
      <c r="O31" s="64"/>
      <c r="P31" s="70"/>
      <c r="Q31" s="64"/>
      <c r="R31" s="64"/>
      <c r="S31" s="70"/>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2">
        <f t="shared" si="1"/>
        <v>7353</v>
      </c>
      <c r="BB31" s="73">
        <f t="shared" si="2"/>
        <v>7353</v>
      </c>
      <c r="BC31" s="74" t="str">
        <f t="shared" si="3"/>
        <v>INR  Seven Thousand Three Hundred &amp; Fifty Three  Only</v>
      </c>
      <c r="BE31" s="57">
        <f t="shared" si="4"/>
        <v>166.354272</v>
      </c>
      <c r="BF31" s="57">
        <v>5420</v>
      </c>
      <c r="BG31" s="84">
        <f t="shared" si="5"/>
        <v>6131.1</v>
      </c>
      <c r="HX31" s="58"/>
      <c r="HY31" s="58"/>
      <c r="HZ31" s="58"/>
      <c r="IA31" s="58"/>
      <c r="IB31" s="58"/>
    </row>
    <row r="32" spans="1:236" s="57" customFormat="1" ht="150">
      <c r="A32" s="59">
        <v>20</v>
      </c>
      <c r="B32" s="88" t="s">
        <v>233</v>
      </c>
      <c r="C32" s="60" t="s">
        <v>71</v>
      </c>
      <c r="D32" s="61">
        <v>325</v>
      </c>
      <c r="E32" s="62" t="s">
        <v>212</v>
      </c>
      <c r="F32" s="63">
        <v>177.6</v>
      </c>
      <c r="G32" s="64"/>
      <c r="H32" s="65"/>
      <c r="I32" s="66" t="s">
        <v>39</v>
      </c>
      <c r="J32" s="67">
        <f t="shared" si="0"/>
        <v>1</v>
      </c>
      <c r="K32" s="68" t="s">
        <v>64</v>
      </c>
      <c r="L32" s="68" t="s">
        <v>7</v>
      </c>
      <c r="M32" s="69"/>
      <c r="N32" s="64"/>
      <c r="O32" s="64"/>
      <c r="P32" s="70"/>
      <c r="Q32" s="64"/>
      <c r="R32" s="64"/>
      <c r="S32" s="70"/>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2">
        <f t="shared" si="1"/>
        <v>57720</v>
      </c>
      <c r="BB32" s="73">
        <f t="shared" si="2"/>
        <v>57720</v>
      </c>
      <c r="BC32" s="74" t="str">
        <f t="shared" si="3"/>
        <v>INR  Fifty Seven Thousand Seven Hundred &amp; Twenty  Only</v>
      </c>
      <c r="BE32" s="57">
        <f t="shared" si="4"/>
        <v>200.90112</v>
      </c>
      <c r="BF32" s="57">
        <v>5531</v>
      </c>
      <c r="BG32" s="84">
        <f t="shared" si="5"/>
        <v>6256.67</v>
      </c>
      <c r="HX32" s="58"/>
      <c r="HY32" s="58"/>
      <c r="HZ32" s="58"/>
      <c r="IA32" s="58"/>
      <c r="IB32" s="58"/>
    </row>
    <row r="33" spans="1:236" s="57" customFormat="1" ht="150">
      <c r="A33" s="27">
        <v>21</v>
      </c>
      <c r="B33" s="88" t="s">
        <v>234</v>
      </c>
      <c r="C33" s="43" t="s">
        <v>72</v>
      </c>
      <c r="D33" s="61">
        <v>305</v>
      </c>
      <c r="E33" s="62" t="s">
        <v>212</v>
      </c>
      <c r="F33" s="63">
        <v>182.12</v>
      </c>
      <c r="G33" s="64"/>
      <c r="H33" s="65"/>
      <c r="I33" s="66" t="s">
        <v>39</v>
      </c>
      <c r="J33" s="67">
        <f t="shared" si="0"/>
        <v>1</v>
      </c>
      <c r="K33" s="68" t="s">
        <v>64</v>
      </c>
      <c r="L33" s="68" t="s">
        <v>7</v>
      </c>
      <c r="M33" s="69"/>
      <c r="N33" s="64"/>
      <c r="O33" s="64"/>
      <c r="P33" s="70"/>
      <c r="Q33" s="64"/>
      <c r="R33" s="64"/>
      <c r="S33" s="70"/>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2">
        <f t="shared" si="1"/>
        <v>55546.6</v>
      </c>
      <c r="BB33" s="73">
        <f t="shared" si="2"/>
        <v>55546.6</v>
      </c>
      <c r="BC33" s="74" t="str">
        <f t="shared" si="3"/>
        <v>INR  Fifty Five Thousand Five Hundred &amp; Forty Six  and Paise Sixty Only</v>
      </c>
      <c r="BE33" s="57">
        <f t="shared" si="4"/>
        <v>206.014144</v>
      </c>
      <c r="BF33" s="57">
        <v>5642</v>
      </c>
      <c r="BG33" s="84">
        <f t="shared" si="5"/>
        <v>6382.23</v>
      </c>
      <c r="HX33" s="58"/>
      <c r="HY33" s="58"/>
      <c r="HZ33" s="58"/>
      <c r="IA33" s="58"/>
      <c r="IB33" s="58"/>
    </row>
    <row r="34" spans="1:236" s="57" customFormat="1" ht="135">
      <c r="A34" s="59">
        <v>22</v>
      </c>
      <c r="B34" s="88" t="s">
        <v>318</v>
      </c>
      <c r="C34" s="60" t="s">
        <v>73</v>
      </c>
      <c r="D34" s="61">
        <v>239</v>
      </c>
      <c r="E34" s="62" t="s">
        <v>212</v>
      </c>
      <c r="F34" s="63">
        <v>182.12</v>
      </c>
      <c r="G34" s="64"/>
      <c r="H34" s="65"/>
      <c r="I34" s="66" t="s">
        <v>39</v>
      </c>
      <c r="J34" s="67">
        <f t="shared" si="0"/>
        <v>1</v>
      </c>
      <c r="K34" s="68" t="s">
        <v>64</v>
      </c>
      <c r="L34" s="68" t="s">
        <v>7</v>
      </c>
      <c r="M34" s="69"/>
      <c r="N34" s="64"/>
      <c r="O34" s="64"/>
      <c r="P34" s="70"/>
      <c r="Q34" s="64"/>
      <c r="R34" s="64"/>
      <c r="S34" s="70"/>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2">
        <f t="shared" si="1"/>
        <v>43526.68</v>
      </c>
      <c r="BB34" s="73">
        <f t="shared" si="2"/>
        <v>43526.68</v>
      </c>
      <c r="BC34" s="74" t="str">
        <f t="shared" si="3"/>
        <v>INR  Forty Three Thousand Five Hundred &amp; Twenty Six  and Paise Sixty Eight Only</v>
      </c>
      <c r="BE34" s="57">
        <f t="shared" si="4"/>
        <v>206.014144</v>
      </c>
      <c r="BF34" s="57">
        <v>712</v>
      </c>
      <c r="BG34" s="84">
        <f t="shared" si="5"/>
        <v>805.41</v>
      </c>
      <c r="HX34" s="58"/>
      <c r="HY34" s="58"/>
      <c r="HZ34" s="58"/>
      <c r="IA34" s="58"/>
      <c r="IB34" s="58"/>
    </row>
    <row r="35" spans="1:236" s="57" customFormat="1" ht="150">
      <c r="A35" s="27">
        <v>23</v>
      </c>
      <c r="B35" s="88" t="s">
        <v>235</v>
      </c>
      <c r="C35" s="43" t="s">
        <v>74</v>
      </c>
      <c r="D35" s="61">
        <v>219</v>
      </c>
      <c r="E35" s="62" t="s">
        <v>212</v>
      </c>
      <c r="F35" s="63">
        <v>186.65</v>
      </c>
      <c r="G35" s="64"/>
      <c r="H35" s="65"/>
      <c r="I35" s="66" t="s">
        <v>39</v>
      </c>
      <c r="J35" s="67">
        <f t="shared" si="0"/>
        <v>1</v>
      </c>
      <c r="K35" s="68" t="s">
        <v>64</v>
      </c>
      <c r="L35" s="68" t="s">
        <v>7</v>
      </c>
      <c r="M35" s="69"/>
      <c r="N35" s="64"/>
      <c r="O35" s="64"/>
      <c r="P35" s="70"/>
      <c r="Q35" s="64"/>
      <c r="R35" s="64"/>
      <c r="S35" s="70"/>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2">
        <f t="shared" si="1"/>
        <v>40876.35</v>
      </c>
      <c r="BB35" s="73">
        <f t="shared" si="2"/>
        <v>40876.35</v>
      </c>
      <c r="BC35" s="74" t="str">
        <f t="shared" si="3"/>
        <v>INR  Forty Thousand Eight Hundred &amp; Seventy Six  and Paise Thirty Five Only</v>
      </c>
      <c r="BE35" s="57">
        <f t="shared" si="4"/>
        <v>211.13848</v>
      </c>
      <c r="BF35" s="57">
        <v>724</v>
      </c>
      <c r="BG35" s="84">
        <f t="shared" si="5"/>
        <v>818.99</v>
      </c>
      <c r="HX35" s="58"/>
      <c r="HY35" s="58"/>
      <c r="HZ35" s="58"/>
      <c r="IA35" s="58"/>
      <c r="IB35" s="58"/>
    </row>
    <row r="36" spans="1:236" s="57" customFormat="1" ht="45">
      <c r="A36" s="59">
        <v>24</v>
      </c>
      <c r="B36" s="88" t="s">
        <v>236</v>
      </c>
      <c r="C36" s="60" t="s">
        <v>75</v>
      </c>
      <c r="D36" s="61">
        <v>150</v>
      </c>
      <c r="E36" s="62" t="s">
        <v>212</v>
      </c>
      <c r="F36" s="63">
        <v>38.46</v>
      </c>
      <c r="G36" s="64"/>
      <c r="H36" s="65"/>
      <c r="I36" s="66" t="s">
        <v>39</v>
      </c>
      <c r="J36" s="67">
        <f t="shared" si="0"/>
        <v>1</v>
      </c>
      <c r="K36" s="68" t="s">
        <v>64</v>
      </c>
      <c r="L36" s="68" t="s">
        <v>7</v>
      </c>
      <c r="M36" s="69"/>
      <c r="N36" s="64"/>
      <c r="O36" s="64"/>
      <c r="P36" s="70"/>
      <c r="Q36" s="64"/>
      <c r="R36" s="64"/>
      <c r="S36" s="70"/>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2">
        <f t="shared" si="1"/>
        <v>5769</v>
      </c>
      <c r="BB36" s="73">
        <f t="shared" si="2"/>
        <v>5769</v>
      </c>
      <c r="BC36" s="74" t="str">
        <f t="shared" si="3"/>
        <v>INR  Five Thousand Seven Hundred &amp; Sixty Nine  Only</v>
      </c>
      <c r="BE36" s="57">
        <f t="shared" si="4"/>
        <v>43.505952</v>
      </c>
      <c r="BF36" s="57">
        <v>736</v>
      </c>
      <c r="BG36" s="84">
        <f t="shared" si="5"/>
        <v>832.56</v>
      </c>
      <c r="HX36" s="58"/>
      <c r="HY36" s="58"/>
      <c r="HZ36" s="58"/>
      <c r="IA36" s="58"/>
      <c r="IB36" s="58"/>
    </row>
    <row r="37" spans="1:236" s="57" customFormat="1" ht="150">
      <c r="A37" s="27">
        <v>25</v>
      </c>
      <c r="B37" s="88" t="s">
        <v>319</v>
      </c>
      <c r="C37" s="43" t="s">
        <v>76</v>
      </c>
      <c r="D37" s="61">
        <v>1100</v>
      </c>
      <c r="E37" s="62" t="s">
        <v>212</v>
      </c>
      <c r="F37" s="63">
        <v>54.86</v>
      </c>
      <c r="G37" s="64"/>
      <c r="H37" s="65"/>
      <c r="I37" s="66" t="s">
        <v>39</v>
      </c>
      <c r="J37" s="67">
        <f t="shared" si="0"/>
        <v>1</v>
      </c>
      <c r="K37" s="68" t="s">
        <v>64</v>
      </c>
      <c r="L37" s="68" t="s">
        <v>7</v>
      </c>
      <c r="M37" s="69"/>
      <c r="N37" s="64"/>
      <c r="O37" s="64"/>
      <c r="P37" s="70"/>
      <c r="Q37" s="64"/>
      <c r="R37" s="64"/>
      <c r="S37" s="70"/>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2">
        <f t="shared" si="1"/>
        <v>60346</v>
      </c>
      <c r="BB37" s="73">
        <f t="shared" si="2"/>
        <v>60346</v>
      </c>
      <c r="BC37" s="74" t="str">
        <f t="shared" si="3"/>
        <v>INR  Sixty Thousand Three Hundred &amp; Forty Six  Only</v>
      </c>
      <c r="BE37" s="57">
        <f t="shared" si="4"/>
        <v>62.057632</v>
      </c>
      <c r="BF37" s="57">
        <v>186</v>
      </c>
      <c r="BG37" s="84">
        <f t="shared" si="5"/>
        <v>210.4</v>
      </c>
      <c r="HX37" s="58"/>
      <c r="HY37" s="58"/>
      <c r="HZ37" s="58"/>
      <c r="IA37" s="58"/>
      <c r="IB37" s="58"/>
    </row>
    <row r="38" spans="1:236" s="57" customFormat="1" ht="150">
      <c r="A38" s="59">
        <v>26</v>
      </c>
      <c r="B38" s="88" t="s">
        <v>320</v>
      </c>
      <c r="C38" s="60" t="s">
        <v>77</v>
      </c>
      <c r="D38" s="61">
        <v>1100</v>
      </c>
      <c r="E38" s="62" t="s">
        <v>212</v>
      </c>
      <c r="F38" s="63">
        <v>54.86</v>
      </c>
      <c r="G38" s="64"/>
      <c r="H38" s="65"/>
      <c r="I38" s="66" t="s">
        <v>39</v>
      </c>
      <c r="J38" s="67">
        <f t="shared" si="0"/>
        <v>1</v>
      </c>
      <c r="K38" s="68" t="s">
        <v>64</v>
      </c>
      <c r="L38" s="68" t="s">
        <v>7</v>
      </c>
      <c r="M38" s="69"/>
      <c r="N38" s="64"/>
      <c r="O38" s="64"/>
      <c r="P38" s="70"/>
      <c r="Q38" s="64"/>
      <c r="R38" s="64"/>
      <c r="S38" s="70"/>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2">
        <f t="shared" si="1"/>
        <v>60346</v>
      </c>
      <c r="BB38" s="73">
        <f t="shared" si="2"/>
        <v>60346</v>
      </c>
      <c r="BC38" s="74" t="str">
        <f t="shared" si="3"/>
        <v>INR  Sixty Thousand Three Hundred &amp; Forty Six  Only</v>
      </c>
      <c r="BE38" s="57">
        <f t="shared" si="4"/>
        <v>62.057632</v>
      </c>
      <c r="BF38" s="57">
        <v>21</v>
      </c>
      <c r="BG38" s="84">
        <f t="shared" si="5"/>
        <v>23.76</v>
      </c>
      <c r="HX38" s="58"/>
      <c r="HY38" s="58"/>
      <c r="HZ38" s="58"/>
      <c r="IA38" s="58"/>
      <c r="IB38" s="58"/>
    </row>
    <row r="39" spans="1:236" s="57" customFormat="1" ht="180">
      <c r="A39" s="27">
        <v>27</v>
      </c>
      <c r="B39" s="88" t="s">
        <v>237</v>
      </c>
      <c r="C39" s="43" t="s">
        <v>78</v>
      </c>
      <c r="D39" s="61">
        <v>596.5</v>
      </c>
      <c r="E39" s="62" t="s">
        <v>212</v>
      </c>
      <c r="F39" s="63">
        <v>51.02</v>
      </c>
      <c r="G39" s="64"/>
      <c r="H39" s="65"/>
      <c r="I39" s="66" t="s">
        <v>39</v>
      </c>
      <c r="J39" s="67">
        <f t="shared" si="0"/>
        <v>1</v>
      </c>
      <c r="K39" s="68" t="s">
        <v>64</v>
      </c>
      <c r="L39" s="68" t="s">
        <v>7</v>
      </c>
      <c r="M39" s="69"/>
      <c r="N39" s="64"/>
      <c r="O39" s="64"/>
      <c r="P39" s="70"/>
      <c r="Q39" s="64"/>
      <c r="R39" s="64"/>
      <c r="S39" s="70"/>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2">
        <f t="shared" si="1"/>
        <v>30433.43</v>
      </c>
      <c r="BB39" s="73">
        <f t="shared" si="2"/>
        <v>30433.43</v>
      </c>
      <c r="BC39" s="74" t="str">
        <f t="shared" si="3"/>
        <v>INR  Thirty Thousand Four Hundred &amp; Thirty Three  and Paise Forty Three Only</v>
      </c>
      <c r="BE39" s="57">
        <f t="shared" si="4"/>
        <v>57.713824</v>
      </c>
      <c r="BF39" s="57">
        <v>75572</v>
      </c>
      <c r="BG39" s="84">
        <f t="shared" si="5"/>
        <v>85487.05</v>
      </c>
      <c r="HX39" s="58"/>
      <c r="HY39" s="58"/>
      <c r="HZ39" s="58"/>
      <c r="IA39" s="58"/>
      <c r="IB39" s="58"/>
    </row>
    <row r="40" spans="1:236" s="57" customFormat="1" ht="180">
      <c r="A40" s="59">
        <v>28</v>
      </c>
      <c r="B40" s="88" t="s">
        <v>238</v>
      </c>
      <c r="C40" s="60" t="s">
        <v>79</v>
      </c>
      <c r="D40" s="61">
        <v>596.5</v>
      </c>
      <c r="E40" s="62" t="s">
        <v>212</v>
      </c>
      <c r="F40" s="63">
        <v>51.82</v>
      </c>
      <c r="G40" s="64"/>
      <c r="H40" s="65"/>
      <c r="I40" s="66" t="s">
        <v>39</v>
      </c>
      <c r="J40" s="67">
        <f t="shared" si="0"/>
        <v>1</v>
      </c>
      <c r="K40" s="68" t="s">
        <v>64</v>
      </c>
      <c r="L40" s="68" t="s">
        <v>7</v>
      </c>
      <c r="M40" s="69"/>
      <c r="N40" s="64"/>
      <c r="O40" s="64"/>
      <c r="P40" s="70"/>
      <c r="Q40" s="64"/>
      <c r="R40" s="64"/>
      <c r="S40" s="70"/>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2">
        <f t="shared" si="1"/>
        <v>30910.63</v>
      </c>
      <c r="BB40" s="73">
        <f t="shared" si="2"/>
        <v>30910.63</v>
      </c>
      <c r="BC40" s="74" t="str">
        <f t="shared" si="3"/>
        <v>INR  Thirty Thousand Nine Hundred &amp; Ten  and Paise Sixty Three Only</v>
      </c>
      <c r="BE40" s="57">
        <f t="shared" si="4"/>
        <v>58.618784</v>
      </c>
      <c r="BF40" s="57">
        <v>75772</v>
      </c>
      <c r="BG40" s="84">
        <f t="shared" si="5"/>
        <v>85713.29</v>
      </c>
      <c r="HX40" s="58"/>
      <c r="HY40" s="58"/>
      <c r="HZ40" s="58"/>
      <c r="IA40" s="58"/>
      <c r="IB40" s="58"/>
    </row>
    <row r="41" spans="1:236" s="57" customFormat="1" ht="118.5" customHeight="1">
      <c r="A41" s="27">
        <v>29</v>
      </c>
      <c r="B41" s="88" t="s">
        <v>321</v>
      </c>
      <c r="C41" s="43" t="s">
        <v>80</v>
      </c>
      <c r="D41" s="61">
        <v>1100</v>
      </c>
      <c r="E41" s="62" t="s">
        <v>212</v>
      </c>
      <c r="F41" s="63">
        <v>79.18</v>
      </c>
      <c r="G41" s="64"/>
      <c r="H41" s="65"/>
      <c r="I41" s="66" t="s">
        <v>39</v>
      </c>
      <c r="J41" s="67">
        <f t="shared" si="0"/>
        <v>1</v>
      </c>
      <c r="K41" s="68" t="s">
        <v>64</v>
      </c>
      <c r="L41" s="68" t="s">
        <v>7</v>
      </c>
      <c r="M41" s="69"/>
      <c r="N41" s="64"/>
      <c r="O41" s="64"/>
      <c r="P41" s="70"/>
      <c r="Q41" s="64"/>
      <c r="R41" s="64"/>
      <c r="S41" s="70"/>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2">
        <f t="shared" si="1"/>
        <v>87098</v>
      </c>
      <c r="BB41" s="73">
        <f t="shared" si="2"/>
        <v>87098</v>
      </c>
      <c r="BC41" s="74" t="str">
        <f t="shared" si="3"/>
        <v>INR  Eighty Seven Thousand  &amp;Ninety Eight  Only</v>
      </c>
      <c r="BE41" s="57">
        <f t="shared" si="4"/>
        <v>89.568416</v>
      </c>
      <c r="BF41" s="57">
        <v>75972</v>
      </c>
      <c r="BG41" s="84">
        <f t="shared" si="5"/>
        <v>85939.53</v>
      </c>
      <c r="HX41" s="58"/>
      <c r="HY41" s="58"/>
      <c r="HZ41" s="58"/>
      <c r="IA41" s="58"/>
      <c r="IB41" s="58"/>
    </row>
    <row r="42" spans="1:236" s="57" customFormat="1" ht="123.75" customHeight="1">
      <c r="A42" s="59">
        <v>30</v>
      </c>
      <c r="B42" s="88" t="s">
        <v>322</v>
      </c>
      <c r="C42" s="60" t="s">
        <v>81</v>
      </c>
      <c r="D42" s="61">
        <v>1100</v>
      </c>
      <c r="E42" s="62" t="s">
        <v>212</v>
      </c>
      <c r="F42" s="63">
        <v>79.18</v>
      </c>
      <c r="G42" s="64"/>
      <c r="H42" s="65"/>
      <c r="I42" s="66" t="s">
        <v>39</v>
      </c>
      <c r="J42" s="67">
        <f t="shared" si="0"/>
        <v>1</v>
      </c>
      <c r="K42" s="68" t="s">
        <v>64</v>
      </c>
      <c r="L42" s="68" t="s">
        <v>7</v>
      </c>
      <c r="M42" s="69"/>
      <c r="N42" s="64"/>
      <c r="O42" s="64"/>
      <c r="P42" s="70"/>
      <c r="Q42" s="64"/>
      <c r="R42" s="64"/>
      <c r="S42" s="70"/>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2">
        <f t="shared" si="1"/>
        <v>87098</v>
      </c>
      <c r="BB42" s="73">
        <f t="shared" si="2"/>
        <v>87098</v>
      </c>
      <c r="BC42" s="74" t="str">
        <f t="shared" si="3"/>
        <v>INR  Eighty Seven Thousand  &amp;Ninety Eight  Only</v>
      </c>
      <c r="BE42" s="57">
        <f t="shared" si="4"/>
        <v>89.568416</v>
      </c>
      <c r="BF42" s="57">
        <v>2659</v>
      </c>
      <c r="BG42" s="84">
        <f t="shared" si="5"/>
        <v>3007.86</v>
      </c>
      <c r="HX42" s="58"/>
      <c r="HY42" s="58"/>
      <c r="HZ42" s="58"/>
      <c r="IA42" s="58"/>
      <c r="IB42" s="58"/>
    </row>
    <row r="43" spans="1:236" s="57" customFormat="1" ht="201.75" customHeight="1">
      <c r="A43" s="27">
        <v>31</v>
      </c>
      <c r="B43" s="88" t="s">
        <v>323</v>
      </c>
      <c r="C43" s="43" t="s">
        <v>82</v>
      </c>
      <c r="D43" s="61">
        <v>596.5</v>
      </c>
      <c r="E43" s="62" t="s">
        <v>212</v>
      </c>
      <c r="F43" s="63">
        <v>95.02</v>
      </c>
      <c r="G43" s="64"/>
      <c r="H43" s="65"/>
      <c r="I43" s="66" t="s">
        <v>39</v>
      </c>
      <c r="J43" s="67">
        <f t="shared" si="0"/>
        <v>1</v>
      </c>
      <c r="K43" s="68" t="s">
        <v>64</v>
      </c>
      <c r="L43" s="68" t="s">
        <v>7</v>
      </c>
      <c r="M43" s="69"/>
      <c r="N43" s="64"/>
      <c r="O43" s="64"/>
      <c r="P43" s="70"/>
      <c r="Q43" s="64"/>
      <c r="R43" s="64"/>
      <c r="S43" s="70"/>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2">
        <f t="shared" si="1"/>
        <v>56679.43</v>
      </c>
      <c r="BB43" s="73">
        <f t="shared" si="2"/>
        <v>56679.43</v>
      </c>
      <c r="BC43" s="74" t="str">
        <f t="shared" si="3"/>
        <v>INR  Fifty Six Thousand Six Hundred &amp; Seventy Nine  and Paise Forty Three Only</v>
      </c>
      <c r="BE43" s="57">
        <f t="shared" si="4"/>
        <v>107.486624</v>
      </c>
      <c r="BF43" s="57">
        <v>2673</v>
      </c>
      <c r="BG43" s="84">
        <f t="shared" si="5"/>
        <v>3023.7</v>
      </c>
      <c r="HX43" s="58"/>
      <c r="HY43" s="58"/>
      <c r="HZ43" s="58"/>
      <c r="IA43" s="58"/>
      <c r="IB43" s="58"/>
    </row>
    <row r="44" spans="1:236" s="57" customFormat="1" ht="195.75" customHeight="1">
      <c r="A44" s="59">
        <v>32</v>
      </c>
      <c r="B44" s="88" t="s">
        <v>324</v>
      </c>
      <c r="C44" s="60" t="s">
        <v>83</v>
      </c>
      <c r="D44" s="61">
        <v>596.5</v>
      </c>
      <c r="E44" s="62" t="s">
        <v>212</v>
      </c>
      <c r="F44" s="63">
        <v>95.82</v>
      </c>
      <c r="G44" s="64"/>
      <c r="H44" s="65"/>
      <c r="I44" s="66" t="s">
        <v>39</v>
      </c>
      <c r="J44" s="67">
        <f t="shared" si="0"/>
        <v>1</v>
      </c>
      <c r="K44" s="68" t="s">
        <v>64</v>
      </c>
      <c r="L44" s="68" t="s">
        <v>7</v>
      </c>
      <c r="M44" s="69"/>
      <c r="N44" s="64"/>
      <c r="O44" s="64"/>
      <c r="P44" s="70"/>
      <c r="Q44" s="64"/>
      <c r="R44" s="64"/>
      <c r="S44" s="70"/>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2">
        <f t="shared" si="1"/>
        <v>57156.63</v>
      </c>
      <c r="BB44" s="73">
        <f t="shared" si="2"/>
        <v>57156.63</v>
      </c>
      <c r="BC44" s="74" t="str">
        <f t="shared" si="3"/>
        <v>INR  Fifty Seven Thousand One Hundred &amp; Fifty Six  and Paise Sixty Three Only</v>
      </c>
      <c r="BE44" s="57">
        <f t="shared" si="4"/>
        <v>108.391584</v>
      </c>
      <c r="BF44" s="57">
        <v>2687</v>
      </c>
      <c r="BG44" s="84">
        <f t="shared" si="5"/>
        <v>3039.53</v>
      </c>
      <c r="HX44" s="58"/>
      <c r="HY44" s="58"/>
      <c r="HZ44" s="58"/>
      <c r="IA44" s="58"/>
      <c r="IB44" s="58"/>
    </row>
    <row r="45" spans="1:236" s="57" customFormat="1" ht="81.75" customHeight="1">
      <c r="A45" s="27">
        <v>33</v>
      </c>
      <c r="B45" s="88" t="s">
        <v>239</v>
      </c>
      <c r="C45" s="43" t="s">
        <v>84</v>
      </c>
      <c r="D45" s="61">
        <v>74</v>
      </c>
      <c r="E45" s="62" t="s">
        <v>212</v>
      </c>
      <c r="F45" s="63">
        <v>32.8</v>
      </c>
      <c r="G45" s="64"/>
      <c r="H45" s="65"/>
      <c r="I45" s="66" t="s">
        <v>39</v>
      </c>
      <c r="J45" s="67">
        <f t="shared" si="0"/>
        <v>1</v>
      </c>
      <c r="K45" s="68" t="s">
        <v>64</v>
      </c>
      <c r="L45" s="68" t="s">
        <v>7</v>
      </c>
      <c r="M45" s="69"/>
      <c r="N45" s="64"/>
      <c r="O45" s="64"/>
      <c r="P45" s="70"/>
      <c r="Q45" s="64"/>
      <c r="R45" s="64"/>
      <c r="S45" s="70"/>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2">
        <f t="shared" si="1"/>
        <v>2427.2</v>
      </c>
      <c r="BB45" s="73">
        <f t="shared" si="2"/>
        <v>2427.2</v>
      </c>
      <c r="BC45" s="74" t="str">
        <f t="shared" si="3"/>
        <v>INR  Two Thousand Four Hundred &amp; Twenty Seven  and Paise Twenty Only</v>
      </c>
      <c r="BE45" s="57">
        <f t="shared" si="4"/>
        <v>37.10336</v>
      </c>
      <c r="BF45" s="57">
        <v>125</v>
      </c>
      <c r="BG45" s="84">
        <f t="shared" si="5"/>
        <v>141.4</v>
      </c>
      <c r="HX45" s="58"/>
      <c r="HY45" s="58"/>
      <c r="HZ45" s="58"/>
      <c r="IA45" s="58"/>
      <c r="IB45" s="58"/>
    </row>
    <row r="46" spans="1:236" s="57" customFormat="1" ht="75">
      <c r="A46" s="59">
        <v>34</v>
      </c>
      <c r="B46" s="88" t="s">
        <v>240</v>
      </c>
      <c r="C46" s="60" t="s">
        <v>85</v>
      </c>
      <c r="D46" s="61">
        <v>144</v>
      </c>
      <c r="E46" s="62" t="s">
        <v>212</v>
      </c>
      <c r="F46" s="63">
        <v>32.8</v>
      </c>
      <c r="G46" s="64"/>
      <c r="H46" s="65"/>
      <c r="I46" s="66" t="s">
        <v>39</v>
      </c>
      <c r="J46" s="67">
        <f t="shared" si="0"/>
        <v>1</v>
      </c>
      <c r="K46" s="68" t="s">
        <v>64</v>
      </c>
      <c r="L46" s="68" t="s">
        <v>7</v>
      </c>
      <c r="M46" s="69"/>
      <c r="N46" s="64"/>
      <c r="O46" s="64"/>
      <c r="P46" s="70"/>
      <c r="Q46" s="64"/>
      <c r="R46" s="64"/>
      <c r="S46" s="70"/>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2">
        <f t="shared" si="1"/>
        <v>4723.2</v>
      </c>
      <c r="BB46" s="73">
        <f t="shared" si="2"/>
        <v>4723.2</v>
      </c>
      <c r="BC46" s="74" t="str">
        <f t="shared" si="3"/>
        <v>INR  Four Thousand Seven Hundred &amp; Twenty Three  and Paise Twenty Only</v>
      </c>
      <c r="BE46" s="57">
        <f t="shared" si="4"/>
        <v>37.10336</v>
      </c>
      <c r="BF46" s="57">
        <v>129</v>
      </c>
      <c r="BG46" s="84">
        <f t="shared" si="5"/>
        <v>145.92</v>
      </c>
      <c r="HX46" s="58"/>
      <c r="HY46" s="58"/>
      <c r="HZ46" s="58"/>
      <c r="IA46" s="58"/>
      <c r="IB46" s="58"/>
    </row>
    <row r="47" spans="1:236" s="57" customFormat="1" ht="135">
      <c r="A47" s="27">
        <v>35</v>
      </c>
      <c r="B47" s="88" t="s">
        <v>241</v>
      </c>
      <c r="C47" s="43" t="s">
        <v>86</v>
      </c>
      <c r="D47" s="61">
        <v>74</v>
      </c>
      <c r="E47" s="62" t="s">
        <v>212</v>
      </c>
      <c r="F47" s="63">
        <v>89.36</v>
      </c>
      <c r="G47" s="64"/>
      <c r="H47" s="65"/>
      <c r="I47" s="66" t="s">
        <v>39</v>
      </c>
      <c r="J47" s="67">
        <f t="shared" si="0"/>
        <v>1</v>
      </c>
      <c r="K47" s="68" t="s">
        <v>64</v>
      </c>
      <c r="L47" s="68" t="s">
        <v>7</v>
      </c>
      <c r="M47" s="69"/>
      <c r="N47" s="64"/>
      <c r="O47" s="64"/>
      <c r="P47" s="70"/>
      <c r="Q47" s="64"/>
      <c r="R47" s="64"/>
      <c r="S47" s="70"/>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2">
        <f t="shared" si="1"/>
        <v>6612.64</v>
      </c>
      <c r="BB47" s="73">
        <f t="shared" si="2"/>
        <v>6612.64</v>
      </c>
      <c r="BC47" s="74" t="str">
        <f t="shared" si="3"/>
        <v>INR  Six Thousand Six Hundred &amp; Twelve  and Paise Sixty Four Only</v>
      </c>
      <c r="BE47" s="57">
        <f t="shared" si="4"/>
        <v>101.084032</v>
      </c>
      <c r="BF47" s="57">
        <v>133</v>
      </c>
      <c r="BG47" s="84">
        <f t="shared" si="5"/>
        <v>150.45</v>
      </c>
      <c r="HX47" s="58"/>
      <c r="HY47" s="58"/>
      <c r="HZ47" s="58"/>
      <c r="IA47" s="58"/>
      <c r="IB47" s="58"/>
    </row>
    <row r="48" spans="1:236" s="57" customFormat="1" ht="135.75" customHeight="1">
      <c r="A48" s="59">
        <v>36</v>
      </c>
      <c r="B48" s="88" t="s">
        <v>242</v>
      </c>
      <c r="C48" s="60" t="s">
        <v>87</v>
      </c>
      <c r="D48" s="61">
        <v>144</v>
      </c>
      <c r="E48" s="62" t="s">
        <v>212</v>
      </c>
      <c r="F48" s="63">
        <v>89.36</v>
      </c>
      <c r="G48" s="64"/>
      <c r="H48" s="65"/>
      <c r="I48" s="66" t="s">
        <v>39</v>
      </c>
      <c r="J48" s="67">
        <f t="shared" si="0"/>
        <v>1</v>
      </c>
      <c r="K48" s="68" t="s">
        <v>64</v>
      </c>
      <c r="L48" s="68" t="s">
        <v>7</v>
      </c>
      <c r="M48" s="69"/>
      <c r="N48" s="64"/>
      <c r="O48" s="64"/>
      <c r="P48" s="70"/>
      <c r="Q48" s="64"/>
      <c r="R48" s="64"/>
      <c r="S48" s="70"/>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2">
        <f t="shared" si="1"/>
        <v>12867.84</v>
      </c>
      <c r="BB48" s="73">
        <f t="shared" si="2"/>
        <v>12867.84</v>
      </c>
      <c r="BC48" s="74" t="str">
        <f t="shared" si="3"/>
        <v>INR  Twelve Thousand Eight Hundred &amp; Sixty Seven  and Paise Eighty Four Only</v>
      </c>
      <c r="BE48" s="57">
        <f t="shared" si="4"/>
        <v>101.084032</v>
      </c>
      <c r="BF48" s="57">
        <v>159</v>
      </c>
      <c r="BG48" s="84">
        <f t="shared" si="5"/>
        <v>179.86</v>
      </c>
      <c r="HX48" s="58"/>
      <c r="HY48" s="58"/>
      <c r="HZ48" s="58"/>
      <c r="IA48" s="58"/>
      <c r="IB48" s="58"/>
    </row>
    <row r="49" spans="1:236" s="57" customFormat="1" ht="75">
      <c r="A49" s="27">
        <v>37</v>
      </c>
      <c r="B49" s="88" t="s">
        <v>243</v>
      </c>
      <c r="C49" s="43" t="s">
        <v>88</v>
      </c>
      <c r="D49" s="61">
        <v>462</v>
      </c>
      <c r="E49" s="62" t="s">
        <v>212</v>
      </c>
      <c r="F49" s="63">
        <v>42.99</v>
      </c>
      <c r="G49" s="64"/>
      <c r="H49" s="65"/>
      <c r="I49" s="66" t="s">
        <v>39</v>
      </c>
      <c r="J49" s="67">
        <f t="shared" si="0"/>
        <v>1</v>
      </c>
      <c r="K49" s="68" t="s">
        <v>64</v>
      </c>
      <c r="L49" s="68" t="s">
        <v>7</v>
      </c>
      <c r="M49" s="69"/>
      <c r="N49" s="64"/>
      <c r="O49" s="64"/>
      <c r="P49" s="70"/>
      <c r="Q49" s="64"/>
      <c r="R49" s="64"/>
      <c r="S49" s="70"/>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2">
        <f t="shared" si="1"/>
        <v>19861.38</v>
      </c>
      <c r="BB49" s="73">
        <f t="shared" si="2"/>
        <v>19861.38</v>
      </c>
      <c r="BC49" s="74" t="str">
        <f t="shared" si="3"/>
        <v>INR  Nineteen Thousand Eight Hundred &amp; Sixty One  and Paise Thirty Eight Only</v>
      </c>
      <c r="BE49" s="57">
        <f t="shared" si="4"/>
        <v>48.630288</v>
      </c>
      <c r="BF49" s="57">
        <v>163</v>
      </c>
      <c r="BG49" s="84">
        <f t="shared" si="5"/>
        <v>184.39</v>
      </c>
      <c r="HX49" s="58"/>
      <c r="HY49" s="58"/>
      <c r="HZ49" s="58"/>
      <c r="IA49" s="58"/>
      <c r="IB49" s="58"/>
    </row>
    <row r="50" spans="1:236" s="57" customFormat="1" ht="75">
      <c r="A50" s="59">
        <v>38</v>
      </c>
      <c r="B50" s="88" t="s">
        <v>244</v>
      </c>
      <c r="C50" s="60" t="s">
        <v>89</v>
      </c>
      <c r="D50" s="61">
        <v>346</v>
      </c>
      <c r="E50" s="62" t="s">
        <v>212</v>
      </c>
      <c r="F50" s="63">
        <v>42.99</v>
      </c>
      <c r="G50" s="64"/>
      <c r="H50" s="65"/>
      <c r="I50" s="66" t="s">
        <v>39</v>
      </c>
      <c r="J50" s="67">
        <f t="shared" si="0"/>
        <v>1</v>
      </c>
      <c r="K50" s="68" t="s">
        <v>64</v>
      </c>
      <c r="L50" s="68" t="s">
        <v>7</v>
      </c>
      <c r="M50" s="69"/>
      <c r="N50" s="64"/>
      <c r="O50" s="64"/>
      <c r="P50" s="70"/>
      <c r="Q50" s="64"/>
      <c r="R50" s="64"/>
      <c r="S50" s="70"/>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2">
        <f t="shared" si="1"/>
        <v>14874.54</v>
      </c>
      <c r="BB50" s="73">
        <f t="shared" si="2"/>
        <v>14874.54</v>
      </c>
      <c r="BC50" s="74" t="str">
        <f t="shared" si="3"/>
        <v>INR  Fourteen Thousand Eight Hundred &amp; Seventy Four  and Paise Fifty Four Only</v>
      </c>
      <c r="BE50" s="57">
        <f t="shared" si="4"/>
        <v>48.630288</v>
      </c>
      <c r="BF50" s="57">
        <v>167</v>
      </c>
      <c r="BG50" s="84">
        <f t="shared" si="5"/>
        <v>188.91</v>
      </c>
      <c r="HX50" s="58"/>
      <c r="HY50" s="58"/>
      <c r="HZ50" s="58"/>
      <c r="IA50" s="58"/>
      <c r="IB50" s="58"/>
    </row>
    <row r="51" spans="1:236" s="57" customFormat="1" ht="135">
      <c r="A51" s="27">
        <v>39</v>
      </c>
      <c r="B51" s="88" t="s">
        <v>245</v>
      </c>
      <c r="C51" s="43" t="s">
        <v>90</v>
      </c>
      <c r="D51" s="61">
        <v>462</v>
      </c>
      <c r="E51" s="62" t="s">
        <v>212</v>
      </c>
      <c r="F51" s="63">
        <v>91.63</v>
      </c>
      <c r="G51" s="64"/>
      <c r="H51" s="65"/>
      <c r="I51" s="66" t="s">
        <v>39</v>
      </c>
      <c r="J51" s="67">
        <f t="shared" si="0"/>
        <v>1</v>
      </c>
      <c r="K51" s="68" t="s">
        <v>64</v>
      </c>
      <c r="L51" s="68" t="s">
        <v>7</v>
      </c>
      <c r="M51" s="69"/>
      <c r="N51" s="64"/>
      <c r="O51" s="64"/>
      <c r="P51" s="70"/>
      <c r="Q51" s="64"/>
      <c r="R51" s="64"/>
      <c r="S51" s="70"/>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2">
        <f t="shared" si="1"/>
        <v>42333.06</v>
      </c>
      <c r="BB51" s="73">
        <f t="shared" si="2"/>
        <v>42333.06</v>
      </c>
      <c r="BC51" s="74" t="str">
        <f t="shared" si="3"/>
        <v>INR  Forty Two Thousand Three Hundred &amp; Thirty Three  and Paise Six Only</v>
      </c>
      <c r="BE51" s="57">
        <f t="shared" si="4"/>
        <v>103.651856</v>
      </c>
      <c r="BF51" s="57">
        <v>139</v>
      </c>
      <c r="BG51" s="84">
        <f t="shared" si="5"/>
        <v>157.24</v>
      </c>
      <c r="HX51" s="58"/>
      <c r="HY51" s="58"/>
      <c r="HZ51" s="58"/>
      <c r="IA51" s="58"/>
      <c r="IB51" s="58"/>
    </row>
    <row r="52" spans="1:236" s="57" customFormat="1" ht="135">
      <c r="A52" s="59">
        <v>40</v>
      </c>
      <c r="B52" s="88" t="s">
        <v>246</v>
      </c>
      <c r="C52" s="60" t="s">
        <v>91</v>
      </c>
      <c r="D52" s="61">
        <v>346</v>
      </c>
      <c r="E52" s="62" t="s">
        <v>212</v>
      </c>
      <c r="F52" s="63">
        <v>91.63</v>
      </c>
      <c r="G52" s="64"/>
      <c r="H52" s="65"/>
      <c r="I52" s="66" t="s">
        <v>39</v>
      </c>
      <c r="J52" s="67">
        <f t="shared" si="0"/>
        <v>1</v>
      </c>
      <c r="K52" s="68" t="s">
        <v>64</v>
      </c>
      <c r="L52" s="68" t="s">
        <v>7</v>
      </c>
      <c r="M52" s="69"/>
      <c r="N52" s="64"/>
      <c r="O52" s="64"/>
      <c r="P52" s="70"/>
      <c r="Q52" s="64"/>
      <c r="R52" s="64"/>
      <c r="S52" s="70"/>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2">
        <f t="shared" si="1"/>
        <v>31703.98</v>
      </c>
      <c r="BB52" s="73">
        <f t="shared" si="2"/>
        <v>31703.98</v>
      </c>
      <c r="BC52" s="74" t="str">
        <f t="shared" si="3"/>
        <v>INR  Thirty One Thousand Seven Hundred &amp; Three  and Paise Ninety Eight Only</v>
      </c>
      <c r="BE52" s="57">
        <f t="shared" si="4"/>
        <v>103.651856</v>
      </c>
      <c r="BF52" s="57">
        <v>143</v>
      </c>
      <c r="BG52" s="84">
        <f t="shared" si="5"/>
        <v>161.76</v>
      </c>
      <c r="HX52" s="58"/>
      <c r="HY52" s="58"/>
      <c r="HZ52" s="58"/>
      <c r="IA52" s="58"/>
      <c r="IB52" s="58"/>
    </row>
    <row r="53" spans="1:236" s="57" customFormat="1" ht="150">
      <c r="A53" s="27">
        <v>41</v>
      </c>
      <c r="B53" s="88" t="s">
        <v>294</v>
      </c>
      <c r="C53" s="43" t="s">
        <v>92</v>
      </c>
      <c r="D53" s="61">
        <v>90</v>
      </c>
      <c r="E53" s="62" t="s">
        <v>212</v>
      </c>
      <c r="F53" s="63">
        <v>1144.77</v>
      </c>
      <c r="G53" s="64"/>
      <c r="H53" s="65"/>
      <c r="I53" s="66" t="s">
        <v>39</v>
      </c>
      <c r="J53" s="67">
        <f t="shared" si="0"/>
        <v>1</v>
      </c>
      <c r="K53" s="68" t="s">
        <v>64</v>
      </c>
      <c r="L53" s="68" t="s">
        <v>7</v>
      </c>
      <c r="M53" s="69"/>
      <c r="N53" s="64"/>
      <c r="O53" s="64"/>
      <c r="P53" s="70"/>
      <c r="Q53" s="64"/>
      <c r="R53" s="64"/>
      <c r="S53" s="70"/>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2">
        <f t="shared" si="1"/>
        <v>103029.3</v>
      </c>
      <c r="BB53" s="73">
        <f t="shared" si="2"/>
        <v>103029.3</v>
      </c>
      <c r="BC53" s="74" t="str">
        <f t="shared" si="3"/>
        <v>INR  One Lakh Three Thousand  &amp;Twenty Nine  and Paise Thirty Only</v>
      </c>
      <c r="BE53" s="57">
        <f t="shared" si="4"/>
        <v>1294.963824</v>
      </c>
      <c r="BF53" s="57">
        <v>147</v>
      </c>
      <c r="BG53" s="84">
        <f t="shared" si="5"/>
        <v>166.29</v>
      </c>
      <c r="HX53" s="58"/>
      <c r="HY53" s="58"/>
      <c r="HZ53" s="58"/>
      <c r="IA53" s="58"/>
      <c r="IB53" s="58"/>
    </row>
    <row r="54" spans="1:236" s="57" customFormat="1" ht="150">
      <c r="A54" s="59">
        <v>42</v>
      </c>
      <c r="B54" s="88" t="s">
        <v>295</v>
      </c>
      <c r="C54" s="60" t="s">
        <v>93</v>
      </c>
      <c r="D54" s="61">
        <v>50</v>
      </c>
      <c r="E54" s="62" t="s">
        <v>212</v>
      </c>
      <c r="F54" s="63">
        <v>1158.35</v>
      </c>
      <c r="G54" s="64"/>
      <c r="H54" s="65"/>
      <c r="I54" s="66" t="s">
        <v>39</v>
      </c>
      <c r="J54" s="67">
        <f t="shared" si="0"/>
        <v>1</v>
      </c>
      <c r="K54" s="68" t="s">
        <v>64</v>
      </c>
      <c r="L54" s="68" t="s">
        <v>7</v>
      </c>
      <c r="M54" s="69"/>
      <c r="N54" s="64"/>
      <c r="O54" s="64"/>
      <c r="P54" s="70"/>
      <c r="Q54" s="64"/>
      <c r="R54" s="64"/>
      <c r="S54" s="70"/>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2">
        <f t="shared" si="1"/>
        <v>57917.5</v>
      </c>
      <c r="BB54" s="73">
        <f t="shared" si="2"/>
        <v>57917.5</v>
      </c>
      <c r="BC54" s="74" t="str">
        <f t="shared" si="3"/>
        <v>INR  Fifty Seven Thousand Nine Hundred &amp; Seventeen  and Paise Fifty Only</v>
      </c>
      <c r="BE54" s="57">
        <f t="shared" si="4"/>
        <v>1310.32552</v>
      </c>
      <c r="BF54" s="57">
        <v>34</v>
      </c>
      <c r="BG54" s="84">
        <f t="shared" si="5"/>
        <v>38.46</v>
      </c>
      <c r="HX54" s="58"/>
      <c r="HY54" s="58"/>
      <c r="HZ54" s="58"/>
      <c r="IA54" s="58"/>
      <c r="IB54" s="58"/>
    </row>
    <row r="55" spans="1:236" s="57" customFormat="1" ht="60">
      <c r="A55" s="27">
        <v>43</v>
      </c>
      <c r="B55" s="88" t="s">
        <v>247</v>
      </c>
      <c r="C55" s="43" t="s">
        <v>94</v>
      </c>
      <c r="D55" s="61">
        <v>210</v>
      </c>
      <c r="E55" s="62" t="s">
        <v>212</v>
      </c>
      <c r="F55" s="63">
        <v>234.16</v>
      </c>
      <c r="G55" s="64"/>
      <c r="H55" s="65"/>
      <c r="I55" s="66" t="s">
        <v>39</v>
      </c>
      <c r="J55" s="67">
        <f t="shared" si="0"/>
        <v>1</v>
      </c>
      <c r="K55" s="68" t="s">
        <v>64</v>
      </c>
      <c r="L55" s="68" t="s">
        <v>7</v>
      </c>
      <c r="M55" s="69"/>
      <c r="N55" s="64"/>
      <c r="O55" s="64"/>
      <c r="P55" s="70"/>
      <c r="Q55" s="64"/>
      <c r="R55" s="64"/>
      <c r="S55" s="70"/>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2">
        <f t="shared" si="1"/>
        <v>49173.6</v>
      </c>
      <c r="BB55" s="73">
        <f t="shared" si="2"/>
        <v>49173.6</v>
      </c>
      <c r="BC55" s="74" t="str">
        <f t="shared" si="3"/>
        <v>INR  Forty Nine Thousand One Hundred &amp; Seventy Three  and Paise Sixty Only</v>
      </c>
      <c r="BE55" s="57">
        <f t="shared" si="4"/>
        <v>264.881792</v>
      </c>
      <c r="BF55" s="57">
        <v>122</v>
      </c>
      <c r="BG55" s="84">
        <f t="shared" si="5"/>
        <v>138.01</v>
      </c>
      <c r="HX55" s="58"/>
      <c r="HY55" s="58"/>
      <c r="HZ55" s="58"/>
      <c r="IA55" s="58"/>
      <c r="IB55" s="58"/>
    </row>
    <row r="56" spans="1:236" s="57" customFormat="1" ht="45">
      <c r="A56" s="59">
        <v>44</v>
      </c>
      <c r="B56" s="88" t="s">
        <v>248</v>
      </c>
      <c r="C56" s="60" t="s">
        <v>95</v>
      </c>
      <c r="D56" s="61">
        <v>115</v>
      </c>
      <c r="E56" s="62" t="s">
        <v>212</v>
      </c>
      <c r="F56" s="63">
        <v>236.42</v>
      </c>
      <c r="G56" s="64"/>
      <c r="H56" s="65"/>
      <c r="I56" s="66" t="s">
        <v>39</v>
      </c>
      <c r="J56" s="67">
        <f t="shared" si="0"/>
        <v>1</v>
      </c>
      <c r="K56" s="68" t="s">
        <v>64</v>
      </c>
      <c r="L56" s="68" t="s">
        <v>7</v>
      </c>
      <c r="M56" s="69"/>
      <c r="N56" s="64"/>
      <c r="O56" s="64"/>
      <c r="P56" s="70"/>
      <c r="Q56" s="64"/>
      <c r="R56" s="64"/>
      <c r="S56" s="70"/>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2">
        <f t="shared" si="1"/>
        <v>27188.3</v>
      </c>
      <c r="BB56" s="73">
        <f t="shared" si="2"/>
        <v>27188.3</v>
      </c>
      <c r="BC56" s="74" t="str">
        <f t="shared" si="3"/>
        <v>INR  Twenty Seven Thousand One Hundred &amp; Eighty Eight  and Paise Thirty Only</v>
      </c>
      <c r="BE56" s="57">
        <f t="shared" si="4"/>
        <v>267.438304</v>
      </c>
      <c r="BF56" s="57">
        <v>122</v>
      </c>
      <c r="BG56" s="84">
        <f t="shared" si="5"/>
        <v>138.01</v>
      </c>
      <c r="HX56" s="58"/>
      <c r="HY56" s="58"/>
      <c r="HZ56" s="58"/>
      <c r="IA56" s="58"/>
      <c r="IB56" s="58"/>
    </row>
    <row r="57" spans="1:236" s="57" customFormat="1" ht="54.75" customHeight="1">
      <c r="A57" s="27">
        <v>45</v>
      </c>
      <c r="B57" s="88" t="s">
        <v>249</v>
      </c>
      <c r="C57" s="43" t="s">
        <v>96</v>
      </c>
      <c r="D57" s="61">
        <v>97.5</v>
      </c>
      <c r="E57" s="62" t="s">
        <v>250</v>
      </c>
      <c r="F57" s="63">
        <v>253.39</v>
      </c>
      <c r="G57" s="64"/>
      <c r="H57" s="65"/>
      <c r="I57" s="66" t="s">
        <v>39</v>
      </c>
      <c r="J57" s="67">
        <f t="shared" si="0"/>
        <v>1</v>
      </c>
      <c r="K57" s="68" t="s">
        <v>64</v>
      </c>
      <c r="L57" s="68" t="s">
        <v>7</v>
      </c>
      <c r="M57" s="69"/>
      <c r="N57" s="64"/>
      <c r="O57" s="64"/>
      <c r="P57" s="70"/>
      <c r="Q57" s="64"/>
      <c r="R57" s="64"/>
      <c r="S57" s="70"/>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2">
        <f t="shared" si="1"/>
        <v>24705.53</v>
      </c>
      <c r="BB57" s="73">
        <f t="shared" si="2"/>
        <v>24705.53</v>
      </c>
      <c r="BC57" s="74" t="str">
        <f t="shared" si="3"/>
        <v>INR  Twenty Four Thousand Seven Hundred &amp; Five  and Paise Fifty Three Only</v>
      </c>
      <c r="BE57" s="57">
        <f t="shared" si="4"/>
        <v>286.634768</v>
      </c>
      <c r="BF57" s="57">
        <v>122</v>
      </c>
      <c r="BG57" s="84">
        <f t="shared" si="5"/>
        <v>138.01</v>
      </c>
      <c r="HX57" s="58"/>
      <c r="HY57" s="58"/>
      <c r="HZ57" s="58"/>
      <c r="IA57" s="58"/>
      <c r="IB57" s="58"/>
    </row>
    <row r="58" spans="1:236" s="57" customFormat="1" ht="270.75" customHeight="1">
      <c r="A58" s="59">
        <v>46</v>
      </c>
      <c r="B58" s="88" t="s">
        <v>325</v>
      </c>
      <c r="C58" s="60" t="s">
        <v>97</v>
      </c>
      <c r="D58" s="61">
        <v>185</v>
      </c>
      <c r="E58" s="62" t="s">
        <v>212</v>
      </c>
      <c r="F58" s="63">
        <v>789.58</v>
      </c>
      <c r="G58" s="64"/>
      <c r="H58" s="65"/>
      <c r="I58" s="66" t="s">
        <v>39</v>
      </c>
      <c r="J58" s="67">
        <f t="shared" si="0"/>
        <v>1</v>
      </c>
      <c r="K58" s="68" t="s">
        <v>64</v>
      </c>
      <c r="L58" s="68" t="s">
        <v>7</v>
      </c>
      <c r="M58" s="69"/>
      <c r="N58" s="64"/>
      <c r="O58" s="64"/>
      <c r="P58" s="70"/>
      <c r="Q58" s="64"/>
      <c r="R58" s="64"/>
      <c r="S58" s="70"/>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2">
        <f t="shared" si="1"/>
        <v>146072.3</v>
      </c>
      <c r="BB58" s="73">
        <f t="shared" si="2"/>
        <v>146072.3</v>
      </c>
      <c r="BC58" s="74" t="str">
        <f t="shared" si="3"/>
        <v>INR  One Lakh Forty Six Thousand  &amp;Seventy Two  and Paise Thirty Only</v>
      </c>
      <c r="BE58" s="57">
        <f t="shared" si="4"/>
        <v>893.172896</v>
      </c>
      <c r="BF58" s="57">
        <v>44.2</v>
      </c>
      <c r="BG58" s="84">
        <f t="shared" si="5"/>
        <v>50</v>
      </c>
      <c r="HX58" s="58"/>
      <c r="HY58" s="58"/>
      <c r="HZ58" s="58"/>
      <c r="IA58" s="58"/>
      <c r="IB58" s="58"/>
    </row>
    <row r="59" spans="1:236" s="57" customFormat="1" ht="280.5" customHeight="1">
      <c r="A59" s="27">
        <v>47</v>
      </c>
      <c r="B59" s="88" t="s">
        <v>326</v>
      </c>
      <c r="C59" s="43" t="s">
        <v>98</v>
      </c>
      <c r="D59" s="61">
        <v>115</v>
      </c>
      <c r="E59" s="62" t="s">
        <v>212</v>
      </c>
      <c r="F59" s="63">
        <v>795.23</v>
      </c>
      <c r="G59" s="64"/>
      <c r="H59" s="65"/>
      <c r="I59" s="66" t="s">
        <v>39</v>
      </c>
      <c r="J59" s="67">
        <f t="shared" si="0"/>
        <v>1</v>
      </c>
      <c r="K59" s="68" t="s">
        <v>64</v>
      </c>
      <c r="L59" s="68" t="s">
        <v>7</v>
      </c>
      <c r="M59" s="69"/>
      <c r="N59" s="64"/>
      <c r="O59" s="64"/>
      <c r="P59" s="70"/>
      <c r="Q59" s="64"/>
      <c r="R59" s="64"/>
      <c r="S59" s="70"/>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2">
        <f t="shared" si="1"/>
        <v>91451.45</v>
      </c>
      <c r="BB59" s="73">
        <f t="shared" si="2"/>
        <v>91451.45</v>
      </c>
      <c r="BC59" s="74" t="str">
        <f t="shared" si="3"/>
        <v>INR  Ninety One Thousand Four Hundred &amp; Fifty One  and Paise Forty Five Only</v>
      </c>
      <c r="BE59" s="57">
        <f t="shared" si="4"/>
        <v>899.564176</v>
      </c>
      <c r="BF59" s="57">
        <v>70</v>
      </c>
      <c r="BG59" s="84">
        <f t="shared" si="5"/>
        <v>79.18</v>
      </c>
      <c r="HX59" s="58"/>
      <c r="HY59" s="58"/>
      <c r="HZ59" s="58"/>
      <c r="IA59" s="58"/>
      <c r="IB59" s="58"/>
    </row>
    <row r="60" spans="1:236" s="57" customFormat="1" ht="276.75" customHeight="1">
      <c r="A60" s="59">
        <v>48</v>
      </c>
      <c r="B60" s="88" t="s">
        <v>327</v>
      </c>
      <c r="C60" s="60" t="s">
        <v>99</v>
      </c>
      <c r="D60" s="61">
        <v>93</v>
      </c>
      <c r="E60" s="62" t="s">
        <v>212</v>
      </c>
      <c r="F60" s="63">
        <v>795.23</v>
      </c>
      <c r="G60" s="64"/>
      <c r="H60" s="65"/>
      <c r="I60" s="66" t="s">
        <v>39</v>
      </c>
      <c r="J60" s="67">
        <f t="shared" si="0"/>
        <v>1</v>
      </c>
      <c r="K60" s="68" t="s">
        <v>64</v>
      </c>
      <c r="L60" s="68" t="s">
        <v>7</v>
      </c>
      <c r="M60" s="69"/>
      <c r="N60" s="64"/>
      <c r="O60" s="64"/>
      <c r="P60" s="70"/>
      <c r="Q60" s="64"/>
      <c r="R60" s="64"/>
      <c r="S60" s="70"/>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2">
        <f t="shared" si="1"/>
        <v>73956.39</v>
      </c>
      <c r="BB60" s="73">
        <f t="shared" si="2"/>
        <v>73956.39</v>
      </c>
      <c r="BC60" s="74" t="str">
        <f t="shared" si="3"/>
        <v>INR  Seventy Three Thousand Nine Hundred &amp; Fifty Six  and Paise Thirty Nine Only</v>
      </c>
      <c r="BE60" s="57">
        <f t="shared" si="4"/>
        <v>899.564176</v>
      </c>
      <c r="BF60" s="57">
        <v>45.1</v>
      </c>
      <c r="BG60" s="84">
        <f t="shared" si="5"/>
        <v>51.02</v>
      </c>
      <c r="HX60" s="58"/>
      <c r="HY60" s="58"/>
      <c r="HZ60" s="58"/>
      <c r="IA60" s="58"/>
      <c r="IB60" s="58"/>
    </row>
    <row r="61" spans="1:236" s="57" customFormat="1" ht="282" customHeight="1">
      <c r="A61" s="27">
        <v>49</v>
      </c>
      <c r="B61" s="88" t="s">
        <v>328</v>
      </c>
      <c r="C61" s="43" t="s">
        <v>100</v>
      </c>
      <c r="D61" s="61">
        <v>67</v>
      </c>
      <c r="E61" s="62" t="s">
        <v>212</v>
      </c>
      <c r="F61" s="63">
        <v>800.89</v>
      </c>
      <c r="G61" s="64"/>
      <c r="H61" s="65"/>
      <c r="I61" s="66" t="s">
        <v>39</v>
      </c>
      <c r="J61" s="67">
        <f t="shared" si="0"/>
        <v>1</v>
      </c>
      <c r="K61" s="68" t="s">
        <v>64</v>
      </c>
      <c r="L61" s="68" t="s">
        <v>7</v>
      </c>
      <c r="M61" s="69"/>
      <c r="N61" s="64"/>
      <c r="O61" s="64"/>
      <c r="P61" s="70"/>
      <c r="Q61" s="64"/>
      <c r="R61" s="64"/>
      <c r="S61" s="70"/>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2">
        <f t="shared" si="1"/>
        <v>53659.63</v>
      </c>
      <c r="BB61" s="73">
        <f t="shared" si="2"/>
        <v>53659.63</v>
      </c>
      <c r="BC61" s="74" t="str">
        <f t="shared" si="3"/>
        <v>INR  Fifty Three Thousand Six Hundred &amp; Fifty Nine  and Paise Sixty Three Only</v>
      </c>
      <c r="BE61" s="57">
        <f t="shared" si="4"/>
        <v>905.966768</v>
      </c>
      <c r="BF61" s="57">
        <v>45.81</v>
      </c>
      <c r="BG61" s="84">
        <f t="shared" si="5"/>
        <v>51.82</v>
      </c>
      <c r="HX61" s="58"/>
      <c r="HY61" s="58"/>
      <c r="HZ61" s="58"/>
      <c r="IA61" s="58"/>
      <c r="IB61" s="58"/>
    </row>
    <row r="62" spans="1:236" s="57" customFormat="1" ht="132.75" customHeight="1">
      <c r="A62" s="59">
        <v>50</v>
      </c>
      <c r="B62" s="88" t="s">
        <v>251</v>
      </c>
      <c r="C62" s="60" t="s">
        <v>101</v>
      </c>
      <c r="D62" s="61">
        <v>13.85</v>
      </c>
      <c r="E62" s="62" t="s">
        <v>253</v>
      </c>
      <c r="F62" s="63">
        <v>727.36</v>
      </c>
      <c r="G62" s="64"/>
      <c r="H62" s="65"/>
      <c r="I62" s="66" t="s">
        <v>39</v>
      </c>
      <c r="J62" s="67">
        <f t="shared" si="0"/>
        <v>1</v>
      </c>
      <c r="K62" s="68" t="s">
        <v>64</v>
      </c>
      <c r="L62" s="68" t="s">
        <v>7</v>
      </c>
      <c r="M62" s="69"/>
      <c r="N62" s="64"/>
      <c r="O62" s="64"/>
      <c r="P62" s="70"/>
      <c r="Q62" s="64"/>
      <c r="R62" s="64"/>
      <c r="S62" s="70"/>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2">
        <f t="shared" si="1"/>
        <v>10073.94</v>
      </c>
      <c r="BB62" s="73">
        <f t="shared" si="2"/>
        <v>10073.94</v>
      </c>
      <c r="BC62" s="74" t="str">
        <f t="shared" si="3"/>
        <v>INR  Ten Thousand  &amp;Seventy Three  and Paise Ninety Four Only</v>
      </c>
      <c r="BE62" s="57">
        <f t="shared" si="4"/>
        <v>822.789632</v>
      </c>
      <c r="BF62" s="57">
        <v>46.52</v>
      </c>
      <c r="BG62" s="84">
        <f t="shared" si="5"/>
        <v>52.62</v>
      </c>
      <c r="HX62" s="58"/>
      <c r="HY62" s="58"/>
      <c r="HZ62" s="58"/>
      <c r="IA62" s="58"/>
      <c r="IB62" s="58"/>
    </row>
    <row r="63" spans="1:236" s="57" customFormat="1" ht="120.75" customHeight="1">
      <c r="A63" s="27">
        <v>51</v>
      </c>
      <c r="B63" s="88" t="s">
        <v>252</v>
      </c>
      <c r="C63" s="43" t="s">
        <v>102</v>
      </c>
      <c r="D63" s="61">
        <v>11</v>
      </c>
      <c r="E63" s="62" t="s">
        <v>253</v>
      </c>
      <c r="F63" s="63">
        <v>740.94</v>
      </c>
      <c r="G63" s="64"/>
      <c r="H63" s="65"/>
      <c r="I63" s="66" t="s">
        <v>39</v>
      </c>
      <c r="J63" s="67">
        <f t="shared" si="0"/>
        <v>1</v>
      </c>
      <c r="K63" s="68" t="s">
        <v>64</v>
      </c>
      <c r="L63" s="68" t="s">
        <v>7</v>
      </c>
      <c r="M63" s="69"/>
      <c r="N63" s="64"/>
      <c r="O63" s="64"/>
      <c r="P63" s="70"/>
      <c r="Q63" s="64"/>
      <c r="R63" s="64"/>
      <c r="S63" s="70"/>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2">
        <f t="shared" si="1"/>
        <v>8150.34</v>
      </c>
      <c r="BB63" s="73">
        <f t="shared" si="2"/>
        <v>8150.34</v>
      </c>
      <c r="BC63" s="74" t="str">
        <f t="shared" si="3"/>
        <v>INR  Eight Thousand One Hundred &amp; Fifty  and Paise Thirty Four Only</v>
      </c>
      <c r="BE63" s="57">
        <f t="shared" si="4"/>
        <v>838.151328</v>
      </c>
      <c r="BF63" s="57">
        <v>84</v>
      </c>
      <c r="BG63" s="84">
        <f t="shared" si="5"/>
        <v>95.02</v>
      </c>
      <c r="HX63" s="58"/>
      <c r="HY63" s="58"/>
      <c r="HZ63" s="58"/>
      <c r="IA63" s="58"/>
      <c r="IB63" s="58"/>
    </row>
    <row r="64" spans="1:236" s="57" customFormat="1" ht="138.75" customHeight="1">
      <c r="A64" s="59">
        <v>52</v>
      </c>
      <c r="B64" s="88" t="s">
        <v>254</v>
      </c>
      <c r="C64" s="60" t="s">
        <v>103</v>
      </c>
      <c r="D64" s="61">
        <v>0.12</v>
      </c>
      <c r="E64" s="62" t="s">
        <v>211</v>
      </c>
      <c r="F64" s="63">
        <v>92686</v>
      </c>
      <c r="G64" s="64"/>
      <c r="H64" s="65"/>
      <c r="I64" s="66" t="s">
        <v>39</v>
      </c>
      <c r="J64" s="67">
        <f t="shared" si="0"/>
        <v>1</v>
      </c>
      <c r="K64" s="68" t="s">
        <v>64</v>
      </c>
      <c r="L64" s="68" t="s">
        <v>7</v>
      </c>
      <c r="M64" s="69"/>
      <c r="N64" s="64"/>
      <c r="O64" s="64"/>
      <c r="P64" s="70"/>
      <c r="Q64" s="64"/>
      <c r="R64" s="64"/>
      <c r="S64" s="70"/>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2">
        <f t="shared" si="1"/>
        <v>11122.32</v>
      </c>
      <c r="BB64" s="73">
        <f t="shared" si="2"/>
        <v>11122.32</v>
      </c>
      <c r="BC64" s="74" t="str">
        <f t="shared" si="3"/>
        <v>INR  Eleven Thousand One Hundred &amp; Twenty Two  and Paise Thirty Two Only</v>
      </c>
      <c r="BE64" s="57">
        <f t="shared" si="4"/>
        <v>104846.4032</v>
      </c>
      <c r="BF64" s="57">
        <v>84.71</v>
      </c>
      <c r="BG64" s="84">
        <f t="shared" si="5"/>
        <v>95.82</v>
      </c>
      <c r="HX64" s="58"/>
      <c r="HY64" s="58"/>
      <c r="HZ64" s="58"/>
      <c r="IA64" s="58"/>
      <c r="IB64" s="58"/>
    </row>
    <row r="65" spans="1:236" s="57" customFormat="1" ht="141.75" customHeight="1">
      <c r="A65" s="27">
        <v>53</v>
      </c>
      <c r="B65" s="88" t="s">
        <v>255</v>
      </c>
      <c r="C65" s="43" t="s">
        <v>104</v>
      </c>
      <c r="D65" s="61">
        <v>0.12</v>
      </c>
      <c r="E65" s="62" t="s">
        <v>211</v>
      </c>
      <c r="F65" s="63">
        <v>92912.24</v>
      </c>
      <c r="G65" s="64"/>
      <c r="H65" s="65"/>
      <c r="I65" s="66" t="s">
        <v>39</v>
      </c>
      <c r="J65" s="67">
        <f t="shared" si="0"/>
        <v>1</v>
      </c>
      <c r="K65" s="68" t="s">
        <v>64</v>
      </c>
      <c r="L65" s="68" t="s">
        <v>7</v>
      </c>
      <c r="M65" s="69"/>
      <c r="N65" s="64"/>
      <c r="O65" s="64"/>
      <c r="P65" s="70"/>
      <c r="Q65" s="64"/>
      <c r="R65" s="64"/>
      <c r="S65" s="70"/>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2">
        <f t="shared" si="1"/>
        <v>11149.47</v>
      </c>
      <c r="BB65" s="73">
        <f t="shared" si="2"/>
        <v>11149.47</v>
      </c>
      <c r="BC65" s="74" t="str">
        <f t="shared" si="3"/>
        <v>INR  Eleven Thousand One Hundred &amp; Forty Nine  and Paise Forty Seven Only</v>
      </c>
      <c r="BE65" s="57">
        <f t="shared" si="4"/>
        <v>105102.325888</v>
      </c>
      <c r="BF65" s="57">
        <v>85.42</v>
      </c>
      <c r="BG65" s="84">
        <f t="shared" si="5"/>
        <v>96.63</v>
      </c>
      <c r="HX65" s="58"/>
      <c r="HY65" s="58"/>
      <c r="HZ65" s="58"/>
      <c r="IA65" s="58"/>
      <c r="IB65" s="58"/>
    </row>
    <row r="66" spans="1:236" s="57" customFormat="1" ht="213" customHeight="1">
      <c r="A66" s="59">
        <v>54</v>
      </c>
      <c r="B66" s="88" t="s">
        <v>256</v>
      </c>
      <c r="C66" s="60" t="s">
        <v>105</v>
      </c>
      <c r="D66" s="61">
        <v>9</v>
      </c>
      <c r="E66" s="62" t="s">
        <v>212</v>
      </c>
      <c r="F66" s="63">
        <v>2668.5</v>
      </c>
      <c r="G66" s="64"/>
      <c r="H66" s="65"/>
      <c r="I66" s="66" t="s">
        <v>39</v>
      </c>
      <c r="J66" s="67">
        <f t="shared" si="0"/>
        <v>1</v>
      </c>
      <c r="K66" s="68" t="s">
        <v>64</v>
      </c>
      <c r="L66" s="68" t="s">
        <v>7</v>
      </c>
      <c r="M66" s="69"/>
      <c r="N66" s="64"/>
      <c r="O66" s="64"/>
      <c r="P66" s="70"/>
      <c r="Q66" s="64"/>
      <c r="R66" s="64"/>
      <c r="S66" s="70"/>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2">
        <f t="shared" si="1"/>
        <v>24016.5</v>
      </c>
      <c r="BB66" s="73">
        <f t="shared" si="2"/>
        <v>24016.5</v>
      </c>
      <c r="BC66" s="74" t="str">
        <f t="shared" si="3"/>
        <v>INR  Twenty Four Thousand  &amp;Sixteen  and Paise Fifty Only</v>
      </c>
      <c r="BE66" s="57">
        <f t="shared" si="4"/>
        <v>3018.6072</v>
      </c>
      <c r="BF66" s="57">
        <v>14.24</v>
      </c>
      <c r="BG66" s="84">
        <f t="shared" si="5"/>
        <v>16.11</v>
      </c>
      <c r="HX66" s="58"/>
      <c r="HY66" s="58"/>
      <c r="HZ66" s="58"/>
      <c r="IA66" s="58"/>
      <c r="IB66" s="58"/>
    </row>
    <row r="67" spans="1:236" s="57" customFormat="1" ht="208.5" customHeight="1">
      <c r="A67" s="27">
        <v>55</v>
      </c>
      <c r="B67" s="88" t="s">
        <v>257</v>
      </c>
      <c r="C67" s="43" t="s">
        <v>106</v>
      </c>
      <c r="D67" s="61">
        <v>9</v>
      </c>
      <c r="E67" s="62" t="s">
        <v>212</v>
      </c>
      <c r="F67" s="63">
        <v>2684.34</v>
      </c>
      <c r="G67" s="64"/>
      <c r="H67" s="65"/>
      <c r="I67" s="66" t="s">
        <v>39</v>
      </c>
      <c r="J67" s="67">
        <f t="shared" si="0"/>
        <v>1</v>
      </c>
      <c r="K67" s="68" t="s">
        <v>64</v>
      </c>
      <c r="L67" s="68" t="s">
        <v>7</v>
      </c>
      <c r="M67" s="69"/>
      <c r="N67" s="64"/>
      <c r="O67" s="64"/>
      <c r="P67" s="70"/>
      <c r="Q67" s="64"/>
      <c r="R67" s="64"/>
      <c r="S67" s="70"/>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2">
        <f t="shared" si="1"/>
        <v>24159.06</v>
      </c>
      <c r="BB67" s="73">
        <f t="shared" si="2"/>
        <v>24159.06</v>
      </c>
      <c r="BC67" s="74" t="str">
        <f t="shared" si="3"/>
        <v>INR  Twenty Four Thousand One Hundred &amp; Fifty Nine  and Paise Six Only</v>
      </c>
      <c r="BE67" s="57">
        <f t="shared" si="4"/>
        <v>3036.525408</v>
      </c>
      <c r="BF67" s="57">
        <v>49</v>
      </c>
      <c r="BG67" s="84">
        <f t="shared" si="5"/>
        <v>55.43</v>
      </c>
      <c r="HX67" s="58"/>
      <c r="HY67" s="58"/>
      <c r="HZ67" s="58"/>
      <c r="IA67" s="58"/>
      <c r="IB67" s="58"/>
    </row>
    <row r="68" spans="1:236" s="57" customFormat="1" ht="165">
      <c r="A68" s="59">
        <v>56</v>
      </c>
      <c r="B68" s="88" t="s">
        <v>313</v>
      </c>
      <c r="C68" s="60" t="s">
        <v>107</v>
      </c>
      <c r="D68" s="61">
        <v>12</v>
      </c>
      <c r="E68" s="62" t="s">
        <v>212</v>
      </c>
      <c r="F68" s="63">
        <v>2919.63</v>
      </c>
      <c r="G68" s="64"/>
      <c r="H68" s="65"/>
      <c r="I68" s="66" t="s">
        <v>39</v>
      </c>
      <c r="J68" s="67">
        <f t="shared" si="0"/>
        <v>1</v>
      </c>
      <c r="K68" s="68" t="s">
        <v>64</v>
      </c>
      <c r="L68" s="68" t="s">
        <v>7</v>
      </c>
      <c r="M68" s="69"/>
      <c r="N68" s="64"/>
      <c r="O68" s="64"/>
      <c r="P68" s="70"/>
      <c r="Q68" s="64"/>
      <c r="R68" s="64"/>
      <c r="S68" s="70"/>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2">
        <f t="shared" si="1"/>
        <v>35035.56</v>
      </c>
      <c r="BB68" s="73">
        <f t="shared" si="2"/>
        <v>35035.56</v>
      </c>
      <c r="BC68" s="74" t="str">
        <f t="shared" si="3"/>
        <v>INR  Thirty Five Thousand  &amp;Thirty Five  and Paise Fifty Six Only</v>
      </c>
      <c r="BE68" s="57">
        <f t="shared" si="4"/>
        <v>3302.685456</v>
      </c>
      <c r="BF68" s="57">
        <v>38</v>
      </c>
      <c r="BG68" s="84">
        <f t="shared" si="5"/>
        <v>42.99</v>
      </c>
      <c r="HX68" s="58"/>
      <c r="HY68" s="58"/>
      <c r="HZ68" s="58"/>
      <c r="IA68" s="58"/>
      <c r="IB68" s="58"/>
    </row>
    <row r="69" spans="1:236" s="57" customFormat="1" ht="165">
      <c r="A69" s="27">
        <v>57</v>
      </c>
      <c r="B69" s="88" t="s">
        <v>312</v>
      </c>
      <c r="C69" s="43" t="s">
        <v>108</v>
      </c>
      <c r="D69" s="61">
        <v>8</v>
      </c>
      <c r="E69" s="62" t="s">
        <v>212</v>
      </c>
      <c r="F69" s="63">
        <v>2935.46</v>
      </c>
      <c r="G69" s="64"/>
      <c r="H69" s="65"/>
      <c r="I69" s="66" t="s">
        <v>39</v>
      </c>
      <c r="J69" s="67">
        <f t="shared" si="0"/>
        <v>1</v>
      </c>
      <c r="K69" s="68" t="s">
        <v>64</v>
      </c>
      <c r="L69" s="68" t="s">
        <v>7</v>
      </c>
      <c r="M69" s="69"/>
      <c r="N69" s="64"/>
      <c r="O69" s="64"/>
      <c r="P69" s="70"/>
      <c r="Q69" s="64"/>
      <c r="R69" s="64"/>
      <c r="S69" s="7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2">
        <f t="shared" si="1"/>
        <v>23483.68</v>
      </c>
      <c r="BB69" s="73">
        <f t="shared" si="2"/>
        <v>23483.68</v>
      </c>
      <c r="BC69" s="74" t="str">
        <f t="shared" si="3"/>
        <v>INR  Twenty Three Thousand Four Hundred &amp; Eighty Three  and Paise Sixty Eight Only</v>
      </c>
      <c r="BE69" s="57">
        <f t="shared" si="4"/>
        <v>3320.592352</v>
      </c>
      <c r="BF69" s="57">
        <v>81</v>
      </c>
      <c r="BG69" s="84">
        <f t="shared" si="5"/>
        <v>91.63</v>
      </c>
      <c r="HX69" s="58"/>
      <c r="HY69" s="58"/>
      <c r="HZ69" s="58"/>
      <c r="IA69" s="58"/>
      <c r="IB69" s="58"/>
    </row>
    <row r="70" spans="1:236" s="57" customFormat="1" ht="165">
      <c r="A70" s="59">
        <v>58</v>
      </c>
      <c r="B70" s="88" t="s">
        <v>329</v>
      </c>
      <c r="C70" s="60" t="s">
        <v>109</v>
      </c>
      <c r="D70" s="61">
        <v>32</v>
      </c>
      <c r="E70" s="62" t="s">
        <v>198</v>
      </c>
      <c r="F70" s="63">
        <v>504.52</v>
      </c>
      <c r="G70" s="64"/>
      <c r="H70" s="65"/>
      <c r="I70" s="66" t="s">
        <v>39</v>
      </c>
      <c r="J70" s="67">
        <f t="shared" si="0"/>
        <v>1</v>
      </c>
      <c r="K70" s="68" t="s">
        <v>64</v>
      </c>
      <c r="L70" s="68" t="s">
        <v>7</v>
      </c>
      <c r="M70" s="69"/>
      <c r="N70" s="64"/>
      <c r="O70" s="64"/>
      <c r="P70" s="70"/>
      <c r="Q70" s="64"/>
      <c r="R70" s="64"/>
      <c r="S70" s="70"/>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2">
        <f t="shared" si="1"/>
        <v>16144.64</v>
      </c>
      <c r="BB70" s="73">
        <f t="shared" si="2"/>
        <v>16144.64</v>
      </c>
      <c r="BC70" s="74" t="str">
        <f t="shared" si="3"/>
        <v>INR  Sixteen Thousand One Hundred &amp; Forty Four  and Paise Sixty Four Only</v>
      </c>
      <c r="BE70" s="57">
        <f t="shared" si="4"/>
        <v>570.713024</v>
      </c>
      <c r="BF70" s="57">
        <v>29</v>
      </c>
      <c r="BG70" s="84">
        <f t="shared" si="5"/>
        <v>32.8</v>
      </c>
      <c r="HX70" s="58"/>
      <c r="HY70" s="58"/>
      <c r="HZ70" s="58"/>
      <c r="IA70" s="58"/>
      <c r="IB70" s="58"/>
    </row>
    <row r="71" spans="1:236" s="57" customFormat="1" ht="165">
      <c r="A71" s="27">
        <v>59</v>
      </c>
      <c r="B71" s="88" t="s">
        <v>330</v>
      </c>
      <c r="C71" s="43" t="s">
        <v>110</v>
      </c>
      <c r="D71" s="61">
        <v>21</v>
      </c>
      <c r="E71" s="62" t="s">
        <v>198</v>
      </c>
      <c r="F71" s="63">
        <v>504.52</v>
      </c>
      <c r="G71" s="64"/>
      <c r="H71" s="65"/>
      <c r="I71" s="66" t="s">
        <v>39</v>
      </c>
      <c r="J71" s="67">
        <f t="shared" si="0"/>
        <v>1</v>
      </c>
      <c r="K71" s="68" t="s">
        <v>64</v>
      </c>
      <c r="L71" s="68" t="s">
        <v>7</v>
      </c>
      <c r="M71" s="69"/>
      <c r="N71" s="64"/>
      <c r="O71" s="64"/>
      <c r="P71" s="70"/>
      <c r="Q71" s="64"/>
      <c r="R71" s="64"/>
      <c r="S71" s="70"/>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2">
        <f t="shared" si="1"/>
        <v>10594.92</v>
      </c>
      <c r="BB71" s="73">
        <f t="shared" si="2"/>
        <v>10594.92</v>
      </c>
      <c r="BC71" s="74" t="str">
        <f t="shared" si="3"/>
        <v>INR  Ten Thousand Five Hundred &amp; Ninety Four  and Paise Ninety Two Only</v>
      </c>
      <c r="BE71" s="57">
        <f t="shared" si="4"/>
        <v>570.713024</v>
      </c>
      <c r="BF71" s="57">
        <v>79</v>
      </c>
      <c r="BG71" s="84">
        <f t="shared" si="5"/>
        <v>89.36</v>
      </c>
      <c r="HX71" s="58"/>
      <c r="HY71" s="58"/>
      <c r="HZ71" s="58"/>
      <c r="IA71" s="58"/>
      <c r="IB71" s="58"/>
    </row>
    <row r="72" spans="1:236" s="57" customFormat="1" ht="120">
      <c r="A72" s="59">
        <v>60</v>
      </c>
      <c r="B72" s="88" t="s">
        <v>331</v>
      </c>
      <c r="C72" s="60" t="s">
        <v>111</v>
      </c>
      <c r="D72" s="61">
        <v>0.35</v>
      </c>
      <c r="E72" s="62" t="s">
        <v>208</v>
      </c>
      <c r="F72" s="63">
        <v>11335.76</v>
      </c>
      <c r="G72" s="64"/>
      <c r="H72" s="65"/>
      <c r="I72" s="66" t="s">
        <v>39</v>
      </c>
      <c r="J72" s="67">
        <f t="shared" si="0"/>
        <v>1</v>
      </c>
      <c r="K72" s="68" t="s">
        <v>64</v>
      </c>
      <c r="L72" s="68" t="s">
        <v>7</v>
      </c>
      <c r="M72" s="69"/>
      <c r="N72" s="64"/>
      <c r="O72" s="64"/>
      <c r="P72" s="70"/>
      <c r="Q72" s="64"/>
      <c r="R72" s="64"/>
      <c r="S72" s="70"/>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2">
        <f t="shared" si="1"/>
        <v>3967.52</v>
      </c>
      <c r="BB72" s="73">
        <f t="shared" si="2"/>
        <v>3967.52</v>
      </c>
      <c r="BC72" s="74" t="str">
        <f t="shared" si="3"/>
        <v>INR  Three Thousand Nine Hundred &amp; Sixty Seven  and Paise Fifty Two Only</v>
      </c>
      <c r="BE72" s="57">
        <f t="shared" si="4"/>
        <v>12823.011712</v>
      </c>
      <c r="BF72" s="57">
        <v>1267</v>
      </c>
      <c r="BG72" s="84">
        <f t="shared" si="5"/>
        <v>1433.23</v>
      </c>
      <c r="HX72" s="58"/>
      <c r="HY72" s="58"/>
      <c r="HZ72" s="58"/>
      <c r="IA72" s="58"/>
      <c r="IB72" s="58"/>
    </row>
    <row r="73" spans="1:236" s="57" customFormat="1" ht="120">
      <c r="A73" s="27">
        <v>61</v>
      </c>
      <c r="B73" s="88" t="s">
        <v>258</v>
      </c>
      <c r="C73" s="43" t="s">
        <v>112</v>
      </c>
      <c r="D73" s="61">
        <v>0.25</v>
      </c>
      <c r="E73" s="62" t="s">
        <v>208</v>
      </c>
      <c r="F73" s="63">
        <v>11449.11</v>
      </c>
      <c r="G73" s="64"/>
      <c r="H73" s="65"/>
      <c r="I73" s="66" t="s">
        <v>39</v>
      </c>
      <c r="J73" s="67">
        <f t="shared" si="0"/>
        <v>1</v>
      </c>
      <c r="K73" s="68" t="s">
        <v>64</v>
      </c>
      <c r="L73" s="68" t="s">
        <v>7</v>
      </c>
      <c r="M73" s="69"/>
      <c r="N73" s="64"/>
      <c r="O73" s="64"/>
      <c r="P73" s="70"/>
      <c r="Q73" s="64"/>
      <c r="R73" s="64"/>
      <c r="S73" s="70"/>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2">
        <f t="shared" si="1"/>
        <v>2862.28</v>
      </c>
      <c r="BB73" s="73">
        <f t="shared" si="2"/>
        <v>2862.28</v>
      </c>
      <c r="BC73" s="74" t="str">
        <f t="shared" si="3"/>
        <v>INR  Two Thousand Eight Hundred &amp; Sixty Two  and Paise Twenty Eight Only</v>
      </c>
      <c r="BE73" s="57">
        <f t="shared" si="4"/>
        <v>12951.233232</v>
      </c>
      <c r="BF73" s="57">
        <v>1008</v>
      </c>
      <c r="BG73" s="84">
        <f t="shared" si="5"/>
        <v>1140.25</v>
      </c>
      <c r="HX73" s="58"/>
      <c r="HY73" s="58"/>
      <c r="HZ73" s="58"/>
      <c r="IA73" s="58"/>
      <c r="IB73" s="58"/>
    </row>
    <row r="74" spans="1:236" s="57" customFormat="1" ht="110.25" customHeight="1">
      <c r="A74" s="59">
        <v>62</v>
      </c>
      <c r="B74" s="88" t="s">
        <v>259</v>
      </c>
      <c r="C74" s="60" t="s">
        <v>113</v>
      </c>
      <c r="D74" s="61">
        <v>48</v>
      </c>
      <c r="E74" s="62" t="s">
        <v>199</v>
      </c>
      <c r="F74" s="63">
        <v>116.51</v>
      </c>
      <c r="G74" s="64"/>
      <c r="H74" s="65"/>
      <c r="I74" s="66" t="s">
        <v>39</v>
      </c>
      <c r="J74" s="67">
        <f t="shared" si="0"/>
        <v>1</v>
      </c>
      <c r="K74" s="68" t="s">
        <v>64</v>
      </c>
      <c r="L74" s="68" t="s">
        <v>7</v>
      </c>
      <c r="M74" s="69"/>
      <c r="N74" s="64"/>
      <c r="O74" s="64"/>
      <c r="P74" s="70"/>
      <c r="Q74" s="64"/>
      <c r="R74" s="64"/>
      <c r="S74" s="70"/>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2">
        <f t="shared" si="1"/>
        <v>5592.48</v>
      </c>
      <c r="BB74" s="73">
        <f t="shared" si="2"/>
        <v>5592.48</v>
      </c>
      <c r="BC74" s="74" t="str">
        <f t="shared" si="3"/>
        <v>INR  Five Thousand Five Hundred &amp; Ninety Two  and Paise Forty Eight Only</v>
      </c>
      <c r="BE74" s="57">
        <f t="shared" si="4"/>
        <v>131.796112</v>
      </c>
      <c r="BF74" s="57">
        <v>1020</v>
      </c>
      <c r="BG74" s="84">
        <f t="shared" si="5"/>
        <v>1153.82</v>
      </c>
      <c r="HX74" s="58"/>
      <c r="HY74" s="58"/>
      <c r="HZ74" s="58"/>
      <c r="IA74" s="58"/>
      <c r="IB74" s="58"/>
    </row>
    <row r="75" spans="1:236" s="57" customFormat="1" ht="117" customHeight="1">
      <c r="A75" s="27">
        <v>63</v>
      </c>
      <c r="B75" s="88" t="s">
        <v>260</v>
      </c>
      <c r="C75" s="43" t="s">
        <v>114</v>
      </c>
      <c r="D75" s="61">
        <v>360</v>
      </c>
      <c r="E75" s="62" t="s">
        <v>199</v>
      </c>
      <c r="F75" s="63">
        <v>32.8</v>
      </c>
      <c r="G75" s="64"/>
      <c r="H75" s="65"/>
      <c r="I75" s="66" t="s">
        <v>39</v>
      </c>
      <c r="J75" s="67">
        <f t="shared" si="0"/>
        <v>1</v>
      </c>
      <c r="K75" s="68" t="s">
        <v>64</v>
      </c>
      <c r="L75" s="68" t="s">
        <v>7</v>
      </c>
      <c r="M75" s="69"/>
      <c r="N75" s="64"/>
      <c r="O75" s="64"/>
      <c r="P75" s="70"/>
      <c r="Q75" s="64"/>
      <c r="R75" s="64"/>
      <c r="S75" s="70"/>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2">
        <f t="shared" si="1"/>
        <v>11808</v>
      </c>
      <c r="BB75" s="73">
        <f t="shared" si="2"/>
        <v>11808</v>
      </c>
      <c r="BC75" s="74" t="str">
        <f t="shared" si="3"/>
        <v>INR  Eleven Thousand Eight Hundred &amp; Eight  Only</v>
      </c>
      <c r="BE75" s="57">
        <f t="shared" si="4"/>
        <v>37.10336</v>
      </c>
      <c r="BF75" s="57">
        <v>1032</v>
      </c>
      <c r="BG75" s="84">
        <f t="shared" si="5"/>
        <v>1167.4</v>
      </c>
      <c r="HX75" s="58"/>
      <c r="HY75" s="58"/>
      <c r="HZ75" s="58"/>
      <c r="IA75" s="58"/>
      <c r="IB75" s="58"/>
    </row>
    <row r="76" spans="1:236" s="57" customFormat="1" ht="45">
      <c r="A76" s="59">
        <v>64</v>
      </c>
      <c r="B76" s="88" t="s">
        <v>261</v>
      </c>
      <c r="C76" s="60" t="s">
        <v>115</v>
      </c>
      <c r="D76" s="61">
        <v>400</v>
      </c>
      <c r="E76" s="62" t="s">
        <v>199</v>
      </c>
      <c r="F76" s="63">
        <v>48.64</v>
      </c>
      <c r="G76" s="64"/>
      <c r="H76" s="65"/>
      <c r="I76" s="66" t="s">
        <v>39</v>
      </c>
      <c r="J76" s="67">
        <f t="shared" si="0"/>
        <v>1</v>
      </c>
      <c r="K76" s="68" t="s">
        <v>64</v>
      </c>
      <c r="L76" s="68" t="s">
        <v>7</v>
      </c>
      <c r="M76" s="69"/>
      <c r="N76" s="64"/>
      <c r="O76" s="64"/>
      <c r="P76" s="70"/>
      <c r="Q76" s="64"/>
      <c r="R76" s="64"/>
      <c r="S76" s="70"/>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2">
        <f>total_amount_ba($B$2,$D$2,D76,F76,J76,K76,M76)</f>
        <v>19456</v>
      </c>
      <c r="BB76" s="73">
        <f t="shared" si="2"/>
        <v>19456</v>
      </c>
      <c r="BC76" s="74" t="str">
        <f t="shared" si="3"/>
        <v>INR  Nineteen Thousand Four Hundred &amp; Fifty Six  Only</v>
      </c>
      <c r="BE76" s="57">
        <f t="shared" si="4"/>
        <v>55.021568</v>
      </c>
      <c r="BF76" s="57">
        <v>1147</v>
      </c>
      <c r="BG76" s="84">
        <f t="shared" si="5"/>
        <v>1297.49</v>
      </c>
      <c r="HX76" s="58"/>
      <c r="HY76" s="58"/>
      <c r="HZ76" s="58"/>
      <c r="IA76" s="58"/>
      <c r="IB76" s="58"/>
    </row>
    <row r="77" spans="1:236" s="57" customFormat="1" ht="60">
      <c r="A77" s="27">
        <v>65</v>
      </c>
      <c r="B77" s="88" t="s">
        <v>262</v>
      </c>
      <c r="C77" s="43" t="s">
        <v>116</v>
      </c>
      <c r="D77" s="61">
        <v>48</v>
      </c>
      <c r="E77" s="62" t="s">
        <v>199</v>
      </c>
      <c r="F77" s="63">
        <v>179.86</v>
      </c>
      <c r="G77" s="64"/>
      <c r="H77" s="65"/>
      <c r="I77" s="66" t="s">
        <v>39</v>
      </c>
      <c r="J77" s="67">
        <f>IF(I77="Less(-)",-1,1)</f>
        <v>1</v>
      </c>
      <c r="K77" s="68" t="s">
        <v>64</v>
      </c>
      <c r="L77" s="68" t="s">
        <v>7</v>
      </c>
      <c r="M77" s="69"/>
      <c r="N77" s="64"/>
      <c r="O77" s="64"/>
      <c r="P77" s="70"/>
      <c r="Q77" s="64"/>
      <c r="R77" s="64"/>
      <c r="S77" s="70"/>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2">
        <f>total_amount_ba($B$2,$D$2,D77,F77,J77,K77,M77)</f>
        <v>8633.28</v>
      </c>
      <c r="BB77" s="73">
        <f t="shared" si="2"/>
        <v>8633.28</v>
      </c>
      <c r="BC77" s="74" t="str">
        <f>SpellNumber(L77,BB77)</f>
        <v>INR  Eight Thousand Six Hundred &amp; Thirty Three  and Paise Twenty Eight Only</v>
      </c>
      <c r="BE77" s="57">
        <f>F77*1.12*1.01</f>
        <v>203.457632</v>
      </c>
      <c r="BF77" s="57">
        <v>1008</v>
      </c>
      <c r="BG77" s="84">
        <f>BF77*1.12*1.01</f>
        <v>1140.25</v>
      </c>
      <c r="HX77" s="58"/>
      <c r="HY77" s="58"/>
      <c r="HZ77" s="58"/>
      <c r="IA77" s="58"/>
      <c r="IB77" s="58"/>
    </row>
    <row r="78" spans="1:236" s="57" customFormat="1" ht="45">
      <c r="A78" s="59">
        <v>66</v>
      </c>
      <c r="B78" s="88" t="s">
        <v>263</v>
      </c>
      <c r="C78" s="60" t="s">
        <v>117</v>
      </c>
      <c r="D78" s="61">
        <v>48</v>
      </c>
      <c r="E78" s="62" t="s">
        <v>199</v>
      </c>
      <c r="F78" s="63">
        <v>132.35</v>
      </c>
      <c r="G78" s="64"/>
      <c r="H78" s="65"/>
      <c r="I78" s="66" t="s">
        <v>39</v>
      </c>
      <c r="J78" s="67">
        <f>IF(I78="Less(-)",-1,1)</f>
        <v>1</v>
      </c>
      <c r="K78" s="68" t="s">
        <v>64</v>
      </c>
      <c r="L78" s="68" t="s">
        <v>7</v>
      </c>
      <c r="M78" s="69"/>
      <c r="N78" s="64"/>
      <c r="O78" s="64"/>
      <c r="P78" s="70"/>
      <c r="Q78" s="64"/>
      <c r="R78" s="64"/>
      <c r="S78" s="70"/>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2">
        <f>total_amount_ba($B$2,$D$2,D78,F78,J78,K78,M78)</f>
        <v>6352.8</v>
      </c>
      <c r="BB78" s="73">
        <f t="shared" si="2"/>
        <v>6352.8</v>
      </c>
      <c r="BC78" s="74" t="str">
        <f>SpellNumber(L78,BB78)</f>
        <v>INR  Six Thousand Three Hundred &amp; Fifty Two  and Paise Eighty Only</v>
      </c>
      <c r="BE78" s="57">
        <f>F78*1.12*1.01</f>
        <v>149.71432</v>
      </c>
      <c r="BF78" s="57">
        <v>1020</v>
      </c>
      <c r="BG78" s="84">
        <f>BF78*1.12*1.01</f>
        <v>1153.82</v>
      </c>
      <c r="HX78" s="58"/>
      <c r="HY78" s="58"/>
      <c r="HZ78" s="58"/>
      <c r="IA78" s="58"/>
      <c r="IB78" s="58"/>
    </row>
    <row r="79" spans="1:236" s="57" customFormat="1" ht="75">
      <c r="A79" s="27">
        <v>67</v>
      </c>
      <c r="B79" s="88" t="s">
        <v>264</v>
      </c>
      <c r="C79" s="43" t="s">
        <v>118</v>
      </c>
      <c r="D79" s="61">
        <v>250</v>
      </c>
      <c r="E79" s="62" t="s">
        <v>199</v>
      </c>
      <c r="F79" s="63">
        <v>88.23</v>
      </c>
      <c r="G79" s="64"/>
      <c r="H79" s="65"/>
      <c r="I79" s="66" t="s">
        <v>39</v>
      </c>
      <c r="J79" s="67">
        <f>IF(I79="Less(-)",-1,1)</f>
        <v>1</v>
      </c>
      <c r="K79" s="68" t="s">
        <v>64</v>
      </c>
      <c r="L79" s="68" t="s">
        <v>7</v>
      </c>
      <c r="M79" s="69"/>
      <c r="N79" s="64"/>
      <c r="O79" s="64"/>
      <c r="P79" s="70"/>
      <c r="Q79" s="64"/>
      <c r="R79" s="64"/>
      <c r="S79" s="70"/>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2">
        <f>total_amount_ba($B$2,$D$2,D79,F79,J79,K79,M79)</f>
        <v>22057.5</v>
      </c>
      <c r="BB79" s="73">
        <f aca="true" t="shared" si="6" ref="BB79:BB144">BA79+SUM(N79:AZ79)</f>
        <v>22057.5</v>
      </c>
      <c r="BC79" s="74" t="str">
        <f>SpellNumber(L79,BB79)</f>
        <v>INR  Twenty Two Thousand  &amp;Fifty Seven  and Paise Fifty Only</v>
      </c>
      <c r="BE79" s="57">
        <f>F79*1.12*1.01</f>
        <v>99.805776</v>
      </c>
      <c r="BF79" s="57">
        <v>1032</v>
      </c>
      <c r="BG79" s="84">
        <f>BF79*1.12*1.01</f>
        <v>1167.4</v>
      </c>
      <c r="HX79" s="58"/>
      <c r="HY79" s="58"/>
      <c r="HZ79" s="58"/>
      <c r="IA79" s="58"/>
      <c r="IB79" s="58"/>
    </row>
    <row r="80" spans="1:236" s="57" customFormat="1" ht="45">
      <c r="A80" s="59">
        <v>68</v>
      </c>
      <c r="B80" s="88" t="s">
        <v>265</v>
      </c>
      <c r="C80" s="60" t="s">
        <v>119</v>
      </c>
      <c r="D80" s="61">
        <v>250</v>
      </c>
      <c r="E80" s="62" t="s">
        <v>199</v>
      </c>
      <c r="F80" s="63">
        <v>18.1</v>
      </c>
      <c r="G80" s="64"/>
      <c r="H80" s="65"/>
      <c r="I80" s="66" t="s">
        <v>39</v>
      </c>
      <c r="J80" s="67">
        <f>IF(I80="Less(-)",-1,1)</f>
        <v>1</v>
      </c>
      <c r="K80" s="68" t="s">
        <v>64</v>
      </c>
      <c r="L80" s="68" t="s">
        <v>7</v>
      </c>
      <c r="M80" s="69"/>
      <c r="N80" s="64"/>
      <c r="O80" s="64"/>
      <c r="P80" s="70"/>
      <c r="Q80" s="64"/>
      <c r="R80" s="64"/>
      <c r="S80" s="70"/>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2">
        <f>total_amount_ba($B$2,$D$2,D80,F80,J80,K80,M80)</f>
        <v>4525</v>
      </c>
      <c r="BB80" s="73">
        <f t="shared" si="6"/>
        <v>4525</v>
      </c>
      <c r="BC80" s="74" t="str">
        <f>SpellNumber(L80,BB80)</f>
        <v>INR  Four Thousand Five Hundred &amp; Twenty Five  Only</v>
      </c>
      <c r="BE80" s="57">
        <f>F80*1.12*1.01</f>
        <v>20.47472</v>
      </c>
      <c r="BF80" s="57">
        <v>1147</v>
      </c>
      <c r="BG80" s="84">
        <f>BF80*1.12*1.01</f>
        <v>1297.49</v>
      </c>
      <c r="HX80" s="58"/>
      <c r="HY80" s="58"/>
      <c r="HZ80" s="58"/>
      <c r="IA80" s="58"/>
      <c r="IB80" s="58"/>
    </row>
    <row r="81" spans="1:236" s="57" customFormat="1" ht="60">
      <c r="A81" s="27">
        <v>69</v>
      </c>
      <c r="B81" s="88" t="s">
        <v>332</v>
      </c>
      <c r="C81" s="43" t="s">
        <v>120</v>
      </c>
      <c r="D81" s="61">
        <v>12</v>
      </c>
      <c r="E81" s="62" t="s">
        <v>214</v>
      </c>
      <c r="F81" s="63">
        <v>529.4</v>
      </c>
      <c r="G81" s="64"/>
      <c r="H81" s="65"/>
      <c r="I81" s="66" t="s">
        <v>39</v>
      </c>
      <c r="J81" s="67">
        <f aca="true" t="shared" si="7" ref="J81:J153">IF(I81="Less(-)",-1,1)</f>
        <v>1</v>
      </c>
      <c r="K81" s="68" t="s">
        <v>64</v>
      </c>
      <c r="L81" s="68" t="s">
        <v>7</v>
      </c>
      <c r="M81" s="69"/>
      <c r="N81" s="64"/>
      <c r="O81" s="64"/>
      <c r="P81" s="70"/>
      <c r="Q81" s="64"/>
      <c r="R81" s="64"/>
      <c r="S81" s="70"/>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2">
        <f aca="true" t="shared" si="8" ref="BA81:BA153">total_amount_ba($B$2,$D$2,D81,F81,J81,K81,M81)</f>
        <v>6352.8</v>
      </c>
      <c r="BB81" s="73">
        <f t="shared" si="6"/>
        <v>6352.8</v>
      </c>
      <c r="BC81" s="74" t="str">
        <f aca="true" t="shared" si="9" ref="BC81:BC153">SpellNumber(L81,BB81)</f>
        <v>INR  Six Thousand Three Hundred &amp; Fifty Two  and Paise Eighty Only</v>
      </c>
      <c r="BE81" s="57">
        <f aca="true" t="shared" si="10" ref="BE81:BE153">F81*1.12*1.01</f>
        <v>598.85728</v>
      </c>
      <c r="BF81" s="57">
        <v>918</v>
      </c>
      <c r="BG81" s="84">
        <f aca="true" t="shared" si="11" ref="BG81:BG153">BF81*1.12*1.01</f>
        <v>1038.44</v>
      </c>
      <c r="HX81" s="58"/>
      <c r="HY81" s="58"/>
      <c r="HZ81" s="58"/>
      <c r="IA81" s="58"/>
      <c r="IB81" s="58"/>
    </row>
    <row r="82" spans="1:236" s="57" customFormat="1" ht="91.5" customHeight="1">
      <c r="A82" s="59">
        <v>70</v>
      </c>
      <c r="B82" s="88" t="s">
        <v>333</v>
      </c>
      <c r="C82" s="60" t="s">
        <v>121</v>
      </c>
      <c r="D82" s="61">
        <v>7</v>
      </c>
      <c r="E82" s="62" t="s">
        <v>211</v>
      </c>
      <c r="F82" s="63">
        <v>4531.59</v>
      </c>
      <c r="G82" s="64"/>
      <c r="H82" s="65"/>
      <c r="I82" s="66" t="s">
        <v>39</v>
      </c>
      <c r="J82" s="67">
        <f t="shared" si="7"/>
        <v>1</v>
      </c>
      <c r="K82" s="68" t="s">
        <v>64</v>
      </c>
      <c r="L82" s="68" t="s">
        <v>7</v>
      </c>
      <c r="M82" s="69"/>
      <c r="N82" s="64"/>
      <c r="O82" s="64"/>
      <c r="P82" s="70"/>
      <c r="Q82" s="64"/>
      <c r="R82" s="64"/>
      <c r="S82" s="70"/>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2">
        <f t="shared" si="8"/>
        <v>31721.13</v>
      </c>
      <c r="BB82" s="73">
        <f t="shared" si="6"/>
        <v>31721.13</v>
      </c>
      <c r="BC82" s="74" t="str">
        <f t="shared" si="9"/>
        <v>INR  Thirty One Thousand Seven Hundred &amp; Twenty One  and Paise Thirteen Only</v>
      </c>
      <c r="BE82" s="57">
        <f t="shared" si="10"/>
        <v>5126.134608</v>
      </c>
      <c r="BF82" s="57">
        <v>930</v>
      </c>
      <c r="BG82" s="84">
        <f t="shared" si="11"/>
        <v>1052.02</v>
      </c>
      <c r="HX82" s="58"/>
      <c r="HY82" s="58"/>
      <c r="HZ82" s="58"/>
      <c r="IA82" s="58"/>
      <c r="IB82" s="58"/>
    </row>
    <row r="83" spans="1:236" s="57" customFormat="1" ht="317.25" customHeight="1">
      <c r="A83" s="27">
        <v>71</v>
      </c>
      <c r="B83" s="88" t="s">
        <v>266</v>
      </c>
      <c r="C83" s="43" t="s">
        <v>122</v>
      </c>
      <c r="D83" s="61">
        <v>50</v>
      </c>
      <c r="E83" s="62" t="s">
        <v>198</v>
      </c>
      <c r="F83" s="63">
        <v>1282.78</v>
      </c>
      <c r="G83" s="64"/>
      <c r="H83" s="65"/>
      <c r="I83" s="66" t="s">
        <v>39</v>
      </c>
      <c r="J83" s="67">
        <f t="shared" si="7"/>
        <v>1</v>
      </c>
      <c r="K83" s="68" t="s">
        <v>64</v>
      </c>
      <c r="L83" s="68" t="s">
        <v>7</v>
      </c>
      <c r="M83" s="69"/>
      <c r="N83" s="64"/>
      <c r="O83" s="64"/>
      <c r="P83" s="70"/>
      <c r="Q83" s="64"/>
      <c r="R83" s="64"/>
      <c r="S83" s="70"/>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2">
        <f t="shared" si="8"/>
        <v>64139</v>
      </c>
      <c r="BB83" s="73">
        <f t="shared" si="6"/>
        <v>64139</v>
      </c>
      <c r="BC83" s="74" t="str">
        <f t="shared" si="9"/>
        <v>INR  Sixty Four Thousand One Hundred &amp; Thirty Nine  Only</v>
      </c>
      <c r="BE83" s="57">
        <f t="shared" si="10"/>
        <v>1451.080736</v>
      </c>
      <c r="BF83" s="57">
        <v>906</v>
      </c>
      <c r="BG83" s="84">
        <f t="shared" si="11"/>
        <v>1024.87</v>
      </c>
      <c r="HX83" s="58"/>
      <c r="HY83" s="58"/>
      <c r="HZ83" s="58"/>
      <c r="IA83" s="58"/>
      <c r="IB83" s="58"/>
    </row>
    <row r="84" spans="1:236" s="57" customFormat="1" ht="318" customHeight="1">
      <c r="A84" s="59">
        <v>72</v>
      </c>
      <c r="B84" s="88" t="s">
        <v>267</v>
      </c>
      <c r="C84" s="60" t="s">
        <v>123</v>
      </c>
      <c r="D84" s="61">
        <v>22</v>
      </c>
      <c r="E84" s="62" t="s">
        <v>198</v>
      </c>
      <c r="F84" s="63">
        <v>266.96</v>
      </c>
      <c r="G84" s="64"/>
      <c r="H84" s="65"/>
      <c r="I84" s="66" t="s">
        <v>39</v>
      </c>
      <c r="J84" s="67">
        <v>1</v>
      </c>
      <c r="K84" s="68" t="s">
        <v>64</v>
      </c>
      <c r="L84" s="68" t="s">
        <v>7</v>
      </c>
      <c r="M84" s="69"/>
      <c r="N84" s="64"/>
      <c r="O84" s="64"/>
      <c r="P84" s="70"/>
      <c r="Q84" s="64"/>
      <c r="R84" s="64"/>
      <c r="S84" s="70"/>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2">
        <f t="shared" si="8"/>
        <v>5873.12</v>
      </c>
      <c r="BB84" s="73">
        <f t="shared" si="6"/>
        <v>5873.12</v>
      </c>
      <c r="BC84" s="74" t="s">
        <v>293</v>
      </c>
      <c r="BE84" s="57">
        <v>789.5776</v>
      </c>
      <c r="BF84" s="57">
        <v>918</v>
      </c>
      <c r="BG84" s="84">
        <v>1038.44</v>
      </c>
      <c r="HX84" s="58"/>
      <c r="HY84" s="58"/>
      <c r="HZ84" s="58"/>
      <c r="IA84" s="58"/>
      <c r="IB84" s="58"/>
    </row>
    <row r="85" spans="1:236" s="57" customFormat="1" ht="327" customHeight="1">
      <c r="A85" s="27">
        <v>73</v>
      </c>
      <c r="B85" s="88" t="s">
        <v>268</v>
      </c>
      <c r="C85" s="43" t="s">
        <v>124</v>
      </c>
      <c r="D85" s="61">
        <v>70</v>
      </c>
      <c r="E85" s="62" t="s">
        <v>198</v>
      </c>
      <c r="F85" s="63">
        <v>231.9</v>
      </c>
      <c r="G85" s="64"/>
      <c r="H85" s="65"/>
      <c r="I85" s="66" t="s">
        <v>39</v>
      </c>
      <c r="J85" s="67">
        <f>IF(I85="Less(-)",-1,1)</f>
        <v>1</v>
      </c>
      <c r="K85" s="68" t="s">
        <v>64</v>
      </c>
      <c r="L85" s="68" t="s">
        <v>7</v>
      </c>
      <c r="M85" s="69"/>
      <c r="N85" s="64"/>
      <c r="O85" s="64"/>
      <c r="P85" s="70"/>
      <c r="Q85" s="64"/>
      <c r="R85" s="64"/>
      <c r="S85" s="70"/>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2">
        <f>total_amount_ba($B$2,$D$2,D85,F85,J85,K85,M85)</f>
        <v>16233</v>
      </c>
      <c r="BB85" s="73">
        <f t="shared" si="6"/>
        <v>16233</v>
      </c>
      <c r="BC85" s="74" t="str">
        <f>SpellNumber(L85,BB85)</f>
        <v>INR  Sixteen Thousand Two Hundred &amp; Thirty Three  Only</v>
      </c>
      <c r="BE85" s="57">
        <f>F85*1.12*1.01</f>
        <v>262.32528</v>
      </c>
      <c r="BF85" s="57">
        <v>906</v>
      </c>
      <c r="BG85" s="84">
        <f>BF85*1.12*1.01</f>
        <v>1024.87</v>
      </c>
      <c r="HX85" s="58"/>
      <c r="HY85" s="58"/>
      <c r="HZ85" s="58"/>
      <c r="IA85" s="58"/>
      <c r="IB85" s="58"/>
    </row>
    <row r="86" spans="1:236" s="57" customFormat="1" ht="319.5" customHeight="1">
      <c r="A86" s="59">
        <v>74</v>
      </c>
      <c r="B86" s="88" t="s">
        <v>334</v>
      </c>
      <c r="C86" s="60" t="s">
        <v>125</v>
      </c>
      <c r="D86" s="61">
        <v>52</v>
      </c>
      <c r="E86" s="62" t="s">
        <v>198</v>
      </c>
      <c r="F86" s="63">
        <v>178.73</v>
      </c>
      <c r="G86" s="64"/>
      <c r="H86" s="65"/>
      <c r="I86" s="66" t="s">
        <v>39</v>
      </c>
      <c r="J86" s="67">
        <v>1</v>
      </c>
      <c r="K86" s="68" t="s">
        <v>64</v>
      </c>
      <c r="L86" s="68" t="s">
        <v>7</v>
      </c>
      <c r="M86" s="69"/>
      <c r="N86" s="64"/>
      <c r="O86" s="64"/>
      <c r="P86" s="70"/>
      <c r="Q86" s="64"/>
      <c r="R86" s="64"/>
      <c r="S86" s="70"/>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2">
        <f>total_amount_ba($B$2,$D$2,D86,F86,J86,K86,M86)</f>
        <v>9293.96</v>
      </c>
      <c r="BB86" s="73">
        <f t="shared" si="6"/>
        <v>9293.96</v>
      </c>
      <c r="BC86" s="74" t="s">
        <v>293</v>
      </c>
      <c r="BE86" s="57">
        <v>789.5776</v>
      </c>
      <c r="BF86" s="57">
        <v>918</v>
      </c>
      <c r="BG86" s="84">
        <v>1038.44</v>
      </c>
      <c r="HX86" s="58"/>
      <c r="HY86" s="58"/>
      <c r="HZ86" s="58"/>
      <c r="IA86" s="58"/>
      <c r="IB86" s="58"/>
    </row>
    <row r="87" spans="1:236" s="57" customFormat="1" ht="97.5" customHeight="1">
      <c r="A87" s="27">
        <v>75</v>
      </c>
      <c r="B87" s="88" t="s">
        <v>269</v>
      </c>
      <c r="C87" s="43" t="s">
        <v>126</v>
      </c>
      <c r="D87" s="61">
        <v>3</v>
      </c>
      <c r="E87" s="62" t="s">
        <v>199</v>
      </c>
      <c r="F87" s="63">
        <v>743.2</v>
      </c>
      <c r="G87" s="64"/>
      <c r="H87" s="65"/>
      <c r="I87" s="66" t="s">
        <v>39</v>
      </c>
      <c r="J87" s="67">
        <v>1</v>
      </c>
      <c r="K87" s="68" t="s">
        <v>64</v>
      </c>
      <c r="L87" s="68" t="s">
        <v>7</v>
      </c>
      <c r="M87" s="69"/>
      <c r="N87" s="64"/>
      <c r="O87" s="64"/>
      <c r="P87" s="70"/>
      <c r="Q87" s="64"/>
      <c r="R87" s="64"/>
      <c r="S87" s="70"/>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2">
        <f>total_amount_ba($B$2,$D$2,D87,F87,J87,K87,M87)</f>
        <v>2229.6</v>
      </c>
      <c r="BB87" s="73">
        <f t="shared" si="6"/>
        <v>2229.6</v>
      </c>
      <c r="BC87" s="74" t="s">
        <v>293</v>
      </c>
      <c r="BE87" s="57">
        <v>789.5776</v>
      </c>
      <c r="BF87" s="57">
        <v>918</v>
      </c>
      <c r="BG87" s="84">
        <v>1038.44</v>
      </c>
      <c r="HX87" s="58"/>
      <c r="HY87" s="58"/>
      <c r="HZ87" s="58"/>
      <c r="IA87" s="58"/>
      <c r="IB87" s="58"/>
    </row>
    <row r="88" spans="1:236" s="57" customFormat="1" ht="100.5" customHeight="1">
      <c r="A88" s="59">
        <v>76</v>
      </c>
      <c r="B88" s="88" t="s">
        <v>270</v>
      </c>
      <c r="C88" s="60" t="s">
        <v>127</v>
      </c>
      <c r="D88" s="61">
        <v>3</v>
      </c>
      <c r="E88" s="62" t="s">
        <v>199</v>
      </c>
      <c r="F88" s="63">
        <v>1423.05</v>
      </c>
      <c r="G88" s="64"/>
      <c r="H88" s="65"/>
      <c r="I88" s="66" t="s">
        <v>39</v>
      </c>
      <c r="J88" s="67">
        <f>IF(I88="Less(-)",-1,1)</f>
        <v>1</v>
      </c>
      <c r="K88" s="68" t="s">
        <v>64</v>
      </c>
      <c r="L88" s="68" t="s">
        <v>7</v>
      </c>
      <c r="M88" s="69"/>
      <c r="N88" s="64"/>
      <c r="O88" s="64"/>
      <c r="P88" s="70"/>
      <c r="Q88" s="64"/>
      <c r="R88" s="64"/>
      <c r="S88" s="70"/>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2">
        <f>total_amount_ba($B$2,$D$2,D88,F88,J88,K88,M88)</f>
        <v>4269.15</v>
      </c>
      <c r="BB88" s="73">
        <f t="shared" si="6"/>
        <v>4269.15</v>
      </c>
      <c r="BC88" s="74" t="str">
        <f>SpellNumber(L88,BB88)</f>
        <v>INR  Four Thousand Two Hundred &amp; Sixty Nine  and Paise Fifteen Only</v>
      </c>
      <c r="BE88" s="57">
        <f>F88*1.12*1.01</f>
        <v>1609.75416</v>
      </c>
      <c r="BF88" s="57">
        <v>930</v>
      </c>
      <c r="BG88" s="84">
        <f>BF88*1.12*1.01</f>
        <v>1052.02</v>
      </c>
      <c r="HX88" s="58"/>
      <c r="HY88" s="58"/>
      <c r="HZ88" s="58"/>
      <c r="IA88" s="58"/>
      <c r="IB88" s="58"/>
    </row>
    <row r="89" spans="1:236" s="57" customFormat="1" ht="93" customHeight="1">
      <c r="A89" s="27">
        <v>77</v>
      </c>
      <c r="B89" s="88" t="s">
        <v>271</v>
      </c>
      <c r="C89" s="43" t="s">
        <v>128</v>
      </c>
      <c r="D89" s="61">
        <v>3</v>
      </c>
      <c r="E89" s="62" t="s">
        <v>199</v>
      </c>
      <c r="F89" s="63">
        <v>1031.65</v>
      </c>
      <c r="G89" s="64"/>
      <c r="H89" s="65"/>
      <c r="I89" s="66" t="s">
        <v>39</v>
      </c>
      <c r="J89" s="67">
        <f t="shared" si="7"/>
        <v>1</v>
      </c>
      <c r="K89" s="68" t="s">
        <v>64</v>
      </c>
      <c r="L89" s="68" t="s">
        <v>7</v>
      </c>
      <c r="M89" s="69"/>
      <c r="N89" s="64"/>
      <c r="O89" s="64"/>
      <c r="P89" s="70"/>
      <c r="Q89" s="64"/>
      <c r="R89" s="64"/>
      <c r="S89" s="70"/>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2">
        <f t="shared" si="8"/>
        <v>3094.95</v>
      </c>
      <c r="BB89" s="73">
        <f t="shared" si="6"/>
        <v>3094.95</v>
      </c>
      <c r="BC89" s="74" t="str">
        <f t="shared" si="9"/>
        <v>INR  Three Thousand  &amp;Ninety Four  and Paise Ninety Five Only</v>
      </c>
      <c r="BE89" s="57">
        <f t="shared" si="10"/>
        <v>1167.00248</v>
      </c>
      <c r="BF89" s="57">
        <v>930</v>
      </c>
      <c r="BG89" s="84">
        <f t="shared" si="11"/>
        <v>1052.02</v>
      </c>
      <c r="HX89" s="58"/>
      <c r="HY89" s="58"/>
      <c r="HZ89" s="58"/>
      <c r="IA89" s="58"/>
      <c r="IB89" s="58"/>
    </row>
    <row r="90" spans="1:236" s="57" customFormat="1" ht="60">
      <c r="A90" s="59">
        <v>78</v>
      </c>
      <c r="B90" s="88" t="s">
        <v>272</v>
      </c>
      <c r="C90" s="60" t="s">
        <v>129</v>
      </c>
      <c r="D90" s="61">
        <v>50</v>
      </c>
      <c r="E90" s="62" t="s">
        <v>198</v>
      </c>
      <c r="F90" s="63">
        <v>330.31</v>
      </c>
      <c r="G90" s="64"/>
      <c r="H90" s="65"/>
      <c r="I90" s="66" t="s">
        <v>39</v>
      </c>
      <c r="J90" s="67">
        <f t="shared" si="7"/>
        <v>1</v>
      </c>
      <c r="K90" s="68" t="s">
        <v>64</v>
      </c>
      <c r="L90" s="68" t="s">
        <v>7</v>
      </c>
      <c r="M90" s="69"/>
      <c r="N90" s="64"/>
      <c r="O90" s="64"/>
      <c r="P90" s="70"/>
      <c r="Q90" s="64"/>
      <c r="R90" s="64"/>
      <c r="S90" s="70"/>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2">
        <f t="shared" si="8"/>
        <v>16515.5</v>
      </c>
      <c r="BB90" s="73">
        <f t="shared" si="6"/>
        <v>16515.5</v>
      </c>
      <c r="BC90" s="74" t="str">
        <f t="shared" si="9"/>
        <v>INR  Sixteen Thousand Five Hundred &amp; Fifteen  and Paise Fifty Only</v>
      </c>
      <c r="BE90" s="57">
        <f t="shared" si="10"/>
        <v>373.646672</v>
      </c>
      <c r="BF90" s="57">
        <v>446</v>
      </c>
      <c r="BG90" s="84">
        <f t="shared" si="11"/>
        <v>504.52</v>
      </c>
      <c r="HX90" s="58"/>
      <c r="HY90" s="58"/>
      <c r="HZ90" s="58"/>
      <c r="IA90" s="58"/>
      <c r="IB90" s="58"/>
    </row>
    <row r="91" spans="1:236" s="57" customFormat="1" ht="60">
      <c r="A91" s="27">
        <v>79</v>
      </c>
      <c r="B91" s="88" t="s">
        <v>335</v>
      </c>
      <c r="C91" s="43" t="s">
        <v>130</v>
      </c>
      <c r="D91" s="61">
        <v>10</v>
      </c>
      <c r="E91" s="62" t="s">
        <v>199</v>
      </c>
      <c r="F91" s="63">
        <v>220.58</v>
      </c>
      <c r="G91" s="64"/>
      <c r="H91" s="65"/>
      <c r="I91" s="66" t="s">
        <v>39</v>
      </c>
      <c r="J91" s="67">
        <f>IF(I91="Less(-)",-1,1)</f>
        <v>1</v>
      </c>
      <c r="K91" s="68" t="s">
        <v>64</v>
      </c>
      <c r="L91" s="68" t="s">
        <v>7</v>
      </c>
      <c r="M91" s="69"/>
      <c r="N91" s="64"/>
      <c r="O91" s="64"/>
      <c r="P91" s="70"/>
      <c r="Q91" s="64"/>
      <c r="R91" s="64"/>
      <c r="S91" s="70"/>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2">
        <f>total_amount_ba($B$2,$D$2,D91,F91,J91,K91,M91)</f>
        <v>2205.8</v>
      </c>
      <c r="BB91" s="73">
        <f t="shared" si="6"/>
        <v>2205.8</v>
      </c>
      <c r="BC91" s="74" t="str">
        <f>SpellNumber(L91,BB91)</f>
        <v>INR  Two Thousand Two Hundred &amp; Five  and Paise Eighty Only</v>
      </c>
      <c r="BE91" s="57">
        <f>F91*1.12*1.01</f>
        <v>249.520096</v>
      </c>
      <c r="BF91" s="57">
        <v>446</v>
      </c>
      <c r="BG91" s="84">
        <f>BF91*1.12*1.01</f>
        <v>504.52</v>
      </c>
      <c r="HX91" s="58"/>
      <c r="HY91" s="58"/>
      <c r="HZ91" s="58"/>
      <c r="IA91" s="58"/>
      <c r="IB91" s="58"/>
    </row>
    <row r="92" spans="1:236" s="57" customFormat="1" ht="60">
      <c r="A92" s="59">
        <v>80</v>
      </c>
      <c r="B92" s="88" t="s">
        <v>336</v>
      </c>
      <c r="C92" s="60" t="s">
        <v>131</v>
      </c>
      <c r="D92" s="61">
        <v>10</v>
      </c>
      <c r="E92" s="62" t="s">
        <v>199</v>
      </c>
      <c r="F92" s="63">
        <v>166.29</v>
      </c>
      <c r="G92" s="64"/>
      <c r="H92" s="65"/>
      <c r="I92" s="66" t="s">
        <v>39</v>
      </c>
      <c r="J92" s="67">
        <f>IF(I92="Less(-)",-1,1)</f>
        <v>1</v>
      </c>
      <c r="K92" s="68" t="s">
        <v>64</v>
      </c>
      <c r="L92" s="68" t="s">
        <v>7</v>
      </c>
      <c r="M92" s="69"/>
      <c r="N92" s="64"/>
      <c r="O92" s="64"/>
      <c r="P92" s="70"/>
      <c r="Q92" s="64"/>
      <c r="R92" s="64"/>
      <c r="S92" s="70"/>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2">
        <f>total_amount_ba($B$2,$D$2,D92,F92,J92,K92,M92)</f>
        <v>1662.9</v>
      </c>
      <c r="BB92" s="73">
        <f t="shared" si="6"/>
        <v>1662.9</v>
      </c>
      <c r="BC92" s="74" t="str">
        <f>SpellNumber(L92,BB92)</f>
        <v>INR  One Thousand Six Hundred &amp; Sixty Two  and Paise Ninety Only</v>
      </c>
      <c r="BE92" s="57">
        <f>F92*1.12*1.01</f>
        <v>188.107248</v>
      </c>
      <c r="BF92" s="57">
        <v>2225.39</v>
      </c>
      <c r="BG92" s="84">
        <f>BF92*1.12*1.01</f>
        <v>2517.36</v>
      </c>
      <c r="HX92" s="58"/>
      <c r="HY92" s="58"/>
      <c r="HZ92" s="58"/>
      <c r="IA92" s="58"/>
      <c r="IB92" s="58"/>
    </row>
    <row r="93" spans="1:236" s="57" customFormat="1" ht="60">
      <c r="A93" s="27">
        <v>81</v>
      </c>
      <c r="B93" s="88" t="s">
        <v>337</v>
      </c>
      <c r="C93" s="43" t="s">
        <v>132</v>
      </c>
      <c r="D93" s="61">
        <v>10</v>
      </c>
      <c r="E93" s="62" t="s">
        <v>199</v>
      </c>
      <c r="F93" s="63">
        <v>96.15</v>
      </c>
      <c r="G93" s="64"/>
      <c r="H93" s="65"/>
      <c r="I93" s="66" t="s">
        <v>39</v>
      </c>
      <c r="J93" s="67">
        <f t="shared" si="7"/>
        <v>1</v>
      </c>
      <c r="K93" s="68" t="s">
        <v>64</v>
      </c>
      <c r="L93" s="68" t="s">
        <v>7</v>
      </c>
      <c r="M93" s="69"/>
      <c r="N93" s="64"/>
      <c r="O93" s="64"/>
      <c r="P93" s="70"/>
      <c r="Q93" s="64"/>
      <c r="R93" s="64"/>
      <c r="S93" s="70"/>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2">
        <f t="shared" si="8"/>
        <v>961.5</v>
      </c>
      <c r="BB93" s="73">
        <f t="shared" si="6"/>
        <v>961.5</v>
      </c>
      <c r="BC93" s="74" t="str">
        <f t="shared" si="9"/>
        <v>INR  Nine Hundred &amp; Sixty One  and Paise Fifty Only</v>
      </c>
      <c r="BE93" s="57">
        <f t="shared" si="10"/>
        <v>108.76488</v>
      </c>
      <c r="BF93" s="57">
        <v>2225.39</v>
      </c>
      <c r="BG93" s="84">
        <f t="shared" si="11"/>
        <v>2517.36</v>
      </c>
      <c r="HX93" s="58"/>
      <c r="HY93" s="58"/>
      <c r="HZ93" s="58"/>
      <c r="IA93" s="58"/>
      <c r="IB93" s="58"/>
    </row>
    <row r="94" spans="1:236" s="57" customFormat="1" ht="61.5" customHeight="1">
      <c r="A94" s="59">
        <v>82</v>
      </c>
      <c r="B94" s="88" t="s">
        <v>338</v>
      </c>
      <c r="C94" s="60" t="s">
        <v>133</v>
      </c>
      <c r="D94" s="61">
        <v>55</v>
      </c>
      <c r="E94" s="62" t="s">
        <v>199</v>
      </c>
      <c r="F94" s="63">
        <v>23.76</v>
      </c>
      <c r="G94" s="64"/>
      <c r="H94" s="65"/>
      <c r="I94" s="66" t="s">
        <v>39</v>
      </c>
      <c r="J94" s="67">
        <f t="shared" si="7"/>
        <v>1</v>
      </c>
      <c r="K94" s="68" t="s">
        <v>64</v>
      </c>
      <c r="L94" s="68" t="s">
        <v>7</v>
      </c>
      <c r="M94" s="69"/>
      <c r="N94" s="64"/>
      <c r="O94" s="64"/>
      <c r="P94" s="70"/>
      <c r="Q94" s="64"/>
      <c r="R94" s="64"/>
      <c r="S94" s="70"/>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2">
        <f t="shared" si="8"/>
        <v>1306.8</v>
      </c>
      <c r="BB94" s="73">
        <f t="shared" si="6"/>
        <v>1306.8</v>
      </c>
      <c r="BC94" s="74" t="str">
        <f t="shared" si="9"/>
        <v>INR  One Thousand Three Hundred &amp; Six  and Paise Eighty Only</v>
      </c>
      <c r="BE94" s="57">
        <f t="shared" si="10"/>
        <v>26.877312</v>
      </c>
      <c r="BF94" s="57">
        <v>1508</v>
      </c>
      <c r="BG94" s="84">
        <f t="shared" si="11"/>
        <v>1705.85</v>
      </c>
      <c r="HX94" s="58"/>
      <c r="HY94" s="58"/>
      <c r="HZ94" s="58"/>
      <c r="IA94" s="58"/>
      <c r="IB94" s="58"/>
    </row>
    <row r="95" spans="1:236" s="57" customFormat="1" ht="60">
      <c r="A95" s="27">
        <v>83</v>
      </c>
      <c r="B95" s="88" t="s">
        <v>339</v>
      </c>
      <c r="C95" s="43" t="s">
        <v>134</v>
      </c>
      <c r="D95" s="61">
        <v>10</v>
      </c>
      <c r="E95" s="62" t="s">
        <v>199</v>
      </c>
      <c r="F95" s="63">
        <v>37.33</v>
      </c>
      <c r="G95" s="64"/>
      <c r="H95" s="65"/>
      <c r="I95" s="66" t="s">
        <v>39</v>
      </c>
      <c r="J95" s="67">
        <f t="shared" si="7"/>
        <v>1</v>
      </c>
      <c r="K95" s="68" t="s">
        <v>64</v>
      </c>
      <c r="L95" s="68" t="s">
        <v>7</v>
      </c>
      <c r="M95" s="69"/>
      <c r="N95" s="64"/>
      <c r="O95" s="64"/>
      <c r="P95" s="70"/>
      <c r="Q95" s="64"/>
      <c r="R95" s="64"/>
      <c r="S95" s="70"/>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2">
        <f t="shared" si="8"/>
        <v>373.3</v>
      </c>
      <c r="BB95" s="73">
        <f t="shared" si="6"/>
        <v>373.3</v>
      </c>
      <c r="BC95" s="74" t="str">
        <f t="shared" si="9"/>
        <v>INR  Three Hundred &amp; Seventy Three  and Paise Thirty Only</v>
      </c>
      <c r="BE95" s="57">
        <f t="shared" si="10"/>
        <v>42.227696</v>
      </c>
      <c r="BF95" s="57">
        <v>1526.1</v>
      </c>
      <c r="BG95" s="84">
        <f t="shared" si="11"/>
        <v>1726.32</v>
      </c>
      <c r="HX95" s="58"/>
      <c r="HY95" s="58"/>
      <c r="HZ95" s="58"/>
      <c r="IA95" s="58"/>
      <c r="IB95" s="58"/>
    </row>
    <row r="96" spans="1:236" s="57" customFormat="1" ht="255" customHeight="1">
      <c r="A96" s="59">
        <v>84</v>
      </c>
      <c r="B96" s="88" t="s">
        <v>273</v>
      </c>
      <c r="C96" s="60" t="s">
        <v>135</v>
      </c>
      <c r="D96" s="61">
        <v>50</v>
      </c>
      <c r="E96" s="62" t="s">
        <v>198</v>
      </c>
      <c r="F96" s="63">
        <v>64.48</v>
      </c>
      <c r="G96" s="64"/>
      <c r="H96" s="65"/>
      <c r="I96" s="66" t="s">
        <v>39</v>
      </c>
      <c r="J96" s="67">
        <f t="shared" si="7"/>
        <v>1</v>
      </c>
      <c r="K96" s="68" t="s">
        <v>64</v>
      </c>
      <c r="L96" s="68" t="s">
        <v>7</v>
      </c>
      <c r="M96" s="69"/>
      <c r="N96" s="64"/>
      <c r="O96" s="64"/>
      <c r="P96" s="70"/>
      <c r="Q96" s="64"/>
      <c r="R96" s="64"/>
      <c r="S96" s="70"/>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2">
        <f t="shared" si="8"/>
        <v>3224</v>
      </c>
      <c r="BB96" s="73">
        <f t="shared" si="6"/>
        <v>3224</v>
      </c>
      <c r="BC96" s="74" t="str">
        <f t="shared" si="9"/>
        <v>INR  Three Thousand Two Hundred &amp; Twenty Four  Only</v>
      </c>
      <c r="BE96" s="57">
        <f t="shared" si="10"/>
        <v>72.939776</v>
      </c>
      <c r="BF96" s="57">
        <v>536</v>
      </c>
      <c r="BG96" s="84">
        <f t="shared" si="11"/>
        <v>606.32</v>
      </c>
      <c r="HX96" s="58"/>
      <c r="HY96" s="58"/>
      <c r="HZ96" s="58"/>
      <c r="IA96" s="58"/>
      <c r="IB96" s="58"/>
    </row>
    <row r="97" spans="1:236" s="57" customFormat="1" ht="204.75" customHeight="1">
      <c r="A97" s="27">
        <v>85</v>
      </c>
      <c r="B97" s="88" t="s">
        <v>340</v>
      </c>
      <c r="C97" s="43" t="s">
        <v>136</v>
      </c>
      <c r="D97" s="61">
        <v>10</v>
      </c>
      <c r="E97" s="62" t="s">
        <v>199</v>
      </c>
      <c r="F97" s="63">
        <v>3687.71</v>
      </c>
      <c r="G97" s="64"/>
      <c r="H97" s="65"/>
      <c r="I97" s="66" t="s">
        <v>39</v>
      </c>
      <c r="J97" s="67">
        <f t="shared" si="7"/>
        <v>1</v>
      </c>
      <c r="K97" s="68" t="s">
        <v>64</v>
      </c>
      <c r="L97" s="68" t="s">
        <v>7</v>
      </c>
      <c r="M97" s="69"/>
      <c r="N97" s="64"/>
      <c r="O97" s="64"/>
      <c r="P97" s="70"/>
      <c r="Q97" s="64"/>
      <c r="R97" s="64"/>
      <c r="S97" s="70"/>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2">
        <f t="shared" si="8"/>
        <v>36877.1</v>
      </c>
      <c r="BB97" s="73">
        <f t="shared" si="6"/>
        <v>36877.1</v>
      </c>
      <c r="BC97" s="74" t="str">
        <f t="shared" si="9"/>
        <v>INR  Thirty Six Thousand Eight Hundred &amp; Seventy Seven  and Paise Ten Only</v>
      </c>
      <c r="BE97" s="57">
        <f t="shared" si="10"/>
        <v>4171.537552</v>
      </c>
      <c r="BF97" s="57">
        <v>67</v>
      </c>
      <c r="BG97" s="84">
        <f t="shared" si="11"/>
        <v>75.79</v>
      </c>
      <c r="HX97" s="58"/>
      <c r="HY97" s="58"/>
      <c r="HZ97" s="58"/>
      <c r="IA97" s="58"/>
      <c r="IB97" s="58"/>
    </row>
    <row r="98" spans="1:236" s="57" customFormat="1" ht="69" customHeight="1">
      <c r="A98" s="59">
        <v>86</v>
      </c>
      <c r="B98" s="88" t="s">
        <v>274</v>
      </c>
      <c r="C98" s="60" t="s">
        <v>137</v>
      </c>
      <c r="D98" s="61">
        <v>10</v>
      </c>
      <c r="E98" s="62" t="s">
        <v>199</v>
      </c>
      <c r="F98" s="63">
        <v>102.94</v>
      </c>
      <c r="G98" s="64"/>
      <c r="H98" s="65"/>
      <c r="I98" s="66" t="s">
        <v>39</v>
      </c>
      <c r="J98" s="67">
        <f>IF(I98="Less(-)",-1,1)</f>
        <v>1</v>
      </c>
      <c r="K98" s="68" t="s">
        <v>64</v>
      </c>
      <c r="L98" s="68" t="s">
        <v>7</v>
      </c>
      <c r="M98" s="69"/>
      <c r="N98" s="64"/>
      <c r="O98" s="64"/>
      <c r="P98" s="70"/>
      <c r="Q98" s="64"/>
      <c r="R98" s="64"/>
      <c r="S98" s="70"/>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2">
        <f>total_amount_ba($B$2,$D$2,D98,F98,J98,K98,M98)</f>
        <v>1029.4</v>
      </c>
      <c r="BB98" s="73">
        <f>BA98+SUM(N98:AZ98)</f>
        <v>1029.4</v>
      </c>
      <c r="BC98" s="74" t="str">
        <f>SpellNumber(L98,BB98)</f>
        <v>INR  One Thousand  &amp;Twenty Nine  and Paise Forty Only</v>
      </c>
      <c r="BE98" s="57">
        <f>F98*1.12*1.01</f>
        <v>116.445728</v>
      </c>
      <c r="BF98" s="57">
        <v>67</v>
      </c>
      <c r="BG98" s="84">
        <f>BF98*1.12*1.01</f>
        <v>75.79</v>
      </c>
      <c r="HX98" s="58"/>
      <c r="HY98" s="58"/>
      <c r="HZ98" s="58"/>
      <c r="IA98" s="58"/>
      <c r="IB98" s="58"/>
    </row>
    <row r="99" spans="1:236" s="57" customFormat="1" ht="75">
      <c r="A99" s="27">
        <v>87</v>
      </c>
      <c r="B99" s="88" t="s">
        <v>341</v>
      </c>
      <c r="C99" s="43" t="s">
        <v>138</v>
      </c>
      <c r="D99" s="61">
        <v>10</v>
      </c>
      <c r="E99" s="62" t="s">
        <v>199</v>
      </c>
      <c r="F99" s="63">
        <v>121.04</v>
      </c>
      <c r="G99" s="64"/>
      <c r="H99" s="65"/>
      <c r="I99" s="66" t="s">
        <v>39</v>
      </c>
      <c r="J99" s="67">
        <f t="shared" si="7"/>
        <v>1</v>
      </c>
      <c r="K99" s="68" t="s">
        <v>64</v>
      </c>
      <c r="L99" s="68" t="s">
        <v>7</v>
      </c>
      <c r="M99" s="69"/>
      <c r="N99" s="64"/>
      <c r="O99" s="64"/>
      <c r="P99" s="70"/>
      <c r="Q99" s="64"/>
      <c r="R99" s="64"/>
      <c r="S99" s="70"/>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2">
        <f t="shared" si="8"/>
        <v>1210.4</v>
      </c>
      <c r="BB99" s="73">
        <f t="shared" si="6"/>
        <v>1210.4</v>
      </c>
      <c r="BC99" s="74" t="str">
        <f t="shared" si="9"/>
        <v>INR  One Thousand Two Hundred &amp; Ten  and Paise Forty Only</v>
      </c>
      <c r="BE99" s="57">
        <f t="shared" si="10"/>
        <v>136.920448</v>
      </c>
      <c r="BF99" s="57">
        <v>448</v>
      </c>
      <c r="BG99" s="84">
        <f t="shared" si="11"/>
        <v>506.78</v>
      </c>
      <c r="HX99" s="58"/>
      <c r="HY99" s="58"/>
      <c r="HZ99" s="58"/>
      <c r="IA99" s="58"/>
      <c r="IB99" s="58"/>
    </row>
    <row r="100" spans="1:236" s="57" customFormat="1" ht="90">
      <c r="A100" s="59">
        <v>88</v>
      </c>
      <c r="B100" s="88" t="s">
        <v>275</v>
      </c>
      <c r="C100" s="60" t="s">
        <v>139</v>
      </c>
      <c r="D100" s="61">
        <v>10</v>
      </c>
      <c r="E100" s="62" t="s">
        <v>199</v>
      </c>
      <c r="F100" s="63">
        <v>669.67</v>
      </c>
      <c r="G100" s="64"/>
      <c r="H100" s="65"/>
      <c r="I100" s="66" t="s">
        <v>39</v>
      </c>
      <c r="J100" s="67">
        <f t="shared" si="7"/>
        <v>1</v>
      </c>
      <c r="K100" s="68" t="s">
        <v>64</v>
      </c>
      <c r="L100" s="68" t="s">
        <v>7</v>
      </c>
      <c r="M100" s="69"/>
      <c r="N100" s="64"/>
      <c r="O100" s="64"/>
      <c r="P100" s="70"/>
      <c r="Q100" s="64"/>
      <c r="R100" s="64"/>
      <c r="S100" s="70"/>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2">
        <f t="shared" si="8"/>
        <v>6696.7</v>
      </c>
      <c r="BB100" s="73">
        <f t="shared" si="6"/>
        <v>6696.7</v>
      </c>
      <c r="BC100" s="74" t="str">
        <f t="shared" si="9"/>
        <v>INR  Six Thousand Six Hundred &amp; Ninety Six  and Paise Seventy Only</v>
      </c>
      <c r="BE100" s="57">
        <f t="shared" si="10"/>
        <v>757.530704</v>
      </c>
      <c r="BF100" s="57">
        <v>468</v>
      </c>
      <c r="BG100" s="84">
        <f t="shared" si="11"/>
        <v>529.4</v>
      </c>
      <c r="HX100" s="58"/>
      <c r="HY100" s="58"/>
      <c r="HZ100" s="58"/>
      <c r="IA100" s="58"/>
      <c r="IB100" s="58"/>
    </row>
    <row r="101" spans="1:236" s="57" customFormat="1" ht="60">
      <c r="A101" s="27">
        <v>89</v>
      </c>
      <c r="B101" s="88" t="s">
        <v>276</v>
      </c>
      <c r="C101" s="43" t="s">
        <v>140</v>
      </c>
      <c r="D101" s="61">
        <v>10</v>
      </c>
      <c r="E101" s="62" t="s">
        <v>199</v>
      </c>
      <c r="F101" s="63">
        <v>537.32</v>
      </c>
      <c r="G101" s="64"/>
      <c r="H101" s="65"/>
      <c r="I101" s="66" t="s">
        <v>39</v>
      </c>
      <c r="J101" s="67">
        <f t="shared" si="7"/>
        <v>1</v>
      </c>
      <c r="K101" s="68" t="s">
        <v>64</v>
      </c>
      <c r="L101" s="68" t="s">
        <v>7</v>
      </c>
      <c r="M101" s="69"/>
      <c r="N101" s="64"/>
      <c r="O101" s="64"/>
      <c r="P101" s="70"/>
      <c r="Q101" s="64"/>
      <c r="R101" s="64"/>
      <c r="S101" s="70"/>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2">
        <f t="shared" si="8"/>
        <v>5373.2</v>
      </c>
      <c r="BB101" s="73">
        <f t="shared" si="6"/>
        <v>5373.2</v>
      </c>
      <c r="BC101" s="74" t="str">
        <f t="shared" si="9"/>
        <v>INR  Five Thousand Three Hundred &amp; Seventy Three  and Paise Twenty Only</v>
      </c>
      <c r="BE101" s="57">
        <f t="shared" si="10"/>
        <v>607.816384</v>
      </c>
      <c r="BF101" s="57">
        <v>50</v>
      </c>
      <c r="BG101" s="84">
        <f t="shared" si="11"/>
        <v>56.56</v>
      </c>
      <c r="HX101" s="58"/>
      <c r="HY101" s="58"/>
      <c r="HZ101" s="58"/>
      <c r="IA101" s="58"/>
      <c r="IB101" s="58"/>
    </row>
    <row r="102" spans="1:236" s="57" customFormat="1" ht="45">
      <c r="A102" s="59">
        <v>90</v>
      </c>
      <c r="B102" s="88" t="s">
        <v>277</v>
      </c>
      <c r="C102" s="60" t="s">
        <v>141</v>
      </c>
      <c r="D102" s="61">
        <v>10</v>
      </c>
      <c r="E102" s="62" t="s">
        <v>199</v>
      </c>
      <c r="F102" s="63">
        <v>212.67</v>
      </c>
      <c r="G102" s="64"/>
      <c r="H102" s="65"/>
      <c r="I102" s="66" t="s">
        <v>39</v>
      </c>
      <c r="J102" s="67">
        <f t="shared" si="7"/>
        <v>1</v>
      </c>
      <c r="K102" s="68" t="s">
        <v>64</v>
      </c>
      <c r="L102" s="68" t="s">
        <v>7</v>
      </c>
      <c r="M102" s="69"/>
      <c r="N102" s="64"/>
      <c r="O102" s="64"/>
      <c r="P102" s="70"/>
      <c r="Q102" s="64"/>
      <c r="R102" s="64"/>
      <c r="S102" s="70"/>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2">
        <f t="shared" si="8"/>
        <v>2126.7</v>
      </c>
      <c r="BB102" s="73">
        <f t="shared" si="6"/>
        <v>2126.7</v>
      </c>
      <c r="BC102" s="74" t="str">
        <f t="shared" si="9"/>
        <v>INR  Two Thousand One Hundred &amp; Twenty Six  and Paise Seventy Only</v>
      </c>
      <c r="BE102" s="57">
        <f t="shared" si="10"/>
        <v>240.572304</v>
      </c>
      <c r="BF102" s="57">
        <v>35</v>
      </c>
      <c r="BG102" s="84">
        <f t="shared" si="11"/>
        <v>39.59</v>
      </c>
      <c r="HX102" s="58"/>
      <c r="HY102" s="58"/>
      <c r="HZ102" s="58"/>
      <c r="IA102" s="58"/>
      <c r="IB102" s="58"/>
    </row>
    <row r="103" spans="1:236" s="57" customFormat="1" ht="75">
      <c r="A103" s="27">
        <v>91</v>
      </c>
      <c r="B103" s="88" t="s">
        <v>278</v>
      </c>
      <c r="C103" s="43" t="s">
        <v>142</v>
      </c>
      <c r="D103" s="61">
        <v>9</v>
      </c>
      <c r="E103" s="62" t="s">
        <v>199</v>
      </c>
      <c r="F103" s="63">
        <v>693.43</v>
      </c>
      <c r="G103" s="64"/>
      <c r="H103" s="65"/>
      <c r="I103" s="66" t="s">
        <v>39</v>
      </c>
      <c r="J103" s="67">
        <f t="shared" si="7"/>
        <v>1</v>
      </c>
      <c r="K103" s="68" t="s">
        <v>64</v>
      </c>
      <c r="L103" s="68" t="s">
        <v>7</v>
      </c>
      <c r="M103" s="69"/>
      <c r="N103" s="64"/>
      <c r="O103" s="64"/>
      <c r="P103" s="70"/>
      <c r="Q103" s="64"/>
      <c r="R103" s="64"/>
      <c r="S103" s="70"/>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2">
        <f t="shared" si="8"/>
        <v>6240.87</v>
      </c>
      <c r="BB103" s="73">
        <f t="shared" si="6"/>
        <v>6240.87</v>
      </c>
      <c r="BC103" s="74" t="str">
        <f t="shared" si="9"/>
        <v>INR  Six Thousand Two Hundred &amp; Forty  and Paise Eighty Seven Only</v>
      </c>
      <c r="BE103" s="57">
        <f t="shared" si="10"/>
        <v>784.408016</v>
      </c>
      <c r="BF103" s="57">
        <v>9696</v>
      </c>
      <c r="BG103" s="84">
        <f t="shared" si="11"/>
        <v>10968.12</v>
      </c>
      <c r="HX103" s="58"/>
      <c r="HY103" s="58"/>
      <c r="HZ103" s="58"/>
      <c r="IA103" s="58"/>
      <c r="IB103" s="58"/>
    </row>
    <row r="104" spans="1:236" s="57" customFormat="1" ht="61.5" customHeight="1">
      <c r="A104" s="59">
        <v>92</v>
      </c>
      <c r="B104" s="88" t="s">
        <v>279</v>
      </c>
      <c r="C104" s="60" t="s">
        <v>143</v>
      </c>
      <c r="D104" s="61">
        <v>18</v>
      </c>
      <c r="E104" s="62" t="s">
        <v>199</v>
      </c>
      <c r="F104" s="63">
        <v>973.96</v>
      </c>
      <c r="G104" s="64"/>
      <c r="H104" s="65"/>
      <c r="I104" s="66" t="s">
        <v>39</v>
      </c>
      <c r="J104" s="67">
        <f t="shared" si="7"/>
        <v>1</v>
      </c>
      <c r="K104" s="68" t="s">
        <v>64</v>
      </c>
      <c r="L104" s="68" t="s">
        <v>7</v>
      </c>
      <c r="M104" s="69"/>
      <c r="N104" s="64"/>
      <c r="O104" s="64"/>
      <c r="P104" s="70"/>
      <c r="Q104" s="64"/>
      <c r="R104" s="64"/>
      <c r="S104" s="70"/>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2">
        <f t="shared" si="8"/>
        <v>17531.28</v>
      </c>
      <c r="BB104" s="73">
        <f t="shared" si="6"/>
        <v>17531.28</v>
      </c>
      <c r="BC104" s="74" t="str">
        <f t="shared" si="9"/>
        <v>INR  Seventeen Thousand Five Hundred &amp; Thirty One  and Paise Twenty Eight Only</v>
      </c>
      <c r="BE104" s="57">
        <f t="shared" si="10"/>
        <v>1101.743552</v>
      </c>
      <c r="BF104" s="57">
        <v>9792.96</v>
      </c>
      <c r="BG104" s="84">
        <f t="shared" si="11"/>
        <v>11077.8</v>
      </c>
      <c r="HX104" s="58"/>
      <c r="HY104" s="58"/>
      <c r="HZ104" s="58"/>
      <c r="IA104" s="58"/>
      <c r="IB104" s="58"/>
    </row>
    <row r="105" spans="1:236" s="57" customFormat="1" ht="60" customHeight="1">
      <c r="A105" s="27">
        <v>93</v>
      </c>
      <c r="B105" s="88" t="s">
        <v>280</v>
      </c>
      <c r="C105" s="43" t="s">
        <v>144</v>
      </c>
      <c r="D105" s="61">
        <v>10</v>
      </c>
      <c r="E105" s="62" t="s">
        <v>199</v>
      </c>
      <c r="F105" s="63">
        <v>921.93</v>
      </c>
      <c r="G105" s="64"/>
      <c r="H105" s="65"/>
      <c r="I105" s="66" t="s">
        <v>39</v>
      </c>
      <c r="J105" s="67">
        <f t="shared" si="7"/>
        <v>1</v>
      </c>
      <c r="K105" s="68" t="s">
        <v>64</v>
      </c>
      <c r="L105" s="68" t="s">
        <v>7</v>
      </c>
      <c r="M105" s="69"/>
      <c r="N105" s="64"/>
      <c r="O105" s="64"/>
      <c r="P105" s="70"/>
      <c r="Q105" s="64"/>
      <c r="R105" s="64"/>
      <c r="S105" s="70"/>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2">
        <f t="shared" si="8"/>
        <v>9219.3</v>
      </c>
      <c r="BB105" s="73">
        <f t="shared" si="6"/>
        <v>9219.3</v>
      </c>
      <c r="BC105" s="74" t="str">
        <f t="shared" si="9"/>
        <v>INR  Nine Thousand Two Hundred &amp; Nineteen  and Paise Thirty Only</v>
      </c>
      <c r="BE105" s="57">
        <f t="shared" si="10"/>
        <v>1042.887216</v>
      </c>
      <c r="BF105" s="57">
        <v>9890.89</v>
      </c>
      <c r="BG105" s="84">
        <f t="shared" si="11"/>
        <v>11188.57</v>
      </c>
      <c r="HX105" s="58"/>
      <c r="HY105" s="58"/>
      <c r="HZ105" s="58"/>
      <c r="IA105" s="58"/>
      <c r="IB105" s="58"/>
    </row>
    <row r="106" spans="1:236" s="57" customFormat="1" ht="60">
      <c r="A106" s="59">
        <v>94</v>
      </c>
      <c r="B106" s="88" t="s">
        <v>281</v>
      </c>
      <c r="C106" s="60" t="s">
        <v>145</v>
      </c>
      <c r="D106" s="61">
        <v>9</v>
      </c>
      <c r="E106" s="62" t="s">
        <v>199</v>
      </c>
      <c r="F106" s="63">
        <v>1389.11</v>
      </c>
      <c r="G106" s="64"/>
      <c r="H106" s="65"/>
      <c r="I106" s="66" t="s">
        <v>39</v>
      </c>
      <c r="J106" s="67">
        <f t="shared" si="7"/>
        <v>1</v>
      </c>
      <c r="K106" s="68" t="s">
        <v>64</v>
      </c>
      <c r="L106" s="68" t="s">
        <v>7</v>
      </c>
      <c r="M106" s="69"/>
      <c r="N106" s="64"/>
      <c r="O106" s="64"/>
      <c r="P106" s="70"/>
      <c r="Q106" s="64"/>
      <c r="R106" s="64"/>
      <c r="S106" s="70"/>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2">
        <f t="shared" si="8"/>
        <v>12501.99</v>
      </c>
      <c r="BB106" s="73">
        <f t="shared" si="6"/>
        <v>12501.99</v>
      </c>
      <c r="BC106" s="74" t="str">
        <f t="shared" si="9"/>
        <v>INR  Twelve Thousand Five Hundred &amp; One  and Paise Ninety Nine Only</v>
      </c>
      <c r="BE106" s="57">
        <f t="shared" si="10"/>
        <v>1571.361232</v>
      </c>
      <c r="BF106" s="57">
        <v>10090</v>
      </c>
      <c r="BG106" s="84">
        <f t="shared" si="11"/>
        <v>11413.81</v>
      </c>
      <c r="HX106" s="58"/>
      <c r="HY106" s="58"/>
      <c r="HZ106" s="58"/>
      <c r="IA106" s="58"/>
      <c r="IB106" s="58"/>
    </row>
    <row r="107" spans="1:236" s="57" customFormat="1" ht="87" customHeight="1">
      <c r="A107" s="27">
        <v>95</v>
      </c>
      <c r="B107" s="88" t="s">
        <v>282</v>
      </c>
      <c r="C107" s="43" t="s">
        <v>146</v>
      </c>
      <c r="D107" s="61">
        <v>9</v>
      </c>
      <c r="E107" s="62" t="s">
        <v>199</v>
      </c>
      <c r="F107" s="63">
        <v>511.3</v>
      </c>
      <c r="G107" s="64"/>
      <c r="H107" s="65"/>
      <c r="I107" s="66" t="s">
        <v>39</v>
      </c>
      <c r="J107" s="67">
        <f t="shared" si="7"/>
        <v>1</v>
      </c>
      <c r="K107" s="68" t="s">
        <v>64</v>
      </c>
      <c r="L107" s="68" t="s">
        <v>7</v>
      </c>
      <c r="M107" s="69"/>
      <c r="N107" s="64"/>
      <c r="O107" s="64"/>
      <c r="P107" s="70"/>
      <c r="Q107" s="64"/>
      <c r="R107" s="64"/>
      <c r="S107" s="70"/>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2">
        <f t="shared" si="8"/>
        <v>4601.7</v>
      </c>
      <c r="BB107" s="73">
        <f t="shared" si="6"/>
        <v>4601.7</v>
      </c>
      <c r="BC107" s="74" t="str">
        <f t="shared" si="9"/>
        <v>INR  Four Thousand Six Hundred &amp; One  and Paise Seventy Only</v>
      </c>
      <c r="BE107" s="57">
        <f t="shared" si="10"/>
        <v>578.38256</v>
      </c>
      <c r="BF107" s="57">
        <v>409</v>
      </c>
      <c r="BG107" s="84">
        <f t="shared" si="11"/>
        <v>462.66</v>
      </c>
      <c r="HX107" s="58"/>
      <c r="HY107" s="58"/>
      <c r="HZ107" s="58"/>
      <c r="IA107" s="58"/>
      <c r="IB107" s="58"/>
    </row>
    <row r="108" spans="1:236" s="57" customFormat="1" ht="48.75" customHeight="1">
      <c r="A108" s="59">
        <v>96</v>
      </c>
      <c r="B108" s="88" t="s">
        <v>283</v>
      </c>
      <c r="C108" s="60" t="s">
        <v>147</v>
      </c>
      <c r="D108" s="61">
        <v>26</v>
      </c>
      <c r="E108" s="62" t="s">
        <v>199</v>
      </c>
      <c r="F108" s="63">
        <v>96.15</v>
      </c>
      <c r="G108" s="64"/>
      <c r="H108" s="65"/>
      <c r="I108" s="66" t="s">
        <v>39</v>
      </c>
      <c r="J108" s="67">
        <f t="shared" si="7"/>
        <v>1</v>
      </c>
      <c r="K108" s="68" t="s">
        <v>64</v>
      </c>
      <c r="L108" s="68" t="s">
        <v>7</v>
      </c>
      <c r="M108" s="69"/>
      <c r="N108" s="64"/>
      <c r="O108" s="64"/>
      <c r="P108" s="70"/>
      <c r="Q108" s="64"/>
      <c r="R108" s="64"/>
      <c r="S108" s="70"/>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2">
        <f t="shared" si="8"/>
        <v>2499.9</v>
      </c>
      <c r="BB108" s="73">
        <f t="shared" si="6"/>
        <v>2499.9</v>
      </c>
      <c r="BC108" s="74" t="str">
        <f t="shared" si="9"/>
        <v>INR  Two Thousand Four Hundred &amp; Ninety Nine  and Paise Ninety Only</v>
      </c>
      <c r="BE108" s="57">
        <f t="shared" si="10"/>
        <v>108.76488</v>
      </c>
      <c r="BF108" s="57">
        <v>9077</v>
      </c>
      <c r="BG108" s="84">
        <f t="shared" si="11"/>
        <v>10267.9</v>
      </c>
      <c r="HX108" s="58"/>
      <c r="HY108" s="58"/>
      <c r="HZ108" s="58"/>
      <c r="IA108" s="58"/>
      <c r="IB108" s="58"/>
    </row>
    <row r="109" spans="1:236" s="57" customFormat="1" ht="30">
      <c r="A109" s="27">
        <v>97</v>
      </c>
      <c r="B109" s="88" t="s">
        <v>284</v>
      </c>
      <c r="C109" s="43" t="s">
        <v>148</v>
      </c>
      <c r="D109" s="61">
        <v>18</v>
      </c>
      <c r="E109" s="62" t="s">
        <v>199</v>
      </c>
      <c r="F109" s="63">
        <v>115.38</v>
      </c>
      <c r="G109" s="64"/>
      <c r="H109" s="65"/>
      <c r="I109" s="66" t="s">
        <v>39</v>
      </c>
      <c r="J109" s="67">
        <f>IF(I109="Less(-)",-1,1)</f>
        <v>1</v>
      </c>
      <c r="K109" s="68" t="s">
        <v>64</v>
      </c>
      <c r="L109" s="68" t="s">
        <v>7</v>
      </c>
      <c r="M109" s="69"/>
      <c r="N109" s="64"/>
      <c r="O109" s="64"/>
      <c r="P109" s="70"/>
      <c r="Q109" s="64"/>
      <c r="R109" s="64"/>
      <c r="S109" s="70"/>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2">
        <f>total_amount_ba($B$2,$D$2,D109,F109,J109,K109,M109)</f>
        <v>2076.84</v>
      </c>
      <c r="BB109" s="73">
        <f t="shared" si="6"/>
        <v>2076.84</v>
      </c>
      <c r="BC109" s="74" t="str">
        <f>SpellNumber(L109,BB109)</f>
        <v>INR  Two Thousand  &amp;Seventy Six  and Paise Eighty Four Only</v>
      </c>
      <c r="BE109" s="57">
        <f>F109*1.12*1.01</f>
        <v>130.517856</v>
      </c>
      <c r="BF109" s="57">
        <v>9890.89</v>
      </c>
      <c r="BG109" s="84">
        <f>BF109*1.12*1.01</f>
        <v>11188.57</v>
      </c>
      <c r="HX109" s="58"/>
      <c r="HY109" s="58"/>
      <c r="HZ109" s="58"/>
      <c r="IA109" s="58"/>
      <c r="IB109" s="58"/>
    </row>
    <row r="110" spans="1:236" s="57" customFormat="1" ht="45">
      <c r="A110" s="59">
        <v>98</v>
      </c>
      <c r="B110" s="88" t="s">
        <v>285</v>
      </c>
      <c r="C110" s="60" t="s">
        <v>149</v>
      </c>
      <c r="D110" s="61">
        <v>9</v>
      </c>
      <c r="E110" s="62" t="s">
        <v>199</v>
      </c>
      <c r="F110" s="63">
        <v>50.9</v>
      </c>
      <c r="G110" s="64"/>
      <c r="H110" s="65"/>
      <c r="I110" s="66" t="s">
        <v>39</v>
      </c>
      <c r="J110" s="67">
        <f>IF(I110="Less(-)",-1,1)</f>
        <v>1</v>
      </c>
      <c r="K110" s="68" t="s">
        <v>64</v>
      </c>
      <c r="L110" s="68" t="s">
        <v>7</v>
      </c>
      <c r="M110" s="69"/>
      <c r="N110" s="64"/>
      <c r="O110" s="64"/>
      <c r="P110" s="70"/>
      <c r="Q110" s="64"/>
      <c r="R110" s="64"/>
      <c r="S110" s="70"/>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2">
        <f>total_amount_ba($B$2,$D$2,D110,F110,J110,K110,M110)</f>
        <v>458.1</v>
      </c>
      <c r="BB110" s="73">
        <f t="shared" si="6"/>
        <v>458.1</v>
      </c>
      <c r="BC110" s="74" t="str">
        <f>SpellNumber(L110,BB110)</f>
        <v>INR  Four Hundred &amp; Fifty Eight  and Paise Ten Only</v>
      </c>
      <c r="BE110" s="57">
        <f>F110*1.12*1.01</f>
        <v>57.57808</v>
      </c>
      <c r="BF110" s="57">
        <v>10090</v>
      </c>
      <c r="BG110" s="84">
        <f>BF110*1.12*1.01</f>
        <v>11413.81</v>
      </c>
      <c r="HX110" s="58"/>
      <c r="HY110" s="58"/>
      <c r="HZ110" s="58"/>
      <c r="IA110" s="58"/>
      <c r="IB110" s="58"/>
    </row>
    <row r="111" spans="1:236" s="57" customFormat="1" ht="90">
      <c r="A111" s="27">
        <v>99</v>
      </c>
      <c r="B111" s="88" t="s">
        <v>286</v>
      </c>
      <c r="C111" s="43" t="s">
        <v>150</v>
      </c>
      <c r="D111" s="61">
        <v>9</v>
      </c>
      <c r="E111" s="62" t="s">
        <v>199</v>
      </c>
      <c r="F111" s="63">
        <v>1824.63</v>
      </c>
      <c r="G111" s="64"/>
      <c r="H111" s="65"/>
      <c r="I111" s="66" t="s">
        <v>39</v>
      </c>
      <c r="J111" s="67">
        <f>IF(I111="Less(-)",-1,1)</f>
        <v>1</v>
      </c>
      <c r="K111" s="68" t="s">
        <v>64</v>
      </c>
      <c r="L111" s="68" t="s">
        <v>7</v>
      </c>
      <c r="M111" s="69"/>
      <c r="N111" s="64"/>
      <c r="O111" s="64"/>
      <c r="P111" s="70"/>
      <c r="Q111" s="64"/>
      <c r="R111" s="64"/>
      <c r="S111" s="70"/>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2">
        <f>total_amount_ba($B$2,$D$2,D111,F111,J111,K111,M111)</f>
        <v>16421.67</v>
      </c>
      <c r="BB111" s="73">
        <f t="shared" si="6"/>
        <v>16421.67</v>
      </c>
      <c r="BC111" s="74" t="str">
        <f>SpellNumber(L111,BB111)</f>
        <v>INR  Sixteen Thousand Four Hundred &amp; Twenty One  and Paise Sixty Seven Only</v>
      </c>
      <c r="BE111" s="57">
        <f>F111*1.12*1.01</f>
        <v>2064.021456</v>
      </c>
      <c r="BF111" s="57">
        <v>409</v>
      </c>
      <c r="BG111" s="84">
        <f>BF111*1.12*1.01</f>
        <v>462.66</v>
      </c>
      <c r="HX111" s="58"/>
      <c r="HY111" s="58"/>
      <c r="HZ111" s="58"/>
      <c r="IA111" s="58"/>
      <c r="IB111" s="58"/>
    </row>
    <row r="112" spans="1:236" s="57" customFormat="1" ht="69.75" customHeight="1">
      <c r="A112" s="59">
        <v>100</v>
      </c>
      <c r="B112" s="88" t="s">
        <v>287</v>
      </c>
      <c r="C112" s="60" t="s">
        <v>151</v>
      </c>
      <c r="D112" s="61">
        <v>1</v>
      </c>
      <c r="E112" s="62" t="s">
        <v>199</v>
      </c>
      <c r="F112" s="63">
        <v>11802.94</v>
      </c>
      <c r="G112" s="64"/>
      <c r="H112" s="65"/>
      <c r="I112" s="66" t="s">
        <v>39</v>
      </c>
      <c r="J112" s="67">
        <f>IF(I112="Less(-)",-1,1)</f>
        <v>1</v>
      </c>
      <c r="K112" s="68" t="s">
        <v>64</v>
      </c>
      <c r="L112" s="68" t="s">
        <v>7</v>
      </c>
      <c r="M112" s="69"/>
      <c r="N112" s="64"/>
      <c r="O112" s="64"/>
      <c r="P112" s="70"/>
      <c r="Q112" s="64"/>
      <c r="R112" s="64"/>
      <c r="S112" s="70"/>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2">
        <f>total_amount_ba($B$2,$D$2,D112,F112,J112,K112,M112)</f>
        <v>11802.94</v>
      </c>
      <c r="BB112" s="73">
        <f t="shared" si="6"/>
        <v>11802.94</v>
      </c>
      <c r="BC112" s="74" t="str">
        <f>SpellNumber(L112,BB112)</f>
        <v>INR  Eleven Thousand Eight Hundred &amp; Two  and Paise Ninety Four Only</v>
      </c>
      <c r="BE112" s="57">
        <f>F112*1.12*1.01</f>
        <v>13351.485728</v>
      </c>
      <c r="BF112" s="57">
        <v>9077</v>
      </c>
      <c r="BG112" s="84">
        <f>BF112*1.12*1.01</f>
        <v>10267.9</v>
      </c>
      <c r="HX112" s="58"/>
      <c r="HY112" s="58"/>
      <c r="HZ112" s="58"/>
      <c r="IA112" s="58"/>
      <c r="IB112" s="58"/>
    </row>
    <row r="113" spans="1:236" s="57" customFormat="1" ht="60">
      <c r="A113" s="27">
        <v>101</v>
      </c>
      <c r="B113" s="88" t="s">
        <v>342</v>
      </c>
      <c r="C113" s="43" t="s">
        <v>152</v>
      </c>
      <c r="D113" s="61">
        <v>1</v>
      </c>
      <c r="E113" s="62" t="s">
        <v>199</v>
      </c>
      <c r="F113" s="63">
        <v>2923.02</v>
      </c>
      <c r="G113" s="64"/>
      <c r="H113" s="65"/>
      <c r="I113" s="66" t="s">
        <v>39</v>
      </c>
      <c r="J113" s="67">
        <f t="shared" si="7"/>
        <v>1</v>
      </c>
      <c r="K113" s="68" t="s">
        <v>64</v>
      </c>
      <c r="L113" s="68" t="s">
        <v>7</v>
      </c>
      <c r="M113" s="69"/>
      <c r="N113" s="64"/>
      <c r="O113" s="64"/>
      <c r="P113" s="70"/>
      <c r="Q113" s="64"/>
      <c r="R113" s="64"/>
      <c r="S113" s="70"/>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2">
        <f t="shared" si="8"/>
        <v>2923.02</v>
      </c>
      <c r="BB113" s="73">
        <f t="shared" si="6"/>
        <v>2923.02</v>
      </c>
      <c r="BC113" s="74" t="str">
        <f t="shared" si="9"/>
        <v>INR  Two Thousand Nine Hundred &amp; Twenty Three  and Paise Two Only</v>
      </c>
      <c r="BE113" s="57">
        <f t="shared" si="10"/>
        <v>3306.520224</v>
      </c>
      <c r="BF113" s="57">
        <v>4330</v>
      </c>
      <c r="BG113" s="84">
        <f t="shared" si="11"/>
        <v>4898.1</v>
      </c>
      <c r="HX113" s="58"/>
      <c r="HY113" s="58"/>
      <c r="HZ113" s="58"/>
      <c r="IA113" s="58"/>
      <c r="IB113" s="58"/>
    </row>
    <row r="114" spans="1:236" s="57" customFormat="1" ht="45">
      <c r="A114" s="59">
        <v>102</v>
      </c>
      <c r="B114" s="88" t="s">
        <v>288</v>
      </c>
      <c r="C114" s="60" t="s">
        <v>153</v>
      </c>
      <c r="D114" s="61">
        <v>1</v>
      </c>
      <c r="E114" s="62" t="s">
        <v>199</v>
      </c>
      <c r="F114" s="63">
        <v>255.65</v>
      </c>
      <c r="G114" s="64"/>
      <c r="H114" s="65"/>
      <c r="I114" s="66" t="s">
        <v>39</v>
      </c>
      <c r="J114" s="67">
        <f t="shared" si="7"/>
        <v>1</v>
      </c>
      <c r="K114" s="68" t="s">
        <v>64</v>
      </c>
      <c r="L114" s="68" t="s">
        <v>7</v>
      </c>
      <c r="M114" s="69"/>
      <c r="N114" s="64"/>
      <c r="O114" s="64"/>
      <c r="P114" s="70"/>
      <c r="Q114" s="64"/>
      <c r="R114" s="64"/>
      <c r="S114" s="70"/>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2">
        <f t="shared" si="8"/>
        <v>255.65</v>
      </c>
      <c r="BB114" s="73">
        <f t="shared" si="6"/>
        <v>255.65</v>
      </c>
      <c r="BC114" s="74" t="str">
        <f t="shared" si="9"/>
        <v>INR  Two Hundred &amp; Fifty Five  and Paise Sixty Five Only</v>
      </c>
      <c r="BE114" s="57">
        <f t="shared" si="10"/>
        <v>289.19128</v>
      </c>
      <c r="BF114" s="57">
        <v>29</v>
      </c>
      <c r="BG114" s="84">
        <f t="shared" si="11"/>
        <v>32.8</v>
      </c>
      <c r="HX114" s="58"/>
      <c r="HY114" s="58"/>
      <c r="HZ114" s="58"/>
      <c r="IA114" s="58"/>
      <c r="IB114" s="58"/>
    </row>
    <row r="115" spans="1:236" s="57" customFormat="1" ht="45">
      <c r="A115" s="27">
        <v>103</v>
      </c>
      <c r="B115" s="88" t="s">
        <v>343</v>
      </c>
      <c r="C115" s="43" t="s">
        <v>154</v>
      </c>
      <c r="D115" s="61">
        <v>1</v>
      </c>
      <c r="E115" s="62" t="s">
        <v>199</v>
      </c>
      <c r="F115" s="63">
        <v>157.24</v>
      </c>
      <c r="G115" s="64"/>
      <c r="H115" s="65"/>
      <c r="I115" s="66" t="s">
        <v>39</v>
      </c>
      <c r="J115" s="67">
        <f t="shared" si="7"/>
        <v>1</v>
      </c>
      <c r="K115" s="68" t="s">
        <v>64</v>
      </c>
      <c r="L115" s="68" t="s">
        <v>7</v>
      </c>
      <c r="M115" s="69"/>
      <c r="N115" s="64"/>
      <c r="O115" s="64"/>
      <c r="P115" s="70"/>
      <c r="Q115" s="64"/>
      <c r="R115" s="64"/>
      <c r="S115" s="70"/>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2">
        <f t="shared" si="8"/>
        <v>157.24</v>
      </c>
      <c r="BB115" s="73">
        <f t="shared" si="6"/>
        <v>157.24</v>
      </c>
      <c r="BC115" s="74" t="str">
        <f t="shared" si="9"/>
        <v>INR  One Hundred &amp; Fifty Seven  and Paise Twenty Four Only</v>
      </c>
      <c r="BE115" s="57">
        <f t="shared" si="10"/>
        <v>177.869888</v>
      </c>
      <c r="BF115" s="57">
        <v>43</v>
      </c>
      <c r="BG115" s="84">
        <f t="shared" si="11"/>
        <v>48.64</v>
      </c>
      <c r="HX115" s="58"/>
      <c r="HY115" s="58"/>
      <c r="HZ115" s="58"/>
      <c r="IA115" s="58"/>
      <c r="IB115" s="58"/>
    </row>
    <row r="116" spans="1:236" s="57" customFormat="1" ht="156" customHeight="1">
      <c r="A116" s="59">
        <v>104</v>
      </c>
      <c r="B116" s="88" t="s">
        <v>344</v>
      </c>
      <c r="C116" s="60" t="s">
        <v>155</v>
      </c>
      <c r="D116" s="61">
        <v>0.25</v>
      </c>
      <c r="E116" s="62" t="s">
        <v>296</v>
      </c>
      <c r="F116" s="63">
        <v>83418.08</v>
      </c>
      <c r="G116" s="64"/>
      <c r="H116" s="65"/>
      <c r="I116" s="66" t="s">
        <v>39</v>
      </c>
      <c r="J116" s="67">
        <f>IF(I116="Less(-)",-1,1)</f>
        <v>1</v>
      </c>
      <c r="K116" s="68" t="s">
        <v>64</v>
      </c>
      <c r="L116" s="68" t="s">
        <v>7</v>
      </c>
      <c r="M116" s="69"/>
      <c r="N116" s="64"/>
      <c r="O116" s="64"/>
      <c r="P116" s="70"/>
      <c r="Q116" s="64"/>
      <c r="R116" s="64"/>
      <c r="S116" s="70"/>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2">
        <f>total_amount_ba($B$2,$D$2,D116,F116,J116,K116,M116)</f>
        <v>20854.52</v>
      </c>
      <c r="BB116" s="73">
        <f>BA116+SUM(N116:AZ116)</f>
        <v>20854.52</v>
      </c>
      <c r="BC116" s="74" t="str">
        <f>SpellNumber(L116,BB116)</f>
        <v>INR  Twenty Thousand Eight Hundred &amp; Fifty Four  and Paise Fifty Two Only</v>
      </c>
      <c r="BE116" s="57">
        <f>F116*1.12*1.01</f>
        <v>94362.532096</v>
      </c>
      <c r="BF116" s="57">
        <v>4330</v>
      </c>
      <c r="BG116" s="84">
        <f>BF116*1.12*1.01</f>
        <v>4898.1</v>
      </c>
      <c r="HX116" s="58"/>
      <c r="HY116" s="58"/>
      <c r="HZ116" s="58"/>
      <c r="IA116" s="58"/>
      <c r="IB116" s="58"/>
    </row>
    <row r="117" spans="1:236" s="57" customFormat="1" ht="180">
      <c r="A117" s="27">
        <v>105</v>
      </c>
      <c r="B117" s="88" t="s">
        <v>345</v>
      </c>
      <c r="C117" s="43" t="s">
        <v>156</v>
      </c>
      <c r="D117" s="61">
        <v>54</v>
      </c>
      <c r="E117" s="62" t="s">
        <v>225</v>
      </c>
      <c r="F117" s="63">
        <v>371.03</v>
      </c>
      <c r="G117" s="64"/>
      <c r="H117" s="65"/>
      <c r="I117" s="66" t="s">
        <v>39</v>
      </c>
      <c r="J117" s="67">
        <f t="shared" si="7"/>
        <v>1</v>
      </c>
      <c r="K117" s="68" t="s">
        <v>64</v>
      </c>
      <c r="L117" s="68" t="s">
        <v>7</v>
      </c>
      <c r="M117" s="69"/>
      <c r="N117" s="64"/>
      <c r="O117" s="64"/>
      <c r="P117" s="70"/>
      <c r="Q117" s="64"/>
      <c r="R117" s="64"/>
      <c r="S117" s="70"/>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2">
        <f t="shared" si="8"/>
        <v>20035.62</v>
      </c>
      <c r="BB117" s="73">
        <f t="shared" si="6"/>
        <v>20035.62</v>
      </c>
      <c r="BC117" s="74" t="str">
        <f t="shared" si="9"/>
        <v>INR  Twenty Thousand  &amp;Thirty Five  and Paise Sixty Two Only</v>
      </c>
      <c r="BE117" s="57">
        <f t="shared" si="10"/>
        <v>419.709136</v>
      </c>
      <c r="BF117" s="57">
        <v>159</v>
      </c>
      <c r="BG117" s="84">
        <f t="shared" si="11"/>
        <v>179.86</v>
      </c>
      <c r="HX117" s="58"/>
      <c r="HY117" s="58"/>
      <c r="HZ117" s="58"/>
      <c r="IA117" s="58"/>
      <c r="IB117" s="58"/>
    </row>
    <row r="118" spans="1:236" s="57" customFormat="1" ht="45">
      <c r="A118" s="59">
        <v>106</v>
      </c>
      <c r="B118" s="88" t="s">
        <v>346</v>
      </c>
      <c r="C118" s="60" t="s">
        <v>157</v>
      </c>
      <c r="D118" s="61">
        <v>6.118</v>
      </c>
      <c r="E118" s="62" t="s">
        <v>226</v>
      </c>
      <c r="F118" s="63">
        <v>5850.57</v>
      </c>
      <c r="G118" s="64"/>
      <c r="H118" s="65"/>
      <c r="I118" s="66" t="s">
        <v>39</v>
      </c>
      <c r="J118" s="67">
        <f t="shared" si="7"/>
        <v>1</v>
      </c>
      <c r="K118" s="68" t="s">
        <v>64</v>
      </c>
      <c r="L118" s="68" t="s">
        <v>7</v>
      </c>
      <c r="M118" s="69"/>
      <c r="N118" s="64"/>
      <c r="O118" s="64"/>
      <c r="P118" s="70"/>
      <c r="Q118" s="64"/>
      <c r="R118" s="64"/>
      <c r="S118" s="70"/>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2">
        <f t="shared" si="8"/>
        <v>35793.79</v>
      </c>
      <c r="BB118" s="73">
        <f t="shared" si="6"/>
        <v>35793.79</v>
      </c>
      <c r="BC118" s="74" t="str">
        <f t="shared" si="9"/>
        <v>INR  Thirty Five Thousand Seven Hundred &amp; Ninety Three  and Paise Seventy Nine Only</v>
      </c>
      <c r="BE118" s="57">
        <f t="shared" si="10"/>
        <v>6618.164784</v>
      </c>
      <c r="BF118" s="57">
        <v>70</v>
      </c>
      <c r="BG118" s="84">
        <f t="shared" si="11"/>
        <v>79.18</v>
      </c>
      <c r="HX118" s="58"/>
      <c r="HY118" s="58"/>
      <c r="HZ118" s="58"/>
      <c r="IA118" s="58"/>
      <c r="IB118" s="58"/>
    </row>
    <row r="119" spans="1:236" s="57" customFormat="1" ht="120">
      <c r="A119" s="27">
        <v>107</v>
      </c>
      <c r="B119" s="88" t="s">
        <v>289</v>
      </c>
      <c r="C119" s="43" t="s">
        <v>158</v>
      </c>
      <c r="D119" s="61">
        <v>80</v>
      </c>
      <c r="E119" s="62" t="s">
        <v>212</v>
      </c>
      <c r="F119" s="63">
        <v>134.61</v>
      </c>
      <c r="G119" s="64"/>
      <c r="H119" s="65"/>
      <c r="I119" s="66" t="s">
        <v>39</v>
      </c>
      <c r="J119" s="67">
        <f t="shared" si="7"/>
        <v>1</v>
      </c>
      <c r="K119" s="68" t="s">
        <v>64</v>
      </c>
      <c r="L119" s="68" t="s">
        <v>7</v>
      </c>
      <c r="M119" s="69"/>
      <c r="N119" s="64"/>
      <c r="O119" s="64"/>
      <c r="P119" s="70"/>
      <c r="Q119" s="64"/>
      <c r="R119" s="64"/>
      <c r="S119" s="70"/>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2">
        <f t="shared" si="8"/>
        <v>10768.8</v>
      </c>
      <c r="BB119" s="73">
        <f t="shared" si="6"/>
        <v>10768.8</v>
      </c>
      <c r="BC119" s="74" t="str">
        <f t="shared" si="9"/>
        <v>INR  Ten Thousand Seven Hundred &amp; Sixty Eight  and Paise Eighty Only</v>
      </c>
      <c r="BE119" s="57">
        <f t="shared" si="10"/>
        <v>152.270832</v>
      </c>
      <c r="BF119" s="57">
        <v>1665</v>
      </c>
      <c r="BG119" s="84">
        <f t="shared" si="11"/>
        <v>1883.45</v>
      </c>
      <c r="HX119" s="58"/>
      <c r="HY119" s="58"/>
      <c r="HZ119" s="58"/>
      <c r="IA119" s="58"/>
      <c r="IB119" s="58"/>
    </row>
    <row r="120" spans="1:236" s="57" customFormat="1" ht="120">
      <c r="A120" s="59">
        <v>108</v>
      </c>
      <c r="B120" s="88" t="s">
        <v>290</v>
      </c>
      <c r="C120" s="60" t="s">
        <v>159</v>
      </c>
      <c r="D120" s="61">
        <v>52</v>
      </c>
      <c r="E120" s="62" t="s">
        <v>212</v>
      </c>
      <c r="F120" s="63">
        <v>134.61</v>
      </c>
      <c r="G120" s="64"/>
      <c r="H120" s="65"/>
      <c r="I120" s="66" t="s">
        <v>39</v>
      </c>
      <c r="J120" s="67">
        <f t="shared" si="7"/>
        <v>1</v>
      </c>
      <c r="K120" s="68" t="s">
        <v>64</v>
      </c>
      <c r="L120" s="68" t="s">
        <v>7</v>
      </c>
      <c r="M120" s="69"/>
      <c r="N120" s="64"/>
      <c r="O120" s="64"/>
      <c r="P120" s="70"/>
      <c r="Q120" s="64"/>
      <c r="R120" s="64"/>
      <c r="S120" s="70"/>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2">
        <f t="shared" si="8"/>
        <v>6999.72</v>
      </c>
      <c r="BB120" s="73">
        <f t="shared" si="6"/>
        <v>6999.72</v>
      </c>
      <c r="BC120" s="74" t="str">
        <f t="shared" si="9"/>
        <v>INR  Six Thousand Nine Hundred &amp; Ninety Nine  and Paise Seventy Two Only</v>
      </c>
      <c r="BE120" s="57">
        <f t="shared" si="10"/>
        <v>152.270832</v>
      </c>
      <c r="BF120" s="57">
        <v>99</v>
      </c>
      <c r="BG120" s="84">
        <f t="shared" si="11"/>
        <v>111.99</v>
      </c>
      <c r="HX120" s="58"/>
      <c r="HY120" s="58"/>
      <c r="HZ120" s="58"/>
      <c r="IA120" s="58"/>
      <c r="IB120" s="58"/>
    </row>
    <row r="121" spans="1:236" s="57" customFormat="1" ht="45">
      <c r="A121" s="27">
        <v>109</v>
      </c>
      <c r="B121" s="88" t="s">
        <v>347</v>
      </c>
      <c r="C121" s="43" t="s">
        <v>160</v>
      </c>
      <c r="D121" s="61">
        <v>200</v>
      </c>
      <c r="E121" s="62" t="s">
        <v>212</v>
      </c>
      <c r="F121" s="63">
        <v>23.76</v>
      </c>
      <c r="G121" s="64"/>
      <c r="H121" s="65"/>
      <c r="I121" s="66" t="s">
        <v>39</v>
      </c>
      <c r="J121" s="67">
        <f t="shared" si="7"/>
        <v>1</v>
      </c>
      <c r="K121" s="68" t="s">
        <v>64</v>
      </c>
      <c r="L121" s="68" t="s">
        <v>7</v>
      </c>
      <c r="M121" s="69"/>
      <c r="N121" s="64"/>
      <c r="O121" s="64"/>
      <c r="P121" s="70"/>
      <c r="Q121" s="64"/>
      <c r="R121" s="64"/>
      <c r="S121" s="70"/>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2">
        <f t="shared" si="8"/>
        <v>4752</v>
      </c>
      <c r="BB121" s="73">
        <f t="shared" si="6"/>
        <v>4752</v>
      </c>
      <c r="BC121" s="74" t="str">
        <f t="shared" si="9"/>
        <v>INR  Four Thousand Seven Hundred &amp; Fifty Two  Only</v>
      </c>
      <c r="BE121" s="57">
        <f t="shared" si="10"/>
        <v>26.877312</v>
      </c>
      <c r="BF121" s="57">
        <v>103</v>
      </c>
      <c r="BG121" s="84">
        <f t="shared" si="11"/>
        <v>116.51</v>
      </c>
      <c r="HX121" s="58"/>
      <c r="HY121" s="58"/>
      <c r="HZ121" s="58"/>
      <c r="IA121" s="58"/>
      <c r="IB121" s="58"/>
    </row>
    <row r="122" spans="1:236" s="57" customFormat="1" ht="75">
      <c r="A122" s="59">
        <v>110</v>
      </c>
      <c r="B122" s="88" t="s">
        <v>348</v>
      </c>
      <c r="C122" s="60" t="s">
        <v>161</v>
      </c>
      <c r="D122" s="61">
        <v>600</v>
      </c>
      <c r="E122" s="62" t="s">
        <v>291</v>
      </c>
      <c r="F122" s="63">
        <v>12.36</v>
      </c>
      <c r="G122" s="64"/>
      <c r="H122" s="65"/>
      <c r="I122" s="66" t="s">
        <v>39</v>
      </c>
      <c r="J122" s="67">
        <f t="shared" si="7"/>
        <v>1</v>
      </c>
      <c r="K122" s="68" t="s">
        <v>64</v>
      </c>
      <c r="L122" s="68" t="s">
        <v>7</v>
      </c>
      <c r="M122" s="69"/>
      <c r="N122" s="64"/>
      <c r="O122" s="64"/>
      <c r="P122" s="70"/>
      <c r="Q122" s="64"/>
      <c r="R122" s="64"/>
      <c r="S122" s="70"/>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2">
        <f t="shared" si="8"/>
        <v>7416</v>
      </c>
      <c r="BB122" s="73">
        <f t="shared" si="6"/>
        <v>7416</v>
      </c>
      <c r="BC122" s="74" t="str">
        <f t="shared" si="9"/>
        <v>INR  Seven Thousand Four Hundred &amp; Sixteen  Only</v>
      </c>
      <c r="BE122" s="57">
        <f t="shared" si="10"/>
        <v>13.981632</v>
      </c>
      <c r="BF122" s="57">
        <v>257</v>
      </c>
      <c r="BG122" s="84">
        <f t="shared" si="11"/>
        <v>290.72</v>
      </c>
      <c r="HX122" s="58"/>
      <c r="HY122" s="58"/>
      <c r="HZ122" s="58"/>
      <c r="IA122" s="58"/>
      <c r="IB122" s="58"/>
    </row>
    <row r="123" spans="1:236" s="57" customFormat="1" ht="75">
      <c r="A123" s="27">
        <v>111</v>
      </c>
      <c r="B123" s="88" t="s">
        <v>349</v>
      </c>
      <c r="C123" s="43" t="s">
        <v>162</v>
      </c>
      <c r="D123" s="61">
        <v>364</v>
      </c>
      <c r="E123" s="62" t="s">
        <v>212</v>
      </c>
      <c r="F123" s="63">
        <v>6.26</v>
      </c>
      <c r="G123" s="64"/>
      <c r="H123" s="65"/>
      <c r="I123" s="66" t="s">
        <v>39</v>
      </c>
      <c r="J123" s="67">
        <f t="shared" si="7"/>
        <v>1</v>
      </c>
      <c r="K123" s="68" t="s">
        <v>64</v>
      </c>
      <c r="L123" s="68" t="s">
        <v>7</v>
      </c>
      <c r="M123" s="69"/>
      <c r="N123" s="64"/>
      <c r="O123" s="64"/>
      <c r="P123" s="70"/>
      <c r="Q123" s="64"/>
      <c r="R123" s="64"/>
      <c r="S123" s="70"/>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2">
        <f t="shared" si="8"/>
        <v>2278.64</v>
      </c>
      <c r="BB123" s="73">
        <f t="shared" si="6"/>
        <v>2278.64</v>
      </c>
      <c r="BC123" s="74" t="str">
        <f t="shared" si="9"/>
        <v>INR  Two Thousand Two Hundred &amp; Seventy Eight  and Paise Sixty Four Only</v>
      </c>
      <c r="BE123" s="57">
        <f t="shared" si="10"/>
        <v>7.081312</v>
      </c>
      <c r="BF123" s="57">
        <v>4851</v>
      </c>
      <c r="BG123" s="84">
        <f t="shared" si="11"/>
        <v>5487.45</v>
      </c>
      <c r="HX123" s="58"/>
      <c r="HY123" s="58"/>
      <c r="HZ123" s="58"/>
      <c r="IA123" s="58"/>
      <c r="IB123" s="58"/>
    </row>
    <row r="124" spans="1:236" s="57" customFormat="1" ht="75">
      <c r="A124" s="59">
        <v>112</v>
      </c>
      <c r="B124" s="88" t="s">
        <v>350</v>
      </c>
      <c r="C124" s="60" t="s">
        <v>163</v>
      </c>
      <c r="D124" s="61">
        <v>364</v>
      </c>
      <c r="E124" s="62" t="s">
        <v>212</v>
      </c>
      <c r="F124" s="63">
        <v>6.26</v>
      </c>
      <c r="G124" s="64"/>
      <c r="H124" s="65"/>
      <c r="I124" s="66" t="s">
        <v>39</v>
      </c>
      <c r="J124" s="67">
        <f t="shared" si="7"/>
        <v>1</v>
      </c>
      <c r="K124" s="68" t="s">
        <v>64</v>
      </c>
      <c r="L124" s="68" t="s">
        <v>7</v>
      </c>
      <c r="M124" s="69"/>
      <c r="N124" s="64"/>
      <c r="O124" s="64"/>
      <c r="P124" s="70"/>
      <c r="Q124" s="64"/>
      <c r="R124" s="64"/>
      <c r="S124" s="70"/>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2">
        <f t="shared" si="8"/>
        <v>2278.64</v>
      </c>
      <c r="BB124" s="73">
        <f t="shared" si="6"/>
        <v>2278.64</v>
      </c>
      <c r="BC124" s="74" t="str">
        <f t="shared" si="9"/>
        <v>INR  Two Thousand Two Hundred &amp; Seventy Eight  and Paise Sixty Four Only</v>
      </c>
      <c r="BE124" s="57">
        <f t="shared" si="10"/>
        <v>7.081312</v>
      </c>
      <c r="BF124" s="57">
        <v>713</v>
      </c>
      <c r="BG124" s="84">
        <f t="shared" si="11"/>
        <v>806.55</v>
      </c>
      <c r="HX124" s="58"/>
      <c r="HY124" s="58"/>
      <c r="HZ124" s="58"/>
      <c r="IA124" s="58"/>
      <c r="IB124" s="58"/>
    </row>
    <row r="125" spans="1:236" s="57" customFormat="1" ht="60">
      <c r="A125" s="27">
        <v>113</v>
      </c>
      <c r="B125" s="88" t="s">
        <v>351</v>
      </c>
      <c r="C125" s="43" t="s">
        <v>164</v>
      </c>
      <c r="D125" s="61">
        <v>350</v>
      </c>
      <c r="E125" s="62" t="s">
        <v>291</v>
      </c>
      <c r="F125" s="63">
        <v>7.75</v>
      </c>
      <c r="G125" s="64"/>
      <c r="H125" s="65"/>
      <c r="I125" s="66" t="s">
        <v>39</v>
      </c>
      <c r="J125" s="67">
        <f t="shared" si="7"/>
        <v>1</v>
      </c>
      <c r="K125" s="68" t="s">
        <v>64</v>
      </c>
      <c r="L125" s="68" t="s">
        <v>7</v>
      </c>
      <c r="M125" s="69"/>
      <c r="N125" s="64"/>
      <c r="O125" s="64"/>
      <c r="P125" s="70"/>
      <c r="Q125" s="64"/>
      <c r="R125" s="64"/>
      <c r="S125" s="70"/>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2">
        <f t="shared" si="8"/>
        <v>2712.5</v>
      </c>
      <c r="BB125" s="73">
        <f t="shared" si="6"/>
        <v>2712.5</v>
      </c>
      <c r="BC125" s="74" t="str">
        <f t="shared" si="9"/>
        <v>INR  Two Thousand Seven Hundred &amp; Twelve  and Paise Fifty Only</v>
      </c>
      <c r="BE125" s="57">
        <f t="shared" si="10"/>
        <v>8.7668</v>
      </c>
      <c r="BF125" s="57">
        <v>408</v>
      </c>
      <c r="BG125" s="84">
        <f t="shared" si="11"/>
        <v>461.53</v>
      </c>
      <c r="HX125" s="58"/>
      <c r="HY125" s="58"/>
      <c r="HZ125" s="58"/>
      <c r="IA125" s="58"/>
      <c r="IB125" s="58"/>
    </row>
    <row r="126" spans="1:236" s="57" customFormat="1" ht="270">
      <c r="A126" s="59">
        <v>114</v>
      </c>
      <c r="B126" s="88" t="s">
        <v>364</v>
      </c>
      <c r="C126" s="60" t="s">
        <v>165</v>
      </c>
      <c r="D126" s="61">
        <v>6.938</v>
      </c>
      <c r="E126" s="62" t="s">
        <v>292</v>
      </c>
      <c r="F126" s="63">
        <v>6450.1</v>
      </c>
      <c r="G126" s="64"/>
      <c r="H126" s="65"/>
      <c r="I126" s="66" t="s">
        <v>39</v>
      </c>
      <c r="J126" s="67">
        <f t="shared" si="7"/>
        <v>1</v>
      </c>
      <c r="K126" s="68" t="s">
        <v>64</v>
      </c>
      <c r="L126" s="68" t="s">
        <v>7</v>
      </c>
      <c r="M126" s="69"/>
      <c r="N126" s="64"/>
      <c r="O126" s="64"/>
      <c r="P126" s="70"/>
      <c r="Q126" s="64"/>
      <c r="R126" s="64"/>
      <c r="S126" s="70"/>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2">
        <f t="shared" si="8"/>
        <v>44750.79</v>
      </c>
      <c r="BB126" s="73">
        <f t="shared" si="6"/>
        <v>44750.79</v>
      </c>
      <c r="BC126" s="74" t="str">
        <f t="shared" si="9"/>
        <v>INR  Forty Four Thousand Seven Hundred &amp; Fifty  and Paise Seventy Nine Only</v>
      </c>
      <c r="BE126" s="57">
        <f t="shared" si="10"/>
        <v>7296.35312</v>
      </c>
      <c r="BF126" s="57">
        <v>3.08</v>
      </c>
      <c r="BG126" s="84">
        <f t="shared" si="11"/>
        <v>3.48</v>
      </c>
      <c r="HX126" s="58"/>
      <c r="HY126" s="58"/>
      <c r="HZ126" s="58"/>
      <c r="IA126" s="58"/>
      <c r="IB126" s="58"/>
    </row>
    <row r="127" spans="1:236" s="57" customFormat="1" ht="150">
      <c r="A127" s="27">
        <v>115</v>
      </c>
      <c r="B127" s="88" t="s">
        <v>352</v>
      </c>
      <c r="C127" s="43" t="s">
        <v>166</v>
      </c>
      <c r="D127" s="61">
        <v>23</v>
      </c>
      <c r="E127" s="62" t="s">
        <v>199</v>
      </c>
      <c r="F127" s="63">
        <v>592.75</v>
      </c>
      <c r="G127" s="64"/>
      <c r="H127" s="65"/>
      <c r="I127" s="66" t="s">
        <v>39</v>
      </c>
      <c r="J127" s="67">
        <f>IF(I127="Less(-)",-1,1)</f>
        <v>1</v>
      </c>
      <c r="K127" s="68" t="s">
        <v>64</v>
      </c>
      <c r="L127" s="68" t="s">
        <v>7</v>
      </c>
      <c r="M127" s="69"/>
      <c r="N127" s="64"/>
      <c r="O127" s="64"/>
      <c r="P127" s="70"/>
      <c r="Q127" s="64"/>
      <c r="R127" s="64"/>
      <c r="S127" s="70"/>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2">
        <f>total_amount_ba($B$2,$D$2,D127,F127,J127,K127,M127)</f>
        <v>13633.25</v>
      </c>
      <c r="BB127" s="73">
        <f t="shared" si="6"/>
        <v>13633.25</v>
      </c>
      <c r="BC127" s="74" t="str">
        <f>SpellNumber(L127,BB127)</f>
        <v>INR  Thirteen Thousand Six Hundred &amp; Thirty Three  and Paise Twenty Five Only</v>
      </c>
      <c r="BE127" s="57">
        <f t="shared" si="10"/>
        <v>670.5188</v>
      </c>
      <c r="BG127" s="84">
        <f t="shared" si="11"/>
        <v>0</v>
      </c>
      <c r="HX127" s="58"/>
      <c r="HY127" s="58"/>
      <c r="HZ127" s="58"/>
      <c r="IA127" s="58"/>
      <c r="IB127" s="58"/>
    </row>
    <row r="128" spans="1:236" s="57" customFormat="1" ht="47.25">
      <c r="A128" s="59">
        <v>116</v>
      </c>
      <c r="B128" s="88" t="s">
        <v>369</v>
      </c>
      <c r="C128" s="60" t="s">
        <v>167</v>
      </c>
      <c r="D128" s="61">
        <v>10</v>
      </c>
      <c r="E128" s="62" t="s">
        <v>297</v>
      </c>
      <c r="F128" s="63">
        <v>1545.66</v>
      </c>
      <c r="G128" s="64"/>
      <c r="H128" s="65"/>
      <c r="I128" s="66" t="s">
        <v>39</v>
      </c>
      <c r="J128" s="67">
        <f>IF(I128="Less(-)",-1,1)</f>
        <v>1</v>
      </c>
      <c r="K128" s="68" t="s">
        <v>64</v>
      </c>
      <c r="L128" s="68" t="s">
        <v>7</v>
      </c>
      <c r="M128" s="69"/>
      <c r="N128" s="64"/>
      <c r="O128" s="64"/>
      <c r="P128" s="70"/>
      <c r="Q128" s="64"/>
      <c r="R128" s="64"/>
      <c r="S128" s="70"/>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2">
        <f>total_amount_ba($B$2,$D$2,D128,F128,J128,K128,M128)</f>
        <v>15456.6</v>
      </c>
      <c r="BB128" s="73">
        <f t="shared" si="6"/>
        <v>15456.6</v>
      </c>
      <c r="BC128" s="74" t="str">
        <f>SpellNumber(L128,BB128)</f>
        <v>INR  Fifteen Thousand Four Hundred &amp; Fifty Six  and Paise Sixty Only</v>
      </c>
      <c r="BE128" s="57">
        <f>F128*1.12*1.01</f>
        <v>1748.450592</v>
      </c>
      <c r="BG128" s="84">
        <f>BF128*1.12*1.01</f>
        <v>0</v>
      </c>
      <c r="HX128" s="58"/>
      <c r="HY128" s="58"/>
      <c r="HZ128" s="58"/>
      <c r="IA128" s="58"/>
      <c r="IB128" s="58"/>
    </row>
    <row r="129" spans="1:236" s="57" customFormat="1" ht="75">
      <c r="A129" s="27">
        <v>117</v>
      </c>
      <c r="B129" s="88" t="s">
        <v>298</v>
      </c>
      <c r="C129" s="43" t="s">
        <v>168</v>
      </c>
      <c r="D129" s="61">
        <v>1</v>
      </c>
      <c r="E129" s="62" t="s">
        <v>201</v>
      </c>
      <c r="F129" s="63">
        <v>3004.17</v>
      </c>
      <c r="G129" s="64"/>
      <c r="H129" s="65"/>
      <c r="I129" s="66" t="s">
        <v>39</v>
      </c>
      <c r="J129" s="67">
        <f t="shared" si="7"/>
        <v>1</v>
      </c>
      <c r="K129" s="68" t="s">
        <v>64</v>
      </c>
      <c r="L129" s="68" t="s">
        <v>7</v>
      </c>
      <c r="M129" s="69"/>
      <c r="N129" s="64"/>
      <c r="O129" s="64"/>
      <c r="P129" s="70"/>
      <c r="Q129" s="64"/>
      <c r="R129" s="64"/>
      <c r="S129" s="70"/>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2">
        <f t="shared" si="8"/>
        <v>3004.17</v>
      </c>
      <c r="BB129" s="73">
        <f t="shared" si="6"/>
        <v>3004.17</v>
      </c>
      <c r="BC129" s="74" t="str">
        <f t="shared" si="9"/>
        <v>INR  Three Thousand  &amp;Four  and Paise Seventeen Only</v>
      </c>
      <c r="BE129" s="57">
        <f t="shared" si="10"/>
        <v>3398.317104</v>
      </c>
      <c r="BF129" s="57">
        <v>72603</v>
      </c>
      <c r="BG129" s="84">
        <f>BF129*1.12*1.01</f>
        <v>82128.51</v>
      </c>
      <c r="HX129" s="58"/>
      <c r="HY129" s="58"/>
      <c r="HZ129" s="58"/>
      <c r="IA129" s="58"/>
      <c r="IB129" s="58"/>
    </row>
    <row r="130" spans="1:236" s="57" customFormat="1" ht="90">
      <c r="A130" s="59">
        <v>118</v>
      </c>
      <c r="B130" s="88" t="s">
        <v>299</v>
      </c>
      <c r="C130" s="60" t="s">
        <v>169</v>
      </c>
      <c r="D130" s="61">
        <v>25</v>
      </c>
      <c r="E130" s="62" t="s">
        <v>201</v>
      </c>
      <c r="F130" s="63">
        <v>229.97</v>
      </c>
      <c r="G130" s="64"/>
      <c r="H130" s="65"/>
      <c r="I130" s="66" t="s">
        <v>39</v>
      </c>
      <c r="J130" s="67">
        <f t="shared" si="7"/>
        <v>1</v>
      </c>
      <c r="K130" s="68" t="s">
        <v>64</v>
      </c>
      <c r="L130" s="68" t="s">
        <v>7</v>
      </c>
      <c r="M130" s="69"/>
      <c r="N130" s="64"/>
      <c r="O130" s="64"/>
      <c r="P130" s="70"/>
      <c r="Q130" s="64"/>
      <c r="R130" s="64"/>
      <c r="S130" s="70"/>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2">
        <f t="shared" si="8"/>
        <v>5749.25</v>
      </c>
      <c r="BB130" s="73">
        <f t="shared" si="6"/>
        <v>5749.25</v>
      </c>
      <c r="BC130" s="74" t="str">
        <f t="shared" si="9"/>
        <v>INR  Five Thousand Seven Hundred &amp; Forty Nine  and Paise Twenty Five Only</v>
      </c>
      <c r="BE130" s="57">
        <f t="shared" si="10"/>
        <v>260.142064</v>
      </c>
      <c r="BF130" s="57">
        <v>512.36</v>
      </c>
      <c r="BG130" s="84">
        <f t="shared" si="11"/>
        <v>579.58</v>
      </c>
      <c r="HX130" s="58"/>
      <c r="HY130" s="58"/>
      <c r="HZ130" s="58"/>
      <c r="IA130" s="58"/>
      <c r="IB130" s="58"/>
    </row>
    <row r="131" spans="1:236" s="57" customFormat="1" ht="126.75" customHeight="1">
      <c r="A131" s="27">
        <v>119</v>
      </c>
      <c r="B131" s="88" t="s">
        <v>300</v>
      </c>
      <c r="C131" s="43" t="s">
        <v>170</v>
      </c>
      <c r="D131" s="61">
        <v>9</v>
      </c>
      <c r="E131" s="62" t="s">
        <v>200</v>
      </c>
      <c r="F131" s="63">
        <v>3327.35</v>
      </c>
      <c r="G131" s="64"/>
      <c r="H131" s="65"/>
      <c r="I131" s="66" t="s">
        <v>39</v>
      </c>
      <c r="J131" s="67">
        <f t="shared" si="7"/>
        <v>1</v>
      </c>
      <c r="K131" s="68" t="s">
        <v>64</v>
      </c>
      <c r="L131" s="68" t="s">
        <v>7</v>
      </c>
      <c r="M131" s="69"/>
      <c r="N131" s="64"/>
      <c r="O131" s="64"/>
      <c r="P131" s="70"/>
      <c r="Q131" s="64"/>
      <c r="R131" s="64"/>
      <c r="S131" s="70"/>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2">
        <f t="shared" si="8"/>
        <v>29946.15</v>
      </c>
      <c r="BB131" s="73">
        <f t="shared" si="6"/>
        <v>29946.15</v>
      </c>
      <c r="BC131" s="74" t="str">
        <f t="shared" si="9"/>
        <v>INR  Twenty Nine Thousand Nine Hundred &amp; Forty Six  and Paise Fifteen Only</v>
      </c>
      <c r="BE131" s="57">
        <f t="shared" si="10"/>
        <v>3763.89832</v>
      </c>
      <c r="BF131" s="57">
        <v>543.51</v>
      </c>
      <c r="BG131" s="84">
        <f t="shared" si="11"/>
        <v>614.82</v>
      </c>
      <c r="HX131" s="58"/>
      <c r="HY131" s="58"/>
      <c r="HZ131" s="58"/>
      <c r="IA131" s="58"/>
      <c r="IB131" s="58"/>
    </row>
    <row r="132" spans="1:236" s="57" customFormat="1" ht="107.25" customHeight="1">
      <c r="A132" s="59">
        <v>120</v>
      </c>
      <c r="B132" s="88" t="s">
        <v>301</v>
      </c>
      <c r="C132" s="60" t="s">
        <v>171</v>
      </c>
      <c r="D132" s="61">
        <v>1</v>
      </c>
      <c r="E132" s="62" t="s">
        <v>200</v>
      </c>
      <c r="F132" s="63">
        <v>985.25</v>
      </c>
      <c r="G132" s="64"/>
      <c r="H132" s="65"/>
      <c r="I132" s="66" t="s">
        <v>39</v>
      </c>
      <c r="J132" s="67">
        <f t="shared" si="7"/>
        <v>1</v>
      </c>
      <c r="K132" s="68" t="s">
        <v>64</v>
      </c>
      <c r="L132" s="68" t="s">
        <v>7</v>
      </c>
      <c r="M132" s="69"/>
      <c r="N132" s="64"/>
      <c r="O132" s="64"/>
      <c r="P132" s="70"/>
      <c r="Q132" s="64"/>
      <c r="R132" s="64"/>
      <c r="S132" s="70"/>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2">
        <f t="shared" si="8"/>
        <v>985.25</v>
      </c>
      <c r="BB132" s="73">
        <f t="shared" si="6"/>
        <v>985.25</v>
      </c>
      <c r="BC132" s="74" t="str">
        <f t="shared" si="9"/>
        <v>INR  Nine Hundred &amp; Eighty Five  and Paise Twenty Five Only</v>
      </c>
      <c r="BE132" s="57">
        <f t="shared" si="10"/>
        <v>1114.5148</v>
      </c>
      <c r="BF132" s="57">
        <v>1382</v>
      </c>
      <c r="BG132" s="84">
        <f t="shared" si="11"/>
        <v>1563.32</v>
      </c>
      <c r="HX132" s="58"/>
      <c r="HY132" s="58"/>
      <c r="HZ132" s="58"/>
      <c r="IA132" s="58"/>
      <c r="IB132" s="58"/>
    </row>
    <row r="133" spans="1:236" s="57" customFormat="1" ht="150" customHeight="1">
      <c r="A133" s="27">
        <v>121</v>
      </c>
      <c r="B133" s="88" t="s">
        <v>302</v>
      </c>
      <c r="C133" s="43" t="s">
        <v>172</v>
      </c>
      <c r="D133" s="61">
        <v>281</v>
      </c>
      <c r="E133" s="62" t="s">
        <v>201</v>
      </c>
      <c r="F133" s="63">
        <v>78.67</v>
      </c>
      <c r="G133" s="64"/>
      <c r="H133" s="65"/>
      <c r="I133" s="66" t="s">
        <v>39</v>
      </c>
      <c r="J133" s="67">
        <f t="shared" si="7"/>
        <v>1</v>
      </c>
      <c r="K133" s="68" t="s">
        <v>64</v>
      </c>
      <c r="L133" s="68" t="s">
        <v>7</v>
      </c>
      <c r="M133" s="69"/>
      <c r="N133" s="64"/>
      <c r="O133" s="64"/>
      <c r="P133" s="70"/>
      <c r="Q133" s="64"/>
      <c r="R133" s="64"/>
      <c r="S133" s="70"/>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2">
        <f t="shared" si="8"/>
        <v>22106.27</v>
      </c>
      <c r="BB133" s="73">
        <f t="shared" si="6"/>
        <v>22106.27</v>
      </c>
      <c r="BC133" s="74" t="str">
        <f t="shared" si="9"/>
        <v>INR  Twenty Two Thousand One Hundred &amp; Six  and Paise Twenty Seven Only</v>
      </c>
      <c r="BE133" s="57">
        <f t="shared" si="10"/>
        <v>88.991504</v>
      </c>
      <c r="BF133" s="57">
        <v>108</v>
      </c>
      <c r="BG133" s="84">
        <f t="shared" si="11"/>
        <v>122.17</v>
      </c>
      <c r="HX133" s="58"/>
      <c r="HY133" s="58"/>
      <c r="HZ133" s="58"/>
      <c r="IA133" s="58"/>
      <c r="IB133" s="58"/>
    </row>
    <row r="134" spans="1:236" s="57" customFormat="1" ht="96.75" customHeight="1">
      <c r="A134" s="59">
        <v>122</v>
      </c>
      <c r="B134" s="88" t="s">
        <v>303</v>
      </c>
      <c r="C134" s="60" t="s">
        <v>173</v>
      </c>
      <c r="D134" s="61">
        <v>180</v>
      </c>
      <c r="E134" s="62" t="s">
        <v>201</v>
      </c>
      <c r="F134" s="63">
        <v>78.67</v>
      </c>
      <c r="G134" s="64"/>
      <c r="H134" s="65"/>
      <c r="I134" s="66" t="s">
        <v>39</v>
      </c>
      <c r="J134" s="67">
        <f>IF(I134="Less(-)",-1,1)</f>
        <v>1</v>
      </c>
      <c r="K134" s="68" t="s">
        <v>64</v>
      </c>
      <c r="L134" s="68" t="s">
        <v>7</v>
      </c>
      <c r="M134" s="69"/>
      <c r="N134" s="64"/>
      <c r="O134" s="64"/>
      <c r="P134" s="70"/>
      <c r="Q134" s="64"/>
      <c r="R134" s="64"/>
      <c r="S134" s="70"/>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2">
        <f>total_amount_ba($B$2,$D$2,D134,F134,J134,K134,M134)</f>
        <v>14160.6</v>
      </c>
      <c r="BB134" s="73">
        <f t="shared" si="6"/>
        <v>14160.6</v>
      </c>
      <c r="BC134" s="74" t="str">
        <f>SpellNumber(L134,BB134)</f>
        <v>INR  Fourteen Thousand One Hundred &amp; Sixty  and Paise Sixty Only</v>
      </c>
      <c r="BE134" s="57">
        <f t="shared" si="10"/>
        <v>88.991504</v>
      </c>
      <c r="BF134" s="57">
        <v>896</v>
      </c>
      <c r="BG134" s="84">
        <f t="shared" si="11"/>
        <v>1013.56</v>
      </c>
      <c r="HX134" s="58"/>
      <c r="HY134" s="58"/>
      <c r="HZ134" s="58"/>
      <c r="IA134" s="58"/>
      <c r="IB134" s="58"/>
    </row>
    <row r="135" spans="1:236" s="57" customFormat="1" ht="90">
      <c r="A135" s="27">
        <v>123</v>
      </c>
      <c r="B135" s="88" t="s">
        <v>304</v>
      </c>
      <c r="C135" s="43" t="s">
        <v>174</v>
      </c>
      <c r="D135" s="61">
        <v>117</v>
      </c>
      <c r="E135" s="62" t="s">
        <v>201</v>
      </c>
      <c r="F135" s="63">
        <v>168.24</v>
      </c>
      <c r="G135" s="64"/>
      <c r="H135" s="65"/>
      <c r="I135" s="66" t="s">
        <v>39</v>
      </c>
      <c r="J135" s="67">
        <f t="shared" si="7"/>
        <v>1</v>
      </c>
      <c r="K135" s="68" t="s">
        <v>64</v>
      </c>
      <c r="L135" s="68" t="s">
        <v>7</v>
      </c>
      <c r="M135" s="69"/>
      <c r="N135" s="64"/>
      <c r="O135" s="64"/>
      <c r="P135" s="70"/>
      <c r="Q135" s="64"/>
      <c r="R135" s="64"/>
      <c r="S135" s="70"/>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2">
        <f t="shared" si="8"/>
        <v>19684.08</v>
      </c>
      <c r="BB135" s="73">
        <f t="shared" si="6"/>
        <v>19684.08</v>
      </c>
      <c r="BC135" s="74" t="str">
        <f t="shared" si="9"/>
        <v>INR  Nineteen Thousand Six Hundred &amp; Eighty Four  and Paise Eight Only</v>
      </c>
      <c r="BE135" s="57">
        <f t="shared" si="10"/>
        <v>190.313088</v>
      </c>
      <c r="BF135" s="57">
        <v>72.19</v>
      </c>
      <c r="BG135" s="84">
        <f t="shared" si="11"/>
        <v>81.66</v>
      </c>
      <c r="HX135" s="58"/>
      <c r="HY135" s="58"/>
      <c r="HZ135" s="58"/>
      <c r="IA135" s="58"/>
      <c r="IB135" s="58"/>
    </row>
    <row r="136" spans="1:236" s="57" customFormat="1" ht="283.5" customHeight="1">
      <c r="A136" s="59">
        <v>124</v>
      </c>
      <c r="B136" s="88" t="s">
        <v>353</v>
      </c>
      <c r="C136" s="60" t="s">
        <v>175</v>
      </c>
      <c r="D136" s="61">
        <v>6</v>
      </c>
      <c r="E136" s="62" t="s">
        <v>297</v>
      </c>
      <c r="F136" s="63">
        <v>1299.95</v>
      </c>
      <c r="G136" s="64"/>
      <c r="H136" s="65"/>
      <c r="I136" s="66" t="s">
        <v>39</v>
      </c>
      <c r="J136" s="67">
        <f t="shared" si="7"/>
        <v>1</v>
      </c>
      <c r="K136" s="68" t="s">
        <v>64</v>
      </c>
      <c r="L136" s="68" t="s">
        <v>7</v>
      </c>
      <c r="M136" s="69"/>
      <c r="N136" s="64"/>
      <c r="O136" s="64"/>
      <c r="P136" s="70"/>
      <c r="Q136" s="64"/>
      <c r="R136" s="64"/>
      <c r="S136" s="70"/>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2">
        <f t="shared" si="8"/>
        <v>7799.7</v>
      </c>
      <c r="BB136" s="73">
        <f t="shared" si="6"/>
        <v>7799.7</v>
      </c>
      <c r="BC136" s="74" t="str">
        <f t="shared" si="9"/>
        <v>INR  Seven Thousand Seven Hundred &amp; Ninety Nine  and Paise Seventy Only</v>
      </c>
      <c r="BE136" s="57">
        <f t="shared" si="10"/>
        <v>1470.50344</v>
      </c>
      <c r="BF136" s="57">
        <v>292</v>
      </c>
      <c r="BG136" s="84">
        <f t="shared" si="11"/>
        <v>330.31</v>
      </c>
      <c r="HX136" s="58"/>
      <c r="HY136" s="58"/>
      <c r="HZ136" s="58"/>
      <c r="IA136" s="58"/>
      <c r="IB136" s="58"/>
    </row>
    <row r="137" spans="1:236" s="57" customFormat="1" ht="330">
      <c r="A137" s="27">
        <v>125</v>
      </c>
      <c r="B137" s="88" t="s">
        <v>354</v>
      </c>
      <c r="C137" s="43" t="s">
        <v>176</v>
      </c>
      <c r="D137" s="61">
        <v>184</v>
      </c>
      <c r="E137" s="62" t="s">
        <v>297</v>
      </c>
      <c r="F137" s="63">
        <v>1097.82</v>
      </c>
      <c r="G137" s="64"/>
      <c r="H137" s="65"/>
      <c r="I137" s="66" t="s">
        <v>39</v>
      </c>
      <c r="J137" s="67">
        <f t="shared" si="7"/>
        <v>1</v>
      </c>
      <c r="K137" s="68" t="s">
        <v>64</v>
      </c>
      <c r="L137" s="68" t="s">
        <v>7</v>
      </c>
      <c r="M137" s="69"/>
      <c r="N137" s="64"/>
      <c r="O137" s="64"/>
      <c r="P137" s="70"/>
      <c r="Q137" s="64"/>
      <c r="R137" s="64"/>
      <c r="S137" s="70"/>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2">
        <f t="shared" si="8"/>
        <v>201998.88</v>
      </c>
      <c r="BB137" s="73">
        <f t="shared" si="6"/>
        <v>201998.88</v>
      </c>
      <c r="BC137" s="74" t="str">
        <f t="shared" si="9"/>
        <v>INR  Two Lakh One Thousand Nine Hundred &amp; Ninety Eight  and Paise Eighty Eight Only</v>
      </c>
      <c r="BE137" s="57">
        <f t="shared" si="10"/>
        <v>1241.853984</v>
      </c>
      <c r="BF137" s="57">
        <v>236</v>
      </c>
      <c r="BG137" s="84">
        <f t="shared" si="11"/>
        <v>266.96</v>
      </c>
      <c r="HX137" s="58"/>
      <c r="HY137" s="58"/>
      <c r="HZ137" s="58"/>
      <c r="IA137" s="58"/>
      <c r="IB137" s="58"/>
    </row>
    <row r="138" spans="1:236" s="57" customFormat="1" ht="187.5" customHeight="1">
      <c r="A138" s="59">
        <v>126</v>
      </c>
      <c r="B138" s="88" t="s">
        <v>215</v>
      </c>
      <c r="C138" s="60" t="s">
        <v>177</v>
      </c>
      <c r="D138" s="61">
        <v>38</v>
      </c>
      <c r="E138" s="62" t="s">
        <v>207</v>
      </c>
      <c r="F138" s="63">
        <v>301.39</v>
      </c>
      <c r="G138" s="64"/>
      <c r="H138" s="65"/>
      <c r="I138" s="66" t="s">
        <v>39</v>
      </c>
      <c r="J138" s="67">
        <f t="shared" si="7"/>
        <v>1</v>
      </c>
      <c r="K138" s="68" t="s">
        <v>64</v>
      </c>
      <c r="L138" s="68" t="s">
        <v>7</v>
      </c>
      <c r="M138" s="69"/>
      <c r="N138" s="64"/>
      <c r="O138" s="64"/>
      <c r="P138" s="70"/>
      <c r="Q138" s="64"/>
      <c r="R138" s="64"/>
      <c r="S138" s="70"/>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2">
        <f t="shared" si="8"/>
        <v>11452.82</v>
      </c>
      <c r="BB138" s="73">
        <f t="shared" si="6"/>
        <v>11452.82</v>
      </c>
      <c r="BC138" s="74" t="str">
        <f t="shared" si="9"/>
        <v>INR  Eleven Thousand Four Hundred &amp; Fifty Two  and Paise Eighty Two Only</v>
      </c>
      <c r="BE138" s="57">
        <f t="shared" si="10"/>
        <v>340.932368</v>
      </c>
      <c r="BF138" s="57">
        <v>177</v>
      </c>
      <c r="BG138" s="84">
        <f t="shared" si="11"/>
        <v>200.22</v>
      </c>
      <c r="HX138" s="58"/>
      <c r="HY138" s="58"/>
      <c r="HZ138" s="58"/>
      <c r="IA138" s="58"/>
      <c r="IB138" s="58"/>
    </row>
    <row r="139" spans="1:236" s="57" customFormat="1" ht="195">
      <c r="A139" s="27">
        <v>127</v>
      </c>
      <c r="B139" s="88" t="s">
        <v>216</v>
      </c>
      <c r="C139" s="43" t="s">
        <v>178</v>
      </c>
      <c r="D139" s="61">
        <v>10</v>
      </c>
      <c r="E139" s="62" t="s">
        <v>207</v>
      </c>
      <c r="F139" s="63">
        <v>1135.34</v>
      </c>
      <c r="G139" s="64"/>
      <c r="H139" s="65"/>
      <c r="I139" s="66" t="s">
        <v>39</v>
      </c>
      <c r="J139" s="67">
        <f t="shared" si="7"/>
        <v>1</v>
      </c>
      <c r="K139" s="68" t="s">
        <v>64</v>
      </c>
      <c r="L139" s="68" t="s">
        <v>7</v>
      </c>
      <c r="M139" s="69"/>
      <c r="N139" s="64"/>
      <c r="O139" s="64"/>
      <c r="P139" s="70"/>
      <c r="Q139" s="64"/>
      <c r="R139" s="64"/>
      <c r="S139" s="70"/>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2">
        <f t="shared" si="8"/>
        <v>11353.4</v>
      </c>
      <c r="BB139" s="73">
        <f t="shared" si="6"/>
        <v>11353.4</v>
      </c>
      <c r="BC139" s="74" t="str">
        <f t="shared" si="9"/>
        <v>INR  Eleven Thousand Three Hundred &amp; Fifty Three  and Paise Forty Only</v>
      </c>
      <c r="BE139" s="57">
        <f t="shared" si="10"/>
        <v>1284.296608</v>
      </c>
      <c r="BF139" s="57">
        <v>129</v>
      </c>
      <c r="BG139" s="84">
        <f t="shared" si="11"/>
        <v>145.92</v>
      </c>
      <c r="HX139" s="58"/>
      <c r="HY139" s="58"/>
      <c r="HZ139" s="58"/>
      <c r="IA139" s="58"/>
      <c r="IB139" s="58"/>
    </row>
    <row r="140" spans="1:236" s="57" customFormat="1" ht="75">
      <c r="A140" s="59">
        <v>128</v>
      </c>
      <c r="B140" s="88" t="s">
        <v>305</v>
      </c>
      <c r="C140" s="60" t="s">
        <v>179</v>
      </c>
      <c r="D140" s="61">
        <v>28</v>
      </c>
      <c r="E140" s="62" t="s">
        <v>202</v>
      </c>
      <c r="F140" s="63">
        <v>468.42</v>
      </c>
      <c r="G140" s="64"/>
      <c r="H140" s="65"/>
      <c r="I140" s="66" t="s">
        <v>39</v>
      </c>
      <c r="J140" s="67">
        <f>IF(I140="Less(-)",-1,1)</f>
        <v>1</v>
      </c>
      <c r="K140" s="68" t="s">
        <v>64</v>
      </c>
      <c r="L140" s="68" t="s">
        <v>7</v>
      </c>
      <c r="M140" s="69"/>
      <c r="N140" s="64"/>
      <c r="O140" s="64"/>
      <c r="P140" s="70"/>
      <c r="Q140" s="64"/>
      <c r="R140" s="64"/>
      <c r="S140" s="70"/>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2">
        <f>total_amount_ba($B$2,$D$2,D140,F140,J140,K140,M140)</f>
        <v>13115.76</v>
      </c>
      <c r="BB140" s="73">
        <f t="shared" si="6"/>
        <v>13115.76</v>
      </c>
      <c r="BC140" s="74" t="str">
        <f>SpellNumber(L140,BB140)</f>
        <v>INR  Thirteen Thousand One Hundred &amp; Fifteen  and Paise Seventy Six Only</v>
      </c>
      <c r="BE140" s="57">
        <f t="shared" si="10"/>
        <v>529.876704</v>
      </c>
      <c r="BF140" s="57">
        <v>205</v>
      </c>
      <c r="BG140" s="84">
        <f t="shared" si="11"/>
        <v>231.9</v>
      </c>
      <c r="HX140" s="58"/>
      <c r="HY140" s="58"/>
      <c r="HZ140" s="58"/>
      <c r="IA140" s="58"/>
      <c r="IB140" s="58"/>
    </row>
    <row r="141" spans="1:236" s="57" customFormat="1" ht="120">
      <c r="A141" s="27">
        <v>129</v>
      </c>
      <c r="B141" s="88" t="s">
        <v>306</v>
      </c>
      <c r="C141" s="43" t="s">
        <v>180</v>
      </c>
      <c r="D141" s="61">
        <v>9</v>
      </c>
      <c r="E141" s="62" t="s">
        <v>200</v>
      </c>
      <c r="F141" s="63">
        <v>1462.14</v>
      </c>
      <c r="G141" s="64"/>
      <c r="H141" s="65"/>
      <c r="I141" s="66" t="s">
        <v>39</v>
      </c>
      <c r="J141" s="67">
        <f t="shared" si="7"/>
        <v>1</v>
      </c>
      <c r="K141" s="68" t="s">
        <v>64</v>
      </c>
      <c r="L141" s="68" t="s">
        <v>7</v>
      </c>
      <c r="M141" s="69"/>
      <c r="N141" s="64"/>
      <c r="O141" s="64"/>
      <c r="P141" s="70"/>
      <c r="Q141" s="64"/>
      <c r="R141" s="64"/>
      <c r="S141" s="70"/>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2">
        <f t="shared" si="8"/>
        <v>13159.26</v>
      </c>
      <c r="BB141" s="73">
        <f t="shared" si="6"/>
        <v>13159.26</v>
      </c>
      <c r="BC141" s="74" t="str">
        <f t="shared" si="9"/>
        <v>INR  Thirteen Thousand One Hundred &amp; Fifty Nine  and Paise Twenty Six Only</v>
      </c>
      <c r="BE141" s="57">
        <f t="shared" si="10"/>
        <v>1653.972768</v>
      </c>
      <c r="BF141" s="57">
        <v>158</v>
      </c>
      <c r="BG141" s="84">
        <f t="shared" si="11"/>
        <v>178.73</v>
      </c>
      <c r="HX141" s="58"/>
      <c r="HY141" s="58"/>
      <c r="HZ141" s="58"/>
      <c r="IA141" s="58"/>
      <c r="IB141" s="58"/>
    </row>
    <row r="142" spans="1:236" s="57" customFormat="1" ht="133.5" customHeight="1">
      <c r="A142" s="59">
        <v>130</v>
      </c>
      <c r="B142" s="88" t="s">
        <v>217</v>
      </c>
      <c r="C142" s="60" t="s">
        <v>181</v>
      </c>
      <c r="D142" s="61">
        <v>18</v>
      </c>
      <c r="E142" s="62" t="s">
        <v>202</v>
      </c>
      <c r="F142" s="63">
        <v>551.94</v>
      </c>
      <c r="G142" s="64"/>
      <c r="H142" s="65"/>
      <c r="I142" s="66" t="s">
        <v>39</v>
      </c>
      <c r="J142" s="67">
        <f t="shared" si="7"/>
        <v>1</v>
      </c>
      <c r="K142" s="68" t="s">
        <v>64</v>
      </c>
      <c r="L142" s="68" t="s">
        <v>7</v>
      </c>
      <c r="M142" s="69"/>
      <c r="N142" s="64"/>
      <c r="O142" s="64"/>
      <c r="P142" s="70"/>
      <c r="Q142" s="64"/>
      <c r="R142" s="64"/>
      <c r="S142" s="70"/>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2">
        <f t="shared" si="8"/>
        <v>9934.92</v>
      </c>
      <c r="BB142" s="73">
        <f t="shared" si="6"/>
        <v>9934.92</v>
      </c>
      <c r="BC142" s="74" t="str">
        <f t="shared" si="9"/>
        <v>INR  Nine Thousand Nine Hundred &amp; Thirty Four  and Paise Ninety Two Only</v>
      </c>
      <c r="BE142" s="57">
        <f t="shared" si="10"/>
        <v>624.354528</v>
      </c>
      <c r="BF142" s="57">
        <v>137</v>
      </c>
      <c r="BG142" s="84">
        <f t="shared" si="11"/>
        <v>154.97</v>
      </c>
      <c r="HX142" s="58"/>
      <c r="HY142" s="58"/>
      <c r="HZ142" s="58"/>
      <c r="IA142" s="58"/>
      <c r="IB142" s="58"/>
    </row>
    <row r="143" spans="1:236" s="57" customFormat="1" ht="75">
      <c r="A143" s="27">
        <v>131</v>
      </c>
      <c r="B143" s="88" t="s">
        <v>307</v>
      </c>
      <c r="C143" s="43" t="s">
        <v>182</v>
      </c>
      <c r="D143" s="61">
        <v>9</v>
      </c>
      <c r="E143" s="62" t="s">
        <v>202</v>
      </c>
      <c r="F143" s="63">
        <v>355.85</v>
      </c>
      <c r="G143" s="64"/>
      <c r="H143" s="65"/>
      <c r="I143" s="66" t="s">
        <v>39</v>
      </c>
      <c r="J143" s="67">
        <f t="shared" si="7"/>
        <v>1</v>
      </c>
      <c r="K143" s="68" t="s">
        <v>64</v>
      </c>
      <c r="L143" s="68" t="s">
        <v>7</v>
      </c>
      <c r="M143" s="69"/>
      <c r="N143" s="64"/>
      <c r="O143" s="64"/>
      <c r="P143" s="70"/>
      <c r="Q143" s="64"/>
      <c r="R143" s="64"/>
      <c r="S143" s="70"/>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2">
        <f t="shared" si="8"/>
        <v>3202.65</v>
      </c>
      <c r="BB143" s="73">
        <f t="shared" si="6"/>
        <v>3202.65</v>
      </c>
      <c r="BC143" s="74" t="str">
        <f t="shared" si="9"/>
        <v>INR  Three Thousand Two Hundred &amp; Two  and Paise Sixty Five Only</v>
      </c>
      <c r="BE143" s="57">
        <f t="shared" si="10"/>
        <v>402.53752</v>
      </c>
      <c r="BF143" s="57">
        <v>1646</v>
      </c>
      <c r="BG143" s="84">
        <f t="shared" si="11"/>
        <v>1861.96</v>
      </c>
      <c r="HX143" s="58"/>
      <c r="HY143" s="58"/>
      <c r="HZ143" s="58"/>
      <c r="IA143" s="58"/>
      <c r="IB143" s="58"/>
    </row>
    <row r="144" spans="1:236" s="57" customFormat="1" ht="60">
      <c r="A144" s="59">
        <v>132</v>
      </c>
      <c r="B144" s="88" t="s">
        <v>218</v>
      </c>
      <c r="C144" s="60" t="s">
        <v>183</v>
      </c>
      <c r="D144" s="61">
        <v>3</v>
      </c>
      <c r="E144" s="62" t="s">
        <v>202</v>
      </c>
      <c r="F144" s="63">
        <v>121.04</v>
      </c>
      <c r="G144" s="64"/>
      <c r="H144" s="65"/>
      <c r="I144" s="66" t="s">
        <v>39</v>
      </c>
      <c r="J144" s="67">
        <f t="shared" si="7"/>
        <v>1</v>
      </c>
      <c r="K144" s="68" t="s">
        <v>64</v>
      </c>
      <c r="L144" s="68" t="s">
        <v>7</v>
      </c>
      <c r="M144" s="69"/>
      <c r="N144" s="64"/>
      <c r="O144" s="64"/>
      <c r="P144" s="70"/>
      <c r="Q144" s="64"/>
      <c r="R144" s="64"/>
      <c r="S144" s="70"/>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2">
        <f t="shared" si="8"/>
        <v>363.12</v>
      </c>
      <c r="BB144" s="73">
        <f t="shared" si="6"/>
        <v>363.12</v>
      </c>
      <c r="BC144" s="74" t="str">
        <f t="shared" si="9"/>
        <v>INR  Three Hundred &amp; Sixty Three  and Paise Twelve Only</v>
      </c>
      <c r="BE144" s="57">
        <f t="shared" si="10"/>
        <v>136.920448</v>
      </c>
      <c r="BF144" s="57">
        <v>1258</v>
      </c>
      <c r="BG144" s="84">
        <f t="shared" si="11"/>
        <v>1423.05</v>
      </c>
      <c r="HX144" s="58"/>
      <c r="HY144" s="58"/>
      <c r="HZ144" s="58"/>
      <c r="IA144" s="58"/>
      <c r="IB144" s="58"/>
    </row>
    <row r="145" spans="1:236" s="57" customFormat="1" ht="60">
      <c r="A145" s="27">
        <v>133</v>
      </c>
      <c r="B145" s="88" t="s">
        <v>308</v>
      </c>
      <c r="C145" s="43" t="s">
        <v>184</v>
      </c>
      <c r="D145" s="61">
        <v>4</v>
      </c>
      <c r="E145" s="62" t="s">
        <v>202</v>
      </c>
      <c r="F145" s="63">
        <v>700.81</v>
      </c>
      <c r="G145" s="64"/>
      <c r="H145" s="65"/>
      <c r="I145" s="66" t="s">
        <v>39</v>
      </c>
      <c r="J145" s="67">
        <f>IF(I145="Less(-)",-1,1)</f>
        <v>1</v>
      </c>
      <c r="K145" s="68" t="s">
        <v>64</v>
      </c>
      <c r="L145" s="68" t="s">
        <v>7</v>
      </c>
      <c r="M145" s="69"/>
      <c r="N145" s="64"/>
      <c r="O145" s="64"/>
      <c r="P145" s="70"/>
      <c r="Q145" s="64"/>
      <c r="R145" s="64"/>
      <c r="S145" s="70"/>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2">
        <f>total_amount_ba($B$2,$D$2,D145,F145,J145,K145,M145)</f>
        <v>2803.24</v>
      </c>
      <c r="BB145" s="73">
        <f aca="true" t="shared" si="12" ref="BB145:BB158">BA145+SUM(N145:AZ145)</f>
        <v>2803.24</v>
      </c>
      <c r="BC145" s="74" t="str">
        <f>SpellNumber(L145,BB145)</f>
        <v>INR  Two Thousand Eight Hundred &amp; Three  and Paise Twenty Four Only</v>
      </c>
      <c r="BE145" s="57">
        <f t="shared" si="10"/>
        <v>792.756272</v>
      </c>
      <c r="BF145" s="57">
        <v>912</v>
      </c>
      <c r="BG145" s="84">
        <f t="shared" si="11"/>
        <v>1031.65</v>
      </c>
      <c r="HX145" s="58"/>
      <c r="HY145" s="58"/>
      <c r="HZ145" s="58"/>
      <c r="IA145" s="58"/>
      <c r="IB145" s="58"/>
    </row>
    <row r="146" spans="1:236" s="57" customFormat="1" ht="75">
      <c r="A146" s="59">
        <v>134</v>
      </c>
      <c r="B146" s="88" t="s">
        <v>355</v>
      </c>
      <c r="C146" s="60" t="s">
        <v>185</v>
      </c>
      <c r="D146" s="61">
        <v>10</v>
      </c>
      <c r="E146" s="62" t="s">
        <v>201</v>
      </c>
      <c r="F146" s="63">
        <v>68.99</v>
      </c>
      <c r="G146" s="64"/>
      <c r="H146" s="65"/>
      <c r="I146" s="66" t="s">
        <v>39</v>
      </c>
      <c r="J146" s="67">
        <f t="shared" si="7"/>
        <v>1</v>
      </c>
      <c r="K146" s="68" t="s">
        <v>64</v>
      </c>
      <c r="L146" s="68" t="s">
        <v>7</v>
      </c>
      <c r="M146" s="69"/>
      <c r="N146" s="64"/>
      <c r="O146" s="64"/>
      <c r="P146" s="70"/>
      <c r="Q146" s="64"/>
      <c r="R146" s="64"/>
      <c r="S146" s="70"/>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2">
        <f t="shared" si="8"/>
        <v>689.9</v>
      </c>
      <c r="BB146" s="73">
        <f t="shared" si="12"/>
        <v>689.9</v>
      </c>
      <c r="BC146" s="74" t="str">
        <f t="shared" si="9"/>
        <v>INR  Six Hundred &amp; Eighty Nine  and Paise Ninety Only</v>
      </c>
      <c r="BE146" s="57">
        <f t="shared" si="10"/>
        <v>78.041488</v>
      </c>
      <c r="BF146" s="57">
        <v>657</v>
      </c>
      <c r="BG146" s="84">
        <f t="shared" si="11"/>
        <v>743.2</v>
      </c>
      <c r="HX146" s="58"/>
      <c r="HY146" s="58"/>
      <c r="HZ146" s="58"/>
      <c r="IA146" s="58"/>
      <c r="IB146" s="58"/>
    </row>
    <row r="147" spans="1:236" s="57" customFormat="1" ht="60">
      <c r="A147" s="27">
        <v>135</v>
      </c>
      <c r="B147" s="88" t="s">
        <v>356</v>
      </c>
      <c r="C147" s="43" t="s">
        <v>186</v>
      </c>
      <c r="D147" s="61">
        <v>117</v>
      </c>
      <c r="E147" s="62" t="s">
        <v>201</v>
      </c>
      <c r="F147" s="63">
        <v>153.72</v>
      </c>
      <c r="G147" s="64"/>
      <c r="H147" s="65"/>
      <c r="I147" s="66" t="s">
        <v>39</v>
      </c>
      <c r="J147" s="67">
        <f t="shared" si="7"/>
        <v>1</v>
      </c>
      <c r="K147" s="68" t="s">
        <v>64</v>
      </c>
      <c r="L147" s="68" t="s">
        <v>7</v>
      </c>
      <c r="M147" s="69"/>
      <c r="N147" s="64"/>
      <c r="O147" s="64"/>
      <c r="P147" s="70"/>
      <c r="Q147" s="64"/>
      <c r="R147" s="64"/>
      <c r="S147" s="70"/>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2">
        <f t="shared" si="8"/>
        <v>17985.24</v>
      </c>
      <c r="BB147" s="73">
        <f t="shared" si="12"/>
        <v>17985.24</v>
      </c>
      <c r="BC147" s="74" t="str">
        <f t="shared" si="9"/>
        <v>INR  Seventeen Thousand Nine Hundred &amp; Eighty Five  and Paise Twenty Four Only</v>
      </c>
      <c r="BE147" s="57">
        <f t="shared" si="10"/>
        <v>173.888064</v>
      </c>
      <c r="BF147" s="57">
        <v>521</v>
      </c>
      <c r="BG147" s="84">
        <f t="shared" si="11"/>
        <v>589.36</v>
      </c>
      <c r="HX147" s="58"/>
      <c r="HY147" s="58"/>
      <c r="HZ147" s="58"/>
      <c r="IA147" s="58"/>
      <c r="IB147" s="58"/>
    </row>
    <row r="148" spans="1:236" s="57" customFormat="1" ht="75">
      <c r="A148" s="59">
        <v>136</v>
      </c>
      <c r="B148" s="88" t="s">
        <v>357</v>
      </c>
      <c r="C148" s="60" t="s">
        <v>187</v>
      </c>
      <c r="D148" s="61">
        <v>6</v>
      </c>
      <c r="E148" s="62" t="s">
        <v>297</v>
      </c>
      <c r="F148" s="63">
        <v>121.04</v>
      </c>
      <c r="G148" s="64"/>
      <c r="H148" s="65"/>
      <c r="I148" s="66" t="s">
        <v>39</v>
      </c>
      <c r="J148" s="67">
        <f t="shared" si="7"/>
        <v>1</v>
      </c>
      <c r="K148" s="68" t="s">
        <v>64</v>
      </c>
      <c r="L148" s="68" t="s">
        <v>7</v>
      </c>
      <c r="M148" s="69"/>
      <c r="N148" s="64"/>
      <c r="O148" s="64"/>
      <c r="P148" s="70"/>
      <c r="Q148" s="64"/>
      <c r="R148" s="64"/>
      <c r="S148" s="70"/>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2">
        <f t="shared" si="8"/>
        <v>726.24</v>
      </c>
      <c r="BB148" s="73">
        <f t="shared" si="12"/>
        <v>726.24</v>
      </c>
      <c r="BC148" s="74" t="str">
        <f t="shared" si="9"/>
        <v>INR  Seven Hundred &amp; Twenty Six  and Paise Twenty Four Only</v>
      </c>
      <c r="BE148" s="57">
        <f t="shared" si="10"/>
        <v>136.920448</v>
      </c>
      <c r="BF148" s="57">
        <v>1522</v>
      </c>
      <c r="BG148" s="84">
        <f t="shared" si="11"/>
        <v>1721.69</v>
      </c>
      <c r="HX148" s="58"/>
      <c r="HY148" s="58"/>
      <c r="HZ148" s="58"/>
      <c r="IA148" s="58"/>
      <c r="IB148" s="58"/>
    </row>
    <row r="149" spans="1:236" s="57" customFormat="1" ht="189.75" customHeight="1">
      <c r="A149" s="27">
        <v>137</v>
      </c>
      <c r="B149" s="88" t="s">
        <v>358</v>
      </c>
      <c r="C149" s="43" t="s">
        <v>188</v>
      </c>
      <c r="D149" s="61">
        <v>6</v>
      </c>
      <c r="E149" s="62" t="s">
        <v>200</v>
      </c>
      <c r="F149" s="63">
        <v>554.36</v>
      </c>
      <c r="G149" s="64"/>
      <c r="H149" s="65"/>
      <c r="I149" s="66" t="s">
        <v>39</v>
      </c>
      <c r="J149" s="67">
        <f t="shared" si="7"/>
        <v>1</v>
      </c>
      <c r="K149" s="68" t="s">
        <v>64</v>
      </c>
      <c r="L149" s="68" t="s">
        <v>7</v>
      </c>
      <c r="M149" s="69"/>
      <c r="N149" s="64"/>
      <c r="O149" s="64"/>
      <c r="P149" s="70"/>
      <c r="Q149" s="64"/>
      <c r="R149" s="64"/>
      <c r="S149" s="70"/>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2">
        <f t="shared" si="8"/>
        <v>3326.16</v>
      </c>
      <c r="BB149" s="73">
        <f t="shared" si="12"/>
        <v>3326.16</v>
      </c>
      <c r="BC149" s="74" t="str">
        <f t="shared" si="9"/>
        <v>INR  Three Thousand Three Hundred &amp; Twenty Six  and Paise Sixteen Only</v>
      </c>
      <c r="BE149" s="57">
        <f t="shared" si="10"/>
        <v>627.092032</v>
      </c>
      <c r="BF149" s="57">
        <v>3104</v>
      </c>
      <c r="BG149" s="84">
        <f t="shared" si="11"/>
        <v>3511.24</v>
      </c>
      <c r="HX149" s="58"/>
      <c r="HY149" s="58"/>
      <c r="HZ149" s="58"/>
      <c r="IA149" s="58"/>
      <c r="IB149" s="58"/>
    </row>
    <row r="150" spans="1:236" s="57" customFormat="1" ht="199.5" customHeight="1">
      <c r="A150" s="59">
        <v>138</v>
      </c>
      <c r="B150" s="88" t="s">
        <v>309</v>
      </c>
      <c r="C150" s="60" t="s">
        <v>189</v>
      </c>
      <c r="D150" s="61">
        <v>6</v>
      </c>
      <c r="E150" s="62" t="s">
        <v>202</v>
      </c>
      <c r="F150" s="63">
        <v>976.78</v>
      </c>
      <c r="G150" s="64"/>
      <c r="H150" s="65"/>
      <c r="I150" s="66" t="s">
        <v>39</v>
      </c>
      <c r="J150" s="67">
        <f t="shared" si="7"/>
        <v>1</v>
      </c>
      <c r="K150" s="68" t="s">
        <v>64</v>
      </c>
      <c r="L150" s="68" t="s">
        <v>7</v>
      </c>
      <c r="M150" s="69"/>
      <c r="N150" s="64"/>
      <c r="O150" s="64"/>
      <c r="P150" s="70"/>
      <c r="Q150" s="64"/>
      <c r="R150" s="64"/>
      <c r="S150" s="70"/>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2">
        <f t="shared" si="8"/>
        <v>5860.68</v>
      </c>
      <c r="BB150" s="73">
        <f t="shared" si="12"/>
        <v>5860.68</v>
      </c>
      <c r="BC150" s="74" t="str">
        <f t="shared" si="9"/>
        <v>INR  Five Thousand Eight Hundred &amp; Sixty  and Paise Sixty Eight Only</v>
      </c>
      <c r="BE150" s="57">
        <f t="shared" si="10"/>
        <v>1104.933536</v>
      </c>
      <c r="BF150" s="57">
        <v>485</v>
      </c>
      <c r="BG150" s="84">
        <f t="shared" si="11"/>
        <v>548.63</v>
      </c>
      <c r="HX150" s="58"/>
      <c r="HY150" s="58"/>
      <c r="HZ150" s="58"/>
      <c r="IA150" s="58"/>
      <c r="IB150" s="58"/>
    </row>
    <row r="151" spans="1:236" s="57" customFormat="1" ht="82.5" customHeight="1">
      <c r="A151" s="27">
        <v>139</v>
      </c>
      <c r="B151" s="88" t="s">
        <v>359</v>
      </c>
      <c r="C151" s="43" t="s">
        <v>190</v>
      </c>
      <c r="D151" s="61">
        <v>3</v>
      </c>
      <c r="E151" s="62" t="s">
        <v>202</v>
      </c>
      <c r="F151" s="63">
        <v>352.22</v>
      </c>
      <c r="G151" s="64"/>
      <c r="H151" s="65"/>
      <c r="I151" s="66" t="s">
        <v>39</v>
      </c>
      <c r="J151" s="67">
        <f t="shared" si="7"/>
        <v>1</v>
      </c>
      <c r="K151" s="68" t="s">
        <v>64</v>
      </c>
      <c r="L151" s="68" t="s">
        <v>7</v>
      </c>
      <c r="M151" s="69"/>
      <c r="N151" s="64"/>
      <c r="O151" s="64"/>
      <c r="P151" s="70"/>
      <c r="Q151" s="64"/>
      <c r="R151" s="64"/>
      <c r="S151" s="70"/>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2">
        <f t="shared" si="8"/>
        <v>1056.66</v>
      </c>
      <c r="BB151" s="73">
        <f t="shared" si="12"/>
        <v>1056.66</v>
      </c>
      <c r="BC151" s="74" t="str">
        <f t="shared" si="9"/>
        <v>INR  One Thousand  &amp;Fifty Six  and Paise Sixty Six Only</v>
      </c>
      <c r="BE151" s="57">
        <f t="shared" si="10"/>
        <v>398.431264</v>
      </c>
      <c r="BF151" s="57">
        <v>1015</v>
      </c>
      <c r="BG151" s="84">
        <f t="shared" si="11"/>
        <v>1148.17</v>
      </c>
      <c r="HX151" s="58"/>
      <c r="HY151" s="58"/>
      <c r="HZ151" s="58"/>
      <c r="IA151" s="58"/>
      <c r="IB151" s="58"/>
    </row>
    <row r="152" spans="1:236" s="57" customFormat="1" ht="107.25" customHeight="1">
      <c r="A152" s="59">
        <v>140</v>
      </c>
      <c r="B152" s="88" t="s">
        <v>220</v>
      </c>
      <c r="C152" s="60" t="s">
        <v>191</v>
      </c>
      <c r="D152" s="61">
        <v>1</v>
      </c>
      <c r="E152" s="62" t="s">
        <v>201</v>
      </c>
      <c r="F152" s="63">
        <v>188.82</v>
      </c>
      <c r="G152" s="64"/>
      <c r="H152" s="65"/>
      <c r="I152" s="66" t="s">
        <v>39</v>
      </c>
      <c r="J152" s="67">
        <f t="shared" si="7"/>
        <v>1</v>
      </c>
      <c r="K152" s="68" t="s">
        <v>64</v>
      </c>
      <c r="L152" s="68" t="s">
        <v>7</v>
      </c>
      <c r="M152" s="69"/>
      <c r="N152" s="64"/>
      <c r="O152" s="64"/>
      <c r="P152" s="70"/>
      <c r="Q152" s="64"/>
      <c r="R152" s="64"/>
      <c r="S152" s="70"/>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2">
        <f t="shared" si="8"/>
        <v>188.82</v>
      </c>
      <c r="BB152" s="73">
        <f t="shared" si="12"/>
        <v>188.82</v>
      </c>
      <c r="BC152" s="74" t="str">
        <f t="shared" si="9"/>
        <v>INR  One Hundred &amp; Eighty Eight  and Paise Eighty Two Only</v>
      </c>
      <c r="BE152" s="57">
        <f t="shared" si="10"/>
        <v>213.593184</v>
      </c>
      <c r="BF152" s="57">
        <v>82</v>
      </c>
      <c r="BG152" s="84">
        <f t="shared" si="11"/>
        <v>92.76</v>
      </c>
      <c r="HX152" s="58"/>
      <c r="HY152" s="58"/>
      <c r="HZ152" s="58"/>
      <c r="IA152" s="58"/>
      <c r="IB152" s="58"/>
    </row>
    <row r="153" spans="1:236" s="57" customFormat="1" ht="75">
      <c r="A153" s="27">
        <v>141</v>
      </c>
      <c r="B153" s="88" t="s">
        <v>219</v>
      </c>
      <c r="C153" s="43" t="s">
        <v>192</v>
      </c>
      <c r="D153" s="61">
        <v>3</v>
      </c>
      <c r="E153" s="62" t="s">
        <v>200</v>
      </c>
      <c r="F153" s="63">
        <v>1657.02</v>
      </c>
      <c r="G153" s="64"/>
      <c r="H153" s="65"/>
      <c r="I153" s="66" t="s">
        <v>39</v>
      </c>
      <c r="J153" s="67">
        <f t="shared" si="7"/>
        <v>1</v>
      </c>
      <c r="K153" s="68" t="s">
        <v>64</v>
      </c>
      <c r="L153" s="68" t="s">
        <v>7</v>
      </c>
      <c r="M153" s="69"/>
      <c r="N153" s="64"/>
      <c r="O153" s="64"/>
      <c r="P153" s="70"/>
      <c r="Q153" s="64"/>
      <c r="R153" s="64"/>
      <c r="S153" s="70"/>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2">
        <f t="shared" si="8"/>
        <v>4971.06</v>
      </c>
      <c r="BB153" s="73">
        <f t="shared" si="12"/>
        <v>4971.06</v>
      </c>
      <c r="BC153" s="74" t="str">
        <f t="shared" si="9"/>
        <v>INR  Four Thousand Nine Hundred &amp; Seventy One  and Paise Six Only</v>
      </c>
      <c r="BE153" s="57">
        <f t="shared" si="10"/>
        <v>1874.421024</v>
      </c>
      <c r="BF153" s="57">
        <v>2869</v>
      </c>
      <c r="BG153" s="84">
        <f t="shared" si="11"/>
        <v>3245.41</v>
      </c>
      <c r="HX153" s="58"/>
      <c r="HY153" s="58"/>
      <c r="HZ153" s="58"/>
      <c r="IA153" s="58"/>
      <c r="IB153" s="58"/>
    </row>
    <row r="154" spans="1:236" s="57" customFormat="1" ht="78.75">
      <c r="A154" s="59">
        <v>142</v>
      </c>
      <c r="B154" s="88" t="s">
        <v>360</v>
      </c>
      <c r="C154" s="60" t="s">
        <v>193</v>
      </c>
      <c r="D154" s="61">
        <v>1</v>
      </c>
      <c r="E154" s="62" t="s">
        <v>209</v>
      </c>
      <c r="F154" s="63">
        <v>505</v>
      </c>
      <c r="G154" s="64"/>
      <c r="H154" s="65"/>
      <c r="I154" s="66" t="s">
        <v>39</v>
      </c>
      <c r="J154" s="67">
        <f>IF(I154="Less(-)",-1,1)</f>
        <v>1</v>
      </c>
      <c r="K154" s="68" t="s">
        <v>64</v>
      </c>
      <c r="L154" s="68" t="s">
        <v>7</v>
      </c>
      <c r="M154" s="69"/>
      <c r="N154" s="64"/>
      <c r="O154" s="64"/>
      <c r="P154" s="70"/>
      <c r="Q154" s="64"/>
      <c r="R154" s="64"/>
      <c r="S154" s="70"/>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2">
        <f>total_amount_ba($B$2,$D$2,D154,F154,J154,K154,M154)</f>
        <v>505</v>
      </c>
      <c r="BB154" s="73">
        <f t="shared" si="12"/>
        <v>505</v>
      </c>
      <c r="BC154" s="74" t="str">
        <f>SpellNumber(L154,BB154)</f>
        <v>INR  Five Hundred &amp; Five  Only</v>
      </c>
      <c r="BE154" s="57">
        <f>F154*1.12*1.01</f>
        <v>571.256</v>
      </c>
      <c r="BF154" s="57">
        <v>85</v>
      </c>
      <c r="BG154" s="84">
        <f>BF154*1.12*1.01</f>
        <v>96.15</v>
      </c>
      <c r="HX154" s="58"/>
      <c r="HY154" s="58"/>
      <c r="HZ154" s="58"/>
      <c r="IA154" s="58"/>
      <c r="IB154" s="58"/>
    </row>
    <row r="155" spans="1:236" s="57" customFormat="1" ht="189" customHeight="1">
      <c r="A155" s="27">
        <v>143</v>
      </c>
      <c r="B155" s="88" t="s">
        <v>310</v>
      </c>
      <c r="C155" s="43" t="s">
        <v>194</v>
      </c>
      <c r="D155" s="61">
        <v>30</v>
      </c>
      <c r="E155" s="62" t="s">
        <v>311</v>
      </c>
      <c r="F155" s="63">
        <v>161.6</v>
      </c>
      <c r="G155" s="64"/>
      <c r="H155" s="65"/>
      <c r="I155" s="66" t="s">
        <v>39</v>
      </c>
      <c r="J155" s="67">
        <f>IF(I155="Less(-)",-1,1)</f>
        <v>1</v>
      </c>
      <c r="K155" s="68" t="s">
        <v>64</v>
      </c>
      <c r="L155" s="68" t="s">
        <v>7</v>
      </c>
      <c r="M155" s="69"/>
      <c r="N155" s="64"/>
      <c r="O155" s="64"/>
      <c r="P155" s="70"/>
      <c r="Q155" s="64"/>
      <c r="R155" s="64"/>
      <c r="S155" s="70"/>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2">
        <f>total_amount_ba($B$2,$D$2,D155,F155,J155,K155,M155)</f>
        <v>4848</v>
      </c>
      <c r="BB155" s="73">
        <f t="shared" si="12"/>
        <v>4848</v>
      </c>
      <c r="BC155" s="74" t="str">
        <f>SpellNumber(L155,BB155)</f>
        <v>INR  Four Thousand Eight Hundred &amp; Forty Eight  Only</v>
      </c>
      <c r="BE155" s="57">
        <f>F155*1.12*1.01</f>
        <v>182.80192</v>
      </c>
      <c r="BF155" s="57">
        <v>102</v>
      </c>
      <c r="BG155" s="84">
        <f>BF155*1.12*1.01</f>
        <v>115.38</v>
      </c>
      <c r="HX155" s="58"/>
      <c r="HY155" s="58"/>
      <c r="HZ155" s="58"/>
      <c r="IA155" s="58"/>
      <c r="IB155" s="58"/>
    </row>
    <row r="156" spans="1:236" s="57" customFormat="1" ht="45">
      <c r="A156" s="59">
        <v>144</v>
      </c>
      <c r="B156" s="88" t="s">
        <v>361</v>
      </c>
      <c r="C156" s="60" t="s">
        <v>195</v>
      </c>
      <c r="D156" s="61">
        <v>127</v>
      </c>
      <c r="E156" s="62" t="s">
        <v>201</v>
      </c>
      <c r="F156" s="63">
        <v>102.01</v>
      </c>
      <c r="G156" s="64"/>
      <c r="H156" s="65"/>
      <c r="I156" s="66" t="s">
        <v>39</v>
      </c>
      <c r="J156" s="67">
        <f>IF(I156="Less(-)",-1,1)</f>
        <v>1</v>
      </c>
      <c r="K156" s="68" t="s">
        <v>64</v>
      </c>
      <c r="L156" s="68" t="s">
        <v>7</v>
      </c>
      <c r="M156" s="69"/>
      <c r="N156" s="64"/>
      <c r="O156" s="64"/>
      <c r="P156" s="70"/>
      <c r="Q156" s="64"/>
      <c r="R156" s="64"/>
      <c r="S156" s="70"/>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2">
        <f>total_amount_ba($B$2,$D$2,D156,F156,J156,K156,M156)</f>
        <v>12955.27</v>
      </c>
      <c r="BB156" s="73">
        <f t="shared" si="12"/>
        <v>12955.27</v>
      </c>
      <c r="BC156" s="74" t="str">
        <f>SpellNumber(L156,BB156)</f>
        <v>INR  Twelve Thousand Nine Hundred &amp; Fifty Five  and Paise Twenty Seven Only</v>
      </c>
      <c r="BE156" s="57">
        <f>F156*1.12*1.01</f>
        <v>115.393712</v>
      </c>
      <c r="BF156" s="57">
        <v>2208</v>
      </c>
      <c r="BG156" s="84">
        <f>BF156*1.12*1.01</f>
        <v>2497.69</v>
      </c>
      <c r="HX156" s="58"/>
      <c r="HY156" s="58"/>
      <c r="HZ156" s="58"/>
      <c r="IA156" s="58"/>
      <c r="IB156" s="58"/>
    </row>
    <row r="157" spans="1:236" s="57" customFormat="1" ht="30">
      <c r="A157" s="27">
        <v>145</v>
      </c>
      <c r="B157" s="88" t="s">
        <v>362</v>
      </c>
      <c r="C157" s="43" t="s">
        <v>196</v>
      </c>
      <c r="D157" s="61">
        <v>6</v>
      </c>
      <c r="E157" s="62" t="s">
        <v>200</v>
      </c>
      <c r="F157" s="63">
        <v>6532.68</v>
      </c>
      <c r="G157" s="64"/>
      <c r="H157" s="65"/>
      <c r="I157" s="66" t="s">
        <v>39</v>
      </c>
      <c r="J157" s="67">
        <f>IF(I157="Less(-)",-1,1)</f>
        <v>1</v>
      </c>
      <c r="K157" s="68" t="s">
        <v>64</v>
      </c>
      <c r="L157" s="68" t="s">
        <v>7</v>
      </c>
      <c r="M157" s="69"/>
      <c r="N157" s="64"/>
      <c r="O157" s="64"/>
      <c r="P157" s="70"/>
      <c r="Q157" s="64"/>
      <c r="R157" s="64"/>
      <c r="S157" s="70"/>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2">
        <f>total_amount_ba($B$2,$D$2,D157,F157,J157,K157,M157)</f>
        <v>39196.08</v>
      </c>
      <c r="BB157" s="73">
        <f t="shared" si="12"/>
        <v>39196.08</v>
      </c>
      <c r="BC157" s="74" t="str">
        <f>SpellNumber(L157,BB157)</f>
        <v>INR  Thirty Nine Thousand One Hundred &amp; Ninety Six  and Paise Eight Only</v>
      </c>
      <c r="BE157" s="57">
        <f>F157*1.12*1.01</f>
        <v>7389.767616</v>
      </c>
      <c r="BF157" s="57">
        <v>1497</v>
      </c>
      <c r="BG157" s="84">
        <f>BF157*1.12*1.01</f>
        <v>1693.41</v>
      </c>
      <c r="HX157" s="58"/>
      <c r="HY157" s="58"/>
      <c r="HZ157" s="58"/>
      <c r="IA157" s="58"/>
      <c r="IB157" s="58"/>
    </row>
    <row r="158" spans="1:236" s="57" customFormat="1" ht="75">
      <c r="A158" s="59">
        <v>146</v>
      </c>
      <c r="B158" s="88" t="s">
        <v>221</v>
      </c>
      <c r="C158" s="60" t="s">
        <v>197</v>
      </c>
      <c r="D158" s="61">
        <v>3</v>
      </c>
      <c r="E158" s="62" t="s">
        <v>200</v>
      </c>
      <c r="F158" s="63">
        <v>831.23</v>
      </c>
      <c r="G158" s="64"/>
      <c r="H158" s="65"/>
      <c r="I158" s="66" t="s">
        <v>39</v>
      </c>
      <c r="J158" s="67">
        <f>IF(I158="Less(-)",-1,1)</f>
        <v>1</v>
      </c>
      <c r="K158" s="68" t="s">
        <v>64</v>
      </c>
      <c r="L158" s="68" t="s">
        <v>7</v>
      </c>
      <c r="M158" s="69"/>
      <c r="N158" s="64"/>
      <c r="O158" s="64"/>
      <c r="P158" s="70"/>
      <c r="Q158" s="64"/>
      <c r="R158" s="64"/>
      <c r="S158" s="70"/>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2">
        <f>total_amount_ba($B$2,$D$2,D158,F158,J158,K158,M158)</f>
        <v>2493.69</v>
      </c>
      <c r="BB158" s="73">
        <f t="shared" si="12"/>
        <v>2493.69</v>
      </c>
      <c r="BC158" s="74" t="str">
        <f>SpellNumber(L158,BB158)</f>
        <v>INR  Two Thousand Four Hundred &amp; Ninety Three  and Paise Sixty Nine Only</v>
      </c>
      <c r="BE158" s="57">
        <f>F158*1.12*1.01</f>
        <v>940.287376</v>
      </c>
      <c r="BF158" s="57">
        <v>91</v>
      </c>
      <c r="BG158" s="84">
        <f>BF158*1.12*1.01</f>
        <v>102.94</v>
      </c>
      <c r="HX158" s="58"/>
      <c r="HY158" s="58"/>
      <c r="HZ158" s="58"/>
      <c r="IA158" s="58"/>
      <c r="IB158" s="58"/>
    </row>
    <row r="159" spans="1:236" s="15" customFormat="1" ht="47.25" customHeight="1">
      <c r="A159" s="75" t="s">
        <v>62</v>
      </c>
      <c r="B159" s="76"/>
      <c r="C159" s="77"/>
      <c r="D159" s="78"/>
      <c r="E159" s="78"/>
      <c r="F159" s="78"/>
      <c r="G159" s="78"/>
      <c r="H159" s="79"/>
      <c r="I159" s="79"/>
      <c r="J159" s="79"/>
      <c r="K159" s="79"/>
      <c r="L159" s="80"/>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2">
        <f>SUM(BA13:BA158)</f>
        <v>2888196.63</v>
      </c>
      <c r="BB159" s="82">
        <f>SUM(BB13:BB158)</f>
        <v>2888196.63</v>
      </c>
      <c r="BC159" s="83" t="str">
        <f>SpellNumber($E$2,BB159)</f>
        <v>INR  Twenty Eight Lakh Eighty Eight Thousand One Hundred &amp; Ninety Six  and Paise Sixty Three Only</v>
      </c>
      <c r="BD159" s="85">
        <v>3977059.59</v>
      </c>
      <c r="HX159" s="16">
        <v>4</v>
      </c>
      <c r="HY159" s="16" t="s">
        <v>41</v>
      </c>
      <c r="HZ159" s="16" t="s">
        <v>61</v>
      </c>
      <c r="IA159" s="16">
        <v>10</v>
      </c>
      <c r="IB159" s="16" t="s">
        <v>38</v>
      </c>
    </row>
    <row r="160" spans="1:236" s="19" customFormat="1" ht="33.75" customHeight="1">
      <c r="A160" s="30" t="s">
        <v>66</v>
      </c>
      <c r="B160" s="31"/>
      <c r="C160" s="17"/>
      <c r="D160" s="32"/>
      <c r="E160" s="33" t="s">
        <v>69</v>
      </c>
      <c r="F160" s="40"/>
      <c r="G160" s="34"/>
      <c r="H160" s="18"/>
      <c r="I160" s="18"/>
      <c r="J160" s="18"/>
      <c r="K160" s="35"/>
      <c r="L160" s="36"/>
      <c r="M160" s="37"/>
      <c r="O160" s="15"/>
      <c r="P160" s="15"/>
      <c r="Q160" s="15"/>
      <c r="R160" s="15"/>
      <c r="S160" s="15"/>
      <c r="BA160" s="39">
        <f>IF(ISBLANK(F160),0,IF(E160="Excess (+)",ROUND(BA159+(BA159*F160),2),IF(E160="Less (-)",ROUND(BA159+(BA159*F160*(-1)),2),IF(E160="At Par",BA159,0))))</f>
        <v>0</v>
      </c>
      <c r="BB160" s="41">
        <f>ROUND(BA160,0)</f>
        <v>0</v>
      </c>
      <c r="BC160" s="28" t="str">
        <f>SpellNumber($E$2,BA160)</f>
        <v>INR Zero Only</v>
      </c>
      <c r="HX160" s="20"/>
      <c r="HY160" s="20"/>
      <c r="HZ160" s="20"/>
      <c r="IA160" s="20"/>
      <c r="IB160" s="20"/>
    </row>
    <row r="161" spans="1:236" s="19" customFormat="1" ht="41.25" customHeight="1">
      <c r="A161" s="29" t="s">
        <v>65</v>
      </c>
      <c r="B161" s="29"/>
      <c r="C161" s="92" t="str">
        <f>SpellNumber($E$2,BA160)</f>
        <v>INR Zero Only</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4"/>
      <c r="HX161" s="20"/>
      <c r="HY161" s="20"/>
      <c r="HZ161" s="20"/>
      <c r="IA161" s="20"/>
      <c r="IB161" s="20"/>
    </row>
    <row r="162" spans="3:236" s="12" customFormat="1" ht="15">
      <c r="C162" s="21"/>
      <c r="D162" s="21"/>
      <c r="E162" s="21"/>
      <c r="F162" s="21"/>
      <c r="G162" s="21"/>
      <c r="H162" s="21"/>
      <c r="I162" s="21"/>
      <c r="J162" s="21"/>
      <c r="K162" s="21"/>
      <c r="L162" s="21"/>
      <c r="M162" s="21"/>
      <c r="O162" s="21"/>
      <c r="BA162" s="21"/>
      <c r="BC162" s="21"/>
      <c r="HX162" s="13"/>
      <c r="HY162" s="13"/>
      <c r="HZ162" s="13"/>
      <c r="IA162" s="13"/>
      <c r="IB162" s="13"/>
    </row>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76" ht="15"/>
    <row r="377" ht="15"/>
  </sheetData>
  <sheetProtection password="DA7E" sheet="1" selectLockedCells="1"/>
  <mergeCells count="8">
    <mergeCell ref="A9:BC9"/>
    <mergeCell ref="C161:BC161"/>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0">
      <formula1>IF(E160="Select",-1,IF(E160="At Par",0,0))</formula1>
      <formula2>IF(E160="Select",-1,IF(E160="At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0">
      <formula1>0</formula1>
      <formula2>IF(E160&lt;&gt;"Select",99.9,0)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0">
      <formula1>0</formula1>
      <formula2>99.9</formula2>
    </dataValidation>
    <dataValidation type="list" allowBlank="1" showInputMessage="1" showErrorMessage="1" sqref="E160">
      <formula1>"Select, Excess (+), Less (-)"</formula1>
    </dataValidation>
    <dataValidation type="decimal" allowBlank="1" showInputMessage="1" showErrorMessage="1" promptTitle="Rate Entry" prompt="Please enter VAT charges in Rupees for this item. " errorTitle="Invaid Entry" error="Only Numeric Values are allowed. " sqref="M14:M158">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allowBlank="1" showInputMessage="1" showErrorMessage="1" promptTitle="Units" prompt="Please enter Units in text" sqref="E13"/>
    <dataValidation type="list" allowBlank="1" showInputMessage="1" showErrorMessage="1" sqref="L155 L156 L15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8">
      <formula1>0</formula1>
      <formula2>999999999999999</formula2>
    </dataValidation>
    <dataValidation allowBlank="1" showInputMessage="1" showErrorMessage="1" promptTitle="Itemcode/Make" prompt="Please enter text" sqref="C13:C158"/>
    <dataValidation type="decimal" allowBlank="1" showInputMessage="1" showErrorMessage="1" errorTitle="Invalid Entry" error="Only Numeric Values are allowed. " sqref="A13:A158">
      <formula1>0</formula1>
      <formula2>999999999999999</formula2>
    </dataValidation>
    <dataValidation type="list" showInputMessage="1" showErrorMessage="1" sqref="I13:I158">
      <formula1>"Excess(+), Less(-)"</formula1>
    </dataValidation>
    <dataValidation allowBlank="1" showInputMessage="1" showErrorMessage="1" promptTitle="Addition / Deduction" prompt="Please Choose the correct One" sqref="J13:J158"/>
    <dataValidation type="list" allowBlank="1" showInputMessage="1" showErrorMessage="1" sqref="C2">
      <formula1>"Normal, SingleWindow, Alternate"</formula1>
    </dataValidation>
    <dataValidation type="list" allowBlank="1" showInputMessage="1" showErrorMessage="1" sqref="K13:K158">
      <formula1>"Partial Conversion, Full Conversion"</formula1>
    </dataValidation>
  </dataValidations>
  <printOptions horizontalCentered="1"/>
  <pageMargins left="1" right="1" top="0.75" bottom="0.75" header="0.3" footer="0.3"/>
  <pageSetup fitToHeight="0" fitToWidth="1" horizontalDpi="600" verticalDpi="600" orientation="landscape" paperSize="9" scale="67" r:id="rId4"/>
  <rowBreaks count="1" manualBreakCount="1">
    <brk id="150"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1" t="s">
        <v>3</v>
      </c>
      <c r="F6" s="101"/>
      <c r="G6" s="101"/>
      <c r="H6" s="101"/>
      <c r="I6" s="101"/>
      <c r="J6" s="101"/>
      <c r="K6" s="101"/>
    </row>
    <row r="7" spans="5:11" ht="15">
      <c r="E7" s="101"/>
      <c r="F7" s="101"/>
      <c r="G7" s="101"/>
      <c r="H7" s="101"/>
      <c r="I7" s="101"/>
      <c r="J7" s="101"/>
      <c r="K7" s="101"/>
    </row>
    <row r="8" spans="5:11" ht="15">
      <c r="E8" s="101"/>
      <c r="F8" s="101"/>
      <c r="G8" s="101"/>
      <c r="H8" s="101"/>
      <c r="I8" s="101"/>
      <c r="J8" s="101"/>
      <c r="K8" s="101"/>
    </row>
    <row r="9" spans="5:11" ht="15">
      <c r="E9" s="101"/>
      <c r="F9" s="101"/>
      <c r="G9" s="101"/>
      <c r="H9" s="101"/>
      <c r="I9" s="101"/>
      <c r="J9" s="101"/>
      <c r="K9" s="101"/>
    </row>
    <row r="10" spans="5:11" ht="15">
      <c r="E10" s="101"/>
      <c r="F10" s="101"/>
      <c r="G10" s="101"/>
      <c r="H10" s="101"/>
      <c r="I10" s="101"/>
      <c r="J10" s="101"/>
      <c r="K10" s="101"/>
    </row>
    <row r="11" spans="5:11" ht="15">
      <c r="E11" s="101"/>
      <c r="F11" s="101"/>
      <c r="G11" s="101"/>
      <c r="H11" s="101"/>
      <c r="I11" s="101"/>
      <c r="J11" s="101"/>
      <c r="K11" s="101"/>
    </row>
    <row r="12" spans="5:11" ht="15">
      <c r="E12" s="101"/>
      <c r="F12" s="101"/>
      <c r="G12" s="101"/>
      <c r="H12" s="101"/>
      <c r="I12" s="101"/>
      <c r="J12" s="101"/>
      <c r="K12" s="101"/>
    </row>
    <row r="13" spans="5:11" ht="15">
      <c r="E13" s="101"/>
      <c r="F13" s="101"/>
      <c r="G13" s="101"/>
      <c r="H13" s="101"/>
      <c r="I13" s="101"/>
      <c r="J13" s="101"/>
      <c r="K13" s="101"/>
    </row>
    <row r="14" spans="5:11" ht="15">
      <c r="E14" s="101"/>
      <c r="F14" s="101"/>
      <c r="G14" s="101"/>
      <c r="H14" s="101"/>
      <c r="I14" s="101"/>
      <c r="J14" s="101"/>
      <c r="K14" s="10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2019-01-29T01:09:21Z</cp:lastPrinted>
  <dcterms:created xsi:type="dcterms:W3CDTF">2009-01-30T06:42:42Z</dcterms:created>
  <dcterms:modified xsi:type="dcterms:W3CDTF">2019-02-06T06:10:55Z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