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589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<sst xmlns="http://schemas.openxmlformats.org/spreadsheetml/2006/main" count="1854" uniqueCount="540">
  <si>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</si>
  <si>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</si>
  <si>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</si>
  <si>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</si>
  <si>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</si>
  <si>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</si>
  <si>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</si>
  <si>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</si>
  <si>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</si>
  <si>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</si>
  <si>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</si>
  <si>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</si>
  <si>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</si>
  <si>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</si>
  <si>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</si>
  <si>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</si>
  <si>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</si>
  <si>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</si>
  <si>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</si>
  <si>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</si>
  <si>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</si>
  <si>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</si>
  <si>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</si>
  <si>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</si>
  <si>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</si>
  <si>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</si>
  <si>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</si>
  <si>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</si>
  <si>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</si>
  <si>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</si>
  <si>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</si>
  <si>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</si>
  <si>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</si>
  <si>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</si>
  <si>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</si>
  <si>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</si>
  <si>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</si>
  <si>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</si>
  <si>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</si>
  <si>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</si>
  <si>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</si>
  <si>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</si>
  <si>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</si>
  <si>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</si>
  <si>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</si>
  <si>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</si>
  <si>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</si>
  <si>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</si>
  <si>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</si>
  <si>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</si>
  <si>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</si>
  <si>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</si>
  <si>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</si>
  <si>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</si>
  <si>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</si>
  <si>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</si>
  <si>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</si>
  <si>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</si>
  <si>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</si>
  <si>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</si>
  <si>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</si>
  <si>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</si>
  <si>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</si>
  <si>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</si>
  <si>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</si>
  <si>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</si>
  <si>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</si>
  <si>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</si>
  <si>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</si>
  <si>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</si>
  <si>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</si>
  <si>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</si>
  <si>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</si>
  <si>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</si>
  <si>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</si>
  <si>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</si>
  <si>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</si>
  <si>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</si>
  <si>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</si>
  <si>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</si>
  <si>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</si>
  <si>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</si>
  <si>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</si>
  <si>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</si>
  <si>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</si>
  <si>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</si>
  <si>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</si>
  <si>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</si>
  <si>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Mtr.</t>
  </si>
  <si>
    <t>Each</t>
  </si>
  <si>
    <t>BI01010001010000000000000515BI0100001113</t>
  </si>
  <si>
    <t>BI01010001010000000000000515BI0100001114</t>
  </si>
  <si>
    <t>Civil works</t>
  </si>
  <si>
    <t>mtr</t>
  </si>
  <si>
    <t>each</t>
  </si>
  <si>
    <t>set</t>
  </si>
  <si>
    <t>pts</t>
  </si>
  <si>
    <t xml:space="preserve">Tender Inviting Authority: The Additional Chief Engineer,  W.B.P.H&amp;.I.D.Corpn. Ltd. </t>
  </si>
  <si>
    <t>Sqm</t>
  </si>
  <si>
    <t>Cum</t>
  </si>
  <si>
    <t>cum</t>
  </si>
  <si>
    <t>sqm</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</si>
  <si>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</si>
  <si>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</si>
  <si>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</si>
  <si>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</si>
  <si>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</si>
  <si>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</si>
  <si>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</si>
  <si>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</si>
  <si>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</si>
  <si>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</si>
  <si>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</si>
  <si>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</si>
  <si>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</si>
  <si>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</si>
  <si>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</si>
  <si>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</si>
  <si>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</si>
  <si>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</si>
  <si>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</si>
  <si>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</si>
  <si>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</si>
  <si>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</si>
  <si>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</si>
  <si>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</si>
  <si>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</si>
  <si>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</si>
  <si>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</si>
  <si>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</si>
  <si>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</si>
  <si>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</si>
  <si>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</si>
  <si>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</si>
  <si>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</si>
  <si>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</si>
  <si>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</si>
  <si>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</si>
  <si>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</si>
  <si>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</si>
  <si>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</si>
  <si>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</si>
  <si>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</si>
  <si>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</si>
  <si>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</si>
  <si>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</si>
  <si>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</si>
  <si>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</si>
  <si>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</si>
  <si>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</si>
  <si>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</si>
  <si>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</si>
  <si>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</si>
  <si>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</si>
  <si>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</si>
  <si>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</si>
  <si>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</si>
  <si>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</si>
  <si>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</si>
  <si>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</si>
  <si>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</si>
  <si>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</si>
  <si>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</si>
  <si>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</si>
  <si>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</si>
  <si>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</si>
  <si>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</si>
  <si>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</si>
  <si>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</si>
  <si>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</si>
  <si>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</si>
  <si>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</si>
  <si>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</si>
  <si>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</si>
  <si>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</si>
  <si>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</si>
  <si>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</si>
  <si>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</si>
  <si>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</si>
  <si>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</si>
  <si>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</si>
  <si>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</si>
  <si>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</si>
  <si>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</si>
  <si>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</si>
  <si>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</si>
  <si>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</si>
  <si>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</si>
  <si>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</si>
  <si>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</si>
  <si>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</si>
  <si>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</si>
  <si>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</si>
  <si>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</si>
  <si>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</si>
  <si>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</si>
  <si>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</si>
  <si>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</si>
  <si>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</si>
  <si>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</si>
  <si>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</si>
  <si>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</si>
  <si>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</si>
  <si>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</si>
  <si>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</si>
  <si>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</si>
  <si>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</si>
  <si>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</si>
  <si>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</si>
  <si>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</si>
  <si>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</si>
  <si>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</si>
  <si>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</si>
  <si>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</si>
  <si>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</si>
  <si>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</si>
  <si>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</si>
  <si>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</si>
  <si>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</si>
  <si>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</si>
  <si>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</si>
  <si>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</si>
  <si>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</si>
  <si>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</si>
  <si>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</si>
  <si>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</si>
  <si>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</si>
  <si>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</si>
  <si>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</si>
  <si>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</si>
  <si>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</si>
  <si>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</si>
  <si>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</si>
  <si>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</si>
  <si>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</si>
  <si>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</si>
  <si>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</si>
  <si>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</si>
  <si>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</si>
  <si>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</si>
  <si>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</si>
  <si>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</si>
  <si>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</si>
  <si>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</si>
  <si>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</si>
  <si>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</si>
  <si>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</si>
  <si>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</si>
  <si>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</si>
  <si>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</si>
  <si>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</si>
  <si>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</si>
  <si>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</si>
  <si>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</si>
  <si>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</si>
  <si>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</si>
  <si>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</si>
  <si>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</si>
  <si>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</si>
  <si>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</si>
  <si>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</si>
  <si>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</si>
  <si>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</si>
  <si>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</si>
  <si>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</si>
  <si>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</si>
  <si>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</si>
  <si>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</si>
  <si>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</si>
  <si>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</si>
  <si>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</si>
  <si>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</si>
  <si>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</si>
  <si>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</si>
  <si>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</si>
  <si>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</si>
  <si>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</si>
  <si>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</si>
  <si>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</si>
  <si>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</si>
  <si>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</si>
  <si>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</si>
  <si>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</si>
  <si>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</si>
  <si>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</si>
  <si>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</si>
  <si>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</si>
  <si>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</si>
  <si>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</si>
  <si>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</si>
  <si>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</si>
  <si>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</si>
  <si>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</si>
  <si>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</si>
  <si>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</si>
  <si>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</si>
  <si>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</si>
  <si>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</si>
  <si>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
 Ground floor</t>
  </si>
  <si>
    <t>Cum.</t>
  </si>
  <si>
    <t>Dismantling R.C. floor, roof, beams etc. including cutting rods and removing rubbish as directed within a lead of 75 m. including stacking of steel bars. (a) In ground floor including roof.
1st Floor</t>
  </si>
  <si>
    <t>Dismantling R.C. floor, roof, beams etc. including cutting rods and removing rubbish as directed within a lead of 75 m. including stacking of steel bars. (a) In ground floor including roof.
2nd Floor</t>
  </si>
  <si>
    <t>Dismantling R.C. floor, roof, beams etc. including cutting rods and removing rubbish as directed within a lead of 75 m. including stacking of steel bars. (a) In ground floor including roof.
3rd Floor</t>
  </si>
  <si>
    <t>Dismantling R.C. floor, roof, beams etc. including cutting rods and removing rubbish as directed within a lead of 75 m. including stacking of steel bars. (a) In ground floor including roof.
 Mumpty Room</t>
  </si>
  <si>
    <t>Dismantling all types of plain cement concrete works, stacking serviceable materials at site and removing rubbish as directed within a lead of 75 m.  In ground floor including roof. (a) upto 150 mm. thick
 Ground floor</t>
  </si>
  <si>
    <t>Dismantling all types of plain cement concrete works, stacking serviceable materials at site and removing rubbish as directed within a lead of 75 m.  In ground floor including roof. (a) upto 150 mm. thick
1st Floor</t>
  </si>
  <si>
    <t>Dismantling all types of plain cement concrete works, stacking serviceable materials at site and removing rubbish as directed within a lead of 75 m.  In ground floor including roof. (a) upto 150 mm. thick
2nd Floor</t>
  </si>
  <si>
    <t>Dismantling all types of plain cement concrete works, stacking serviceable materials at site and removing rubbish as directed within a lead of 75 m.  In ground floor including roof. (a) upto 150 mm. thick
3rd Floor</t>
  </si>
  <si>
    <t>Dismantling all types of plain cement concrete works, stacking serviceable materials at site and removing rubbish as directed within a lead of 75 m.  In ground floor including roof. (a) upto 150 mm. thick
 Mumpty Room</t>
  </si>
  <si>
    <t>Dismantling all types of masonry excepting cement concrete plain or reinforced, stacking serviceable materials at site and removing rubbish as directed within a lead of 75 m. a) In ground floor including roof.
 Ground floor</t>
  </si>
  <si>
    <t>Dismantling all types of masonry excepting cement concrete plain or reinforced, stacking serviceable materials at site and removing rubbish as directed within a lead of 75 m. a) In ground floor including roof.
1st Floor</t>
  </si>
  <si>
    <t>Dismantling all types of masonry excepting cement concrete plain or reinforced, stacking serviceable materials at site and removing rubbish as directed within a lead of 75 m. a) In ground floor including roof.
2nd Floor</t>
  </si>
  <si>
    <t>Dismantling all types of masonry excepting cement concrete plain or reinforced, stacking serviceable materials at site and removing rubbish as directed within a lead of 75 m. a) In ground floor including roof.
3rd Floor</t>
  </si>
  <si>
    <t>Removalof rubbish,earth etc.from the working site and disposal of thesame beyond the compound ,inconformity with the Municipal/Corporation Rules for such disposal,loading in to truckand cleaning the site in all respect as per direction of Engineer in charge</t>
  </si>
  <si>
    <t>CuM.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</si>
  <si>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</si>
  <si>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</si>
  <si>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Ordinary Cement concrete (mix 1:2:4) with graded stone chips (6mm nominalsize) excluding shuttering and reinforcement,if any, in gound floor as per relevant IS codes.Pakur  Variety</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</si>
  <si>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</si>
  <si>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</si>
  <si>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</si>
  <si>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THIRD FLOOR</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</si>
  <si>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MUMPTY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</si>
  <si>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</si>
  <si>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MT.</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</si>
  <si>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</si>
  <si>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</si>
  <si>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THIRD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</si>
  <si>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MUMPTY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</si>
  <si>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</si>
  <si>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</si>
  <si>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</si>
  <si>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THIRD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</si>
  <si>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MUMPTY ROOM</t>
  </si>
  <si>
    <t xml:space="preserve">Brick work with 1st class bricks in cement mortar (1:6) in 
(a) In foundation and plinth
</t>
  </si>
  <si>
    <t xml:space="preserve">Brick work with 1st class bricks in cement mortar (1:6) in 
(b) Ground Floor Superstructure
</t>
  </si>
  <si>
    <t>125 mm. thick brick work with 1st class bricks in cement mortar (1:4)in 
 Ground floor</t>
  </si>
  <si>
    <t>125 mm. thick brick work with 1st class bricks in cement mortar (1:4)in 
1st Floor</t>
  </si>
  <si>
    <t>125 mm. thick brick work with 1st class bricks in cement mortar (1:4)in 
2nd Floor</t>
  </si>
  <si>
    <t>125 mm. thick brick work with 1st class bricks in cement mortar (1:4)in 
3rd Floor</t>
  </si>
  <si>
    <t>125 mm. thick brick work with 1st class bricks in cement mortar (1:4)in 
Parapet wall</t>
  </si>
  <si>
    <t>Labour for Chipping of concrete surface before taking up Plastering work.</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</si>
  <si>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upto 0.09 Sq.m(i) Coloured decorative
 Ground floor</t>
  </si>
  <si>
    <t>Sq. 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</si>
  <si>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upto 0.09 Sq.m(i) Coloured decorative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</si>
  <si>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upto 0.09 Sq.m(i) Coloured decorative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</si>
  <si>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upto 0.09 Sq.m(i) Coloured decorative
 3rd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</si>
  <si>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</si>
  <si>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</si>
  <si>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2nd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</si>
  <si>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3rd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</si>
  <si>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t>
  </si>
  <si>
    <t>Extra cost of labour for grinding Kota Stone Floor in treads and riser of Steps.</t>
  </si>
  <si>
    <t>Extra cost of labour for prefinished and premoulded Nosing to treads of steps, railing, window sill etc. of Kota stone.</t>
  </si>
  <si>
    <t>Rm</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</si>
  <si>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necessaryfurther after twenty times of total use, another one number new and labour rate for shifting to be considered accordingly            a) 3.90 metre height</t>
  </si>
  <si>
    <t>Supplying, fitting and fixing Black Stone slab used in Kitchen slab, alcove, wardrobe etc. laid and jointed with necessary adhesive Cement mortar (1:2) including grinding or polishing as per direction of Engineer-in -Charge in Ground Floor. Slab thickness 20 to 25 mm
 Ground floor</t>
  </si>
  <si>
    <t>Supplying, fitting and fixing Black Stone slab used in Kitchen slab, alcove, wardrobe etc. laid and jointed with necessary adhesive Cement mortar (1:2) including grinding or polishing as per direction of Engineer-in -Charge in Ground Floor. Slab thickness 20 to 25 mm
 1st Floor</t>
  </si>
  <si>
    <t>Supplying, fitting and fixing Black Stone slab used in Kitchen slab, alcove, wardrobe etc. laid and jointed with necessary adhesive Cement mortar (1:2) including grinding or polishing as per direction of Engineer-in -Charge in Ground Floor. Slab thickness 20 to 25 mm
 2nd Floor</t>
  </si>
  <si>
    <t>Supplying, fitting and fixing Black Stone slab used in Kitchen slab, alcove, wardrobe etc. laid and jointed with necessary adhesive Cement mortar (1:2) including grinding or polishing as per direction of Engineer-in -Charge in Ground Floor. Slab thickness 20 to 25 mm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</si>
  <si>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(ii)With 1:4 cement mortar, c) 15 mm thick plaster. Inside included Ceiling Plaster
 Ground floor</t>
  </si>
  <si>
    <t>SqM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</si>
  <si>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(ii)With 1:4 cement mortar, c) 15 mm thick plaster. Inside included Ceiling Plaster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</si>
  <si>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(ii)With 1:4 cement mortar, c) 15 mm thick plaster. Inside included Ceiling Plaster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</si>
  <si>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(ii)With 1:4 cement mortar, c) 15 mm thick plaster. Inside included Ceiling Plaster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</si>
  <si>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(ii)With 1:4 cement mortar, c) 15 mm thick plaster. Inside included Ceiling Plaster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</si>
  <si>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</si>
  <si>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</si>
  <si>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</si>
  <si>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</si>
  <si>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Mumpty Room</t>
  </si>
  <si>
    <t>Neat Cement Punning above 1.5mm thick in Wall dado,Window Sill Floor and Drain etc Note Cement 0.152 cum 100 Sqmts
 Ground floor</t>
  </si>
  <si>
    <t>Neat Cement Punning above 1.5mm thick in Wall dado,Window Sill Floor and Drain etc Note Cement 0.152 cum 100 Sqmts
1st Floor</t>
  </si>
  <si>
    <t>Neat Cement Punning above 1.5mm thick in Wall dado,Window Sill Floor and Drain etc Note Cement 0.152 cum 100 Sqmts
 2nd floor</t>
  </si>
  <si>
    <t>Neat Cement Punning above 1.5mm thick in Wall dado,Window Sill Floor and Drain etc Note Cement 0.152 cum 100 Sqmts
3rd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</si>
  <si>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</si>
  <si>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</si>
  <si>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(b) On Steel or other metal surface. 
With other than hi-gloss of approved quality- 
iv) Two coats (with any shade except white)</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</si>
  <si>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</si>
  <si>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</si>
  <si>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  (a) One Coat 
All floor</t>
  </si>
  <si>
    <t>Sq.M</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</si>
  <si>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</si>
  <si>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1st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</si>
  <si>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2nd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</si>
  <si>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3rd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</si>
  <si>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Mumpty Room</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</si>
  <si>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</si>
  <si>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(Two Coat)
In Ground floor</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</si>
  <si>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(Two Coat)
In First floor
</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</si>
  <si>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(Two Coat)
In Second floor</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</si>
  <si>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(Two Coat)
In Third floor </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</si>
  <si>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a) Normal Acrylic Emulsion  (Two Coat)
In Mumpty Room </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</si>
  <si>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</si>
  <si>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</si>
  <si>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</si>
  <si>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
Window &amp; Balcony Railling</t>
  </si>
  <si>
    <t>Qntl</t>
  </si>
  <si>
    <t xml:space="preserve">Supplying best Indian sheet glass panes set in putty and fitted and fixed with nails and putty complete. (In all floors for internal wall &amp; upto 6 m height for external wall) (ii) 4 mm thick </t>
  </si>
  <si>
    <t>Extra for fixing glass panes in steel window</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</si>
  <si>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</si>
  <si>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</si>
  <si>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in position approved P.V.C. door frame (Matt finish) made of extruded P.V.C. multichamber hollow section having dimensions 60mm x 50mm x 2mm (+/-0.2mm), horizontal 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</si>
  <si>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Ground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</si>
  <si>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1st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</si>
  <si>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2nd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</si>
  <si>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3rd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</si>
  <si>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
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4th  floor</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</si>
  <si>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</si>
  <si>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</si>
  <si>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</si>
  <si>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</si>
  <si>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</si>
  <si>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</si>
  <si>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</si>
  <si>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</si>
  <si>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</si>
  <si>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</si>
  <si>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sqm.</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</si>
  <si>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horizotal glazing bars. [The extra rate admissible for the openable portion only]</t>
  </si>
  <si>
    <t>SANITARY &amp; PLUMBING WORKS
Supply of UPVC pipes (B Type) and fittings conforming to IS-13592-1992
(A) (i) Single Socketed 3 Mtr. Length
(a) 75 mm</t>
  </si>
  <si>
    <t>Supply of UPVC pipes (B Type) and fittings conforming to IS-13592-1992
(A) (i) Single Socketed 3 Mtr. Length
(b) 110 mm</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</si>
  <si>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</si>
  <si>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</si>
  <si>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</si>
  <si>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</si>
  <si>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</si>
  <si>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</si>
  <si>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</si>
  <si>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</si>
  <si>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</si>
  <si>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</si>
  <si>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</si>
  <si>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</si>
  <si>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</si>
  <si>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</si>
  <si>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</si>
  <si>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</si>
  <si>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</si>
  <si>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</si>
  <si>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</si>
  <si>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</si>
  <si>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</si>
  <si>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</si>
  <si>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</si>
  <si>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</si>
  <si>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</si>
  <si>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</si>
  <si>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</si>
  <si>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</si>
  <si>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</si>
  <si>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Supply of UPVC pipes (B Type) and fittings conforming to IS-13592-1992
(B) Fittings
xxxi) Plain Floor Trap with Top tile &amp; Strainer
75 mm</t>
  </si>
  <si>
    <t>Supply of UPVC pipes (B Type) and fittings conforming to IS-13592-1992
(B) Fittings
xxiii) 110/110 S Trap
75 mm</t>
  </si>
  <si>
    <t>Supply of UPVC pipes (B Type) and fittings conforming to IS-13592-1992
(B) Fittings
xxvi) Reducer 110 X 75 mm
75 mm</t>
  </si>
  <si>
    <t>Supply of UPVC pipes (B Type) and fittings conforming to IS-13592-1992
(B) Fittings
xxvii) Reducing Tee (110 X 75 mm)
75 mm</t>
  </si>
  <si>
    <t>Supply of UPVC pipes (B Type) and fittings conforming to IS-13592-1992
(B) Fittings
xviii) W.C. Connector (450 mm long) W / lipring
75 mm</t>
  </si>
  <si>
    <t>Supply of UPVC pipes (B Type) and fittings conforming to IS-13592-1992
(B) Fittings
xxi) 110 X 110 P Trap
75 mm</t>
  </si>
  <si>
    <t>Supply of UPVC pipes (B Type) and fittings conforming to IS-13592-1992
(B) Fittings
xIv) Round Jali  
75 mm</t>
  </si>
  <si>
    <t>Supply of UPVC pipes (B Type) and fittings conforming to IS-13592-1992
(B) Fittings
xIvi) Door Cap
75 mm</t>
  </si>
  <si>
    <t>Supply of UPVC pipes (B Type) and fittings conforming to IS-13592-1992
(B) Fittings
xIvi) Door Cap
b) 110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</si>
  <si>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</si>
  <si>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</si>
  <si>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</si>
  <si>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</si>
  <si>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</si>
  <si>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</si>
  <si>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Dismantling wash basin with brackets with or without waste fittings.</t>
  </si>
  <si>
    <t>Supplying, fitting and fixing Anglo-Indian W.C. in white glazed vitreous china ware of approved make complete in position with necessary bolts, nuts etc.
With 'P' trap (without vent)</t>
  </si>
  <si>
    <t>Dismantling Indian W.C. including taking out base concrete as necessary.</t>
  </si>
  <si>
    <t>Refixing Indian W.C. excluding cost of base concrete if necessary complete.</t>
  </si>
  <si>
    <t>Dismantling E.P. or Anglo-Indian W.C.</t>
  </si>
  <si>
    <t>Dismantling Orissa pattern W.C. including taking out of base concrete, if
necessary, complete.</t>
  </si>
  <si>
    <t>Cleaning E.P. or Anglo-Indian W.C. with acid.</t>
  </si>
  <si>
    <t>Cleaning urinal with channel with acid.</t>
  </si>
  <si>
    <t>Each Set</t>
  </si>
  <si>
    <t>Removing chokage of water closet.</t>
  </si>
  <si>
    <t>Removing chokage of urinal and waste trap.</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</si>
  <si>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</si>
  <si>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</si>
  <si>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</si>
  <si>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</si>
  <si>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low-down cistern parts.
(i) Internal fittings for cistern complete of approved make.</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</si>
  <si>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</si>
  <si>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</si>
  <si>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</si>
  <si>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</si>
  <si>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</si>
  <si>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vii) CP Flush Bend (local) best quality
a) Orrisa &amp; Indian Pattern WC</t>
  </si>
  <si>
    <t>Supplying, fitting and fixing low-down cistern parts.
vii) CP Flush Bend (local) best quality
b) E. W.C. &amp; Anglo-Indian W.C.</t>
  </si>
  <si>
    <t>Renewing bolts and nuts for cistern.</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</si>
  <si>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</si>
  <si>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</si>
  <si>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</si>
  <si>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Dismantling pillar cock of wash basin.each</t>
  </si>
  <si>
    <t>Refixing pillar cock of wash basin.</t>
  </si>
  <si>
    <t>Fixing brackets for wash basin/ sink/ drain board/ cistern.</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</si>
  <si>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</si>
  <si>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</si>
  <si>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</si>
  <si>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best quality Indian make mirror 5.5 mm thick with silvering as per I.S.I. specifications supported on fibre glass frame of any colour, frame size 550 mm X 400 mm</t>
  </si>
  <si>
    <t>Supplying, fitting and fixing stainless steel sink complete with waste fittings and two coats of painting of C.I. brackets.
Sink only
530 mm X 430 mm x 180 mm</t>
  </si>
  <si>
    <t>Dismantling sink with brackets with or without waste fittings.(ii) Above 450 mm and upto 600 mm length</t>
  </si>
  <si>
    <t>Refixing sink with brackets with or without waste fittings.(ii) Above 450 mm and upto 600 mm length</t>
  </si>
  <si>
    <t>Cleaning wash basin/ sink with acid.</t>
  </si>
  <si>
    <t>(g) PTMT overhead shower ( Prayag or equivalent)(ii) 150 mm round</t>
  </si>
  <si>
    <t>Supplying P.V.C. water storage tank of approved quality with closed top with lid (Black) - Multilayer
2000 Litre capacity</t>
  </si>
  <si>
    <t>Labour for hoisting plastic water storage tank.
Above 1500 litre upto 5000 litre capacity
On the roof of mumty(top of forth floor)</t>
  </si>
  <si>
    <t>Labour for punching hole in plastic water storage tank upto 50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</si>
  <si>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</si>
  <si>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</si>
  <si>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</si>
  <si>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</si>
  <si>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Cleaning rubbish, sludge, weeds scum, liquid earth, mud etc.etc.from road side masonary drain/ hume pipe drain/ culvert etc. by mathor labour after removing concrete.Slab/manhole cover etc.without damaging the same and refixing the same properly after cleaning as necessary and removing the sludge etc.etc.by using iron pans,buckets including all labour, tools &amp; plants including removing the spoils in dry condition and disposing the same by truck beyond the road side in conformity with municipal/corporation rules for such disposal including loading into truck and cleaning the road side in all respects as per direction of the Engineerin- Charge. (Payment will be made on the basis of actual stack measurment of spoils in dry condition at roadside)</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</si>
  <si>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</si>
  <si>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</si>
  <si>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</si>
  <si>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</si>
  <si>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sq.m.</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</si>
  <si>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</si>
  <si>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 xml:space="preserve">Electrical Work (Schedule Item)
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</si>
  <si>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 xml:space="preserve">Supply &amp; fixing of 1 nos of 240V 32A DP MCB (Legrand) in 2-way DP SS enclosure (Legrand) incl earthing attachment. </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</si>
  <si>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</si>
  <si>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fixing SPN MCB DB (2+8) WAY (Make legrand/ 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</si>
  <si>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(brand appr by EIC) of the following sizes through 19 mm alkathene pipe  recessed in wall. 
a) 2 x 4 + 1 x 2.5 sq mm (SPNDB)</t>
  </si>
  <si>
    <t>Supply &amp; drawing of 1.1 Kv grade single core stranded 'FR' Pvc insulated &amp; unsheathed copper wire (brand appr by EIC) of the following sizes through 19 mm alkathene pipe  recessed in wall. 
b) 2 x 2.5 + 1x1.5 sq mm (P/P plug/Com Plug/ Out door light)</t>
  </si>
  <si>
    <t>Supply &amp; drawing of 1.1 Kv grade single core stranded 'FR' Pvc insulated &amp; unsheathed copper wire (brand appr by EIC) of the following sizes through 19 mm alkathene pipe  recessed in wall. 
a) 3x1.5 sqmm (roof light)</t>
  </si>
  <si>
    <t>Supply &amp; fixing computer plug board modular type of 12 module GI box with cover plate recessed in wall comprising with the following (Legrand/Cabtree)   ----- 
a) 6/16A socket &amp; 16A switch                         --1 set
b) 6A  socket &amp; 6A switch                                 --2 sets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</si>
  <si>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</si>
  <si>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6 mtr 
</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</si>
  <si>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(on board)</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</si>
  <si>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average 4.5 mtr</t>
  </si>
  <si>
    <t>Fixing only single /twin fluorescent light fitting complete with all accessories directly on wall / ceiling / HW round block and suitable size of MS fastener</t>
  </si>
  <si>
    <t>Supply &amp; fixing socket type electronics Modular socket type fan regulator (Legrand/Crabtree) including connection.</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</si>
  <si>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</si>
  <si>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</si>
  <si>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t>Electrical Work (Non-Schedule Item)
Dismentalling all existing electrical installation mending good damages and the same to the respective authority as per direction of EIC</t>
  </si>
  <si>
    <t>Item</t>
  </si>
  <si>
    <t xml:space="preserve">Supply  and delivery of 4' single LED type tube light   fitting complete with all acessaries directly on ceiling  with HW round block &amp; suitable size of MS fastener (make Havells/Crompton/Nordusk, cat no - -KN-TL-I-C-INT-T5-20W as approved by EIC) </t>
  </si>
  <si>
    <t>Name of Work: Repair &amp; Renovation of 8 nos. of four storied US quarter block (Consisting of 02 nos. flat in each storey of building having a total of 64 Quarter) at Lichubagan Police Housing Complex compound under Howrah Police Station in Howrah Police Commissionerate. (1st Call)</t>
  </si>
  <si>
    <t>Contract No:    WBPHIDCL/Addl.CE/NIT- 18(e)/2019-2020 (1st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</si>
</sst>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43" fontId="3" fillId="0" borderId="0" xfId="58" applyNumberFormat="1" applyFont="1" applyFill="1" applyAlignment="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bpur%20boundary%20wall%20Deta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46"/>
  <sheetViews>
    <sheetView showGridLines="0" view="pageBreakPreview" zoomScale="80" zoomScaleNormal="70" zoomScaleSheetLayoutView="80" zoomScalePageLayoutView="0" workbookViewId="0" topLeftCell="A1">
      <selection activeCell="A7" sqref="A7:BC7"/>
    </sheetView>
  </sheetViews>
  <sheetFormatPr defaultColWidth="9.140625" defaultRowHeight="15"/>
  <cols>
    <col min="1" max="1" width="13.57421875" style="20" customWidth="1"/>
    <col min="2" max="2" width="63.28125" style="69" customWidth="1"/>
    <col min="3" max="3" width="10.8515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0.140625" style="20" hidden="1" customWidth="1"/>
    <col min="62" max="62" width="3.57421875" style="20" hidden="1" customWidth="1"/>
    <col min="63" max="63" width="10.140625" style="20" hidden="1" customWidth="1"/>
    <col min="64" max="64" width="16.57421875" style="20" hidden="1" customWidth="1"/>
    <col min="65" max="224" width="9.140625" style="20" customWidth="1"/>
    <col min="225" max="229" width="9.140625" style="21" customWidth="1"/>
    <col min="230" max="16384" width="9.140625" style="20" customWidth="1"/>
  </cols>
  <sheetData>
    <row r="1" spans="1:229" s="1" customFormat="1" ht="27" customHeight="1">
      <c r="A1" s="84" t="str">
        <f>B2&amp;" BoQ"</f>
        <v>Percentage BoQ</v>
      </c>
      <c r="B1" s="84"/>
      <c r="C1" s="84"/>
      <c r="D1" s="84"/>
      <c r="E1" s="84"/>
      <c r="F1" s="84"/>
      <c r="G1" s="84"/>
      <c r="H1" s="84"/>
      <c r="I1" s="84"/>
      <c r="J1" s="84"/>
      <c r="K1" s="84"/>
      <c r="L1" s="84"/>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85" t="s">
        <v>97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HQ4" s="6"/>
      <c r="HR4" s="6"/>
      <c r="HS4" s="6"/>
      <c r="HT4" s="6"/>
      <c r="HU4" s="6"/>
    </row>
    <row r="5" spans="1:229" s="5" customFormat="1" ht="50.25" customHeight="1">
      <c r="A5" s="85" t="s">
        <v>538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HQ5" s="6"/>
      <c r="HR5" s="6"/>
      <c r="HS5" s="6"/>
      <c r="HT5" s="6"/>
      <c r="HU5" s="6"/>
    </row>
    <row r="6" spans="1:229" s="5" customFormat="1" ht="30.75" customHeight="1">
      <c r="A6" s="85" t="s">
        <v>539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HQ6" s="6"/>
      <c r="HR6" s="6"/>
      <c r="HS6" s="6"/>
      <c r="HT6" s="6"/>
      <c r="HU6" s="6"/>
    </row>
    <row r="7" spans="1:229"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Q7" s="6"/>
      <c r="HR7" s="6"/>
      <c r="HS7" s="6"/>
      <c r="HT7" s="6"/>
      <c r="HU7" s="6"/>
    </row>
    <row r="8" spans="1:229" s="7" customFormat="1" ht="37.5" customHeight="1">
      <c r="A8" s="23"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HQ8" s="8"/>
      <c r="HR8" s="8"/>
      <c r="HS8" s="8"/>
      <c r="HT8" s="8"/>
      <c r="HU8" s="8"/>
    </row>
    <row r="9" spans="1:229" s="9" customFormat="1" ht="61.5" customHeight="1">
      <c r="A9" s="79" t="s">
        <v>10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92</v>
      </c>
      <c r="C13" s="74"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55.5" customHeight="1">
      <c r="A14" s="64">
        <v>2</v>
      </c>
      <c r="B14" s="71" t="s">
        <v>296</v>
      </c>
      <c r="C14" s="74" t="s">
        <v>90</v>
      </c>
      <c r="D14" s="72">
        <v>4804.482</v>
      </c>
      <c r="E14" s="73" t="s">
        <v>297</v>
      </c>
      <c r="F14" s="70">
        <v>21.49</v>
      </c>
      <c r="G14" s="57"/>
      <c r="H14" s="47"/>
      <c r="I14" s="46" t="s">
        <v>39</v>
      </c>
      <c r="J14" s="48">
        <f aca="true" t="shared" si="0" ref="J14:J45">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 aca="true" t="shared" si="1" ref="BA14:BA45">total_amount_ba($B$2,$D$2,D14,F14,J14,K14,M14)</f>
        <v>103248.32</v>
      </c>
      <c r="BB14" s="61">
        <f aca="true" t="shared" si="2" ref="BB14:BB45">BA14+SUM(N14:AZ14)</f>
        <v>103248.32</v>
      </c>
      <c r="BC14" s="56" t="str">
        <f aca="true" t="shared" si="3" ref="BC14:BC45">SpellNumber(L14,BB14)</f>
        <v>INR  One Lakh Three Thousand Two Hundred &amp; Forty Eight  and Paise Thirty Two Only</v>
      </c>
      <c r="BD14" s="70">
        <v>10</v>
      </c>
      <c r="BE14" s="75">
        <f>BD14*1.12*1.01</f>
        <v>11.31</v>
      </c>
      <c r="BF14" s="75">
        <f>D14*BD14</f>
        <v>48044.82</v>
      </c>
      <c r="BG14" s="75"/>
      <c r="BI14" s="76"/>
      <c r="BJ14" s="76"/>
      <c r="BK14" s="75">
        <v>10</v>
      </c>
      <c r="BL14" s="75">
        <f>BK14*1.12*1.01</f>
        <v>11.31</v>
      </c>
      <c r="HR14" s="16">
        <v>2</v>
      </c>
      <c r="HS14" s="16" t="s">
        <v>35</v>
      </c>
      <c r="HT14" s="16" t="s">
        <v>44</v>
      </c>
      <c r="HU14" s="16">
        <v>10</v>
      </c>
      <c r="HV14" s="16" t="s">
        <v>38</v>
      </c>
    </row>
    <row r="15" spans="1:230" s="15" customFormat="1" ht="82.5" customHeight="1">
      <c r="A15" s="64">
        <v>3</v>
      </c>
      <c r="B15" s="71" t="s">
        <v>298</v>
      </c>
      <c r="C15" s="74" t="s">
        <v>91</v>
      </c>
      <c r="D15" s="72">
        <v>20</v>
      </c>
      <c r="E15" s="73" t="s">
        <v>299</v>
      </c>
      <c r="F15" s="70">
        <v>2212.63</v>
      </c>
      <c r="G15" s="57"/>
      <c r="H15" s="47"/>
      <c r="I15" s="46" t="s">
        <v>39</v>
      </c>
      <c r="J15" s="48">
        <f t="shared" si="0"/>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t="shared" si="1"/>
        <v>44252.6</v>
      </c>
      <c r="BB15" s="61">
        <f t="shared" si="2"/>
        <v>44252.6</v>
      </c>
      <c r="BC15" s="56" t="str">
        <f t="shared" si="3"/>
        <v>INR  Forty Four Thousand Two Hundred &amp; Fifty Two  and Paise Sixty Only</v>
      </c>
      <c r="BD15" s="70">
        <v>119.27</v>
      </c>
      <c r="BE15" s="75">
        <f>BD15*1.12*1.01</f>
        <v>134.92</v>
      </c>
      <c r="BF15" s="75">
        <f>D15*BD15</f>
        <v>2385.4</v>
      </c>
      <c r="BG15" s="75">
        <f>255.92/F15</f>
        <v>0.12</v>
      </c>
      <c r="BH15" s="76">
        <f>D15+1.9</f>
        <v>21.9</v>
      </c>
      <c r="BK15" s="75">
        <v>119.27</v>
      </c>
      <c r="BL15" s="75">
        <f aca="true" t="shared" si="4" ref="BL15:BL45">BK15*1.12*1.01</f>
        <v>134.92</v>
      </c>
      <c r="HR15" s="16">
        <v>2</v>
      </c>
      <c r="HS15" s="16" t="s">
        <v>35</v>
      </c>
      <c r="HT15" s="16" t="s">
        <v>44</v>
      </c>
      <c r="HU15" s="16">
        <v>10</v>
      </c>
      <c r="HV15" s="16" t="s">
        <v>38</v>
      </c>
    </row>
    <row r="16" spans="1:230" s="15" customFormat="1" ht="85.5">
      <c r="A16" s="64">
        <v>4</v>
      </c>
      <c r="B16" s="71" t="s">
        <v>300</v>
      </c>
      <c r="C16" s="74" t="s">
        <v>43</v>
      </c>
      <c r="D16" s="72">
        <v>20</v>
      </c>
      <c r="E16" s="73" t="s">
        <v>299</v>
      </c>
      <c r="F16" s="70">
        <v>2269.19</v>
      </c>
      <c r="G16" s="57"/>
      <c r="H16" s="47"/>
      <c r="I16" s="46" t="s">
        <v>39</v>
      </c>
      <c r="J16" s="48">
        <f t="shared" si="0"/>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1"/>
        <v>45383.8</v>
      </c>
      <c r="BB16" s="61">
        <f t="shared" si="2"/>
        <v>45383.8</v>
      </c>
      <c r="BC16" s="56" t="str">
        <f t="shared" si="3"/>
        <v>INR  Forty Five Thousand Three Hundred &amp; Eighty Three  and Paise Eighty Only</v>
      </c>
      <c r="BD16" s="70">
        <v>192.38</v>
      </c>
      <c r="BE16" s="75">
        <f>BD16*1.12*1.01</f>
        <v>217.62</v>
      </c>
      <c r="BF16" s="75">
        <f>D16*BD16</f>
        <v>3847.6</v>
      </c>
      <c r="BG16" s="75"/>
      <c r="BH16" s="76"/>
      <c r="BI16" s="76">
        <v>30874.1</v>
      </c>
      <c r="BK16" s="75">
        <v>77.54</v>
      </c>
      <c r="BL16" s="75">
        <f t="shared" si="4"/>
        <v>87.71</v>
      </c>
      <c r="HR16" s="16">
        <v>2</v>
      </c>
      <c r="HS16" s="16" t="s">
        <v>35</v>
      </c>
      <c r="HT16" s="16" t="s">
        <v>44</v>
      </c>
      <c r="HU16" s="16">
        <v>10</v>
      </c>
      <c r="HV16" s="16" t="s">
        <v>38</v>
      </c>
    </row>
    <row r="17" spans="1:230" s="15" customFormat="1" ht="81.75" customHeight="1">
      <c r="A17" s="64">
        <v>5</v>
      </c>
      <c r="B17" s="71" t="s">
        <v>301</v>
      </c>
      <c r="C17" s="74" t="s">
        <v>45</v>
      </c>
      <c r="D17" s="72">
        <v>20</v>
      </c>
      <c r="E17" s="73" t="s">
        <v>299</v>
      </c>
      <c r="F17" s="70">
        <v>2325.75</v>
      </c>
      <c r="G17" s="57"/>
      <c r="H17" s="47"/>
      <c r="I17" s="46" t="s">
        <v>39</v>
      </c>
      <c r="J17" s="48">
        <f t="shared" si="0"/>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1"/>
        <v>46515</v>
      </c>
      <c r="BB17" s="61">
        <f t="shared" si="2"/>
        <v>46515</v>
      </c>
      <c r="BC17" s="56" t="str">
        <f t="shared" si="3"/>
        <v>INR  Forty Six Thousand Five Hundred &amp; Fifteen  Only</v>
      </c>
      <c r="BD17" s="70">
        <v>148</v>
      </c>
      <c r="BE17" s="75">
        <f>BD17*1.12*1.01</f>
        <v>167.42</v>
      </c>
      <c r="BF17" s="75">
        <f>D17*BD17</f>
        <v>2960</v>
      </c>
      <c r="BG17" s="75"/>
      <c r="BK17" s="75">
        <v>711.81</v>
      </c>
      <c r="BL17" s="75">
        <f t="shared" si="4"/>
        <v>805.2</v>
      </c>
      <c r="HR17" s="16">
        <v>2</v>
      </c>
      <c r="HS17" s="16" t="s">
        <v>35</v>
      </c>
      <c r="HT17" s="16" t="s">
        <v>44</v>
      </c>
      <c r="HU17" s="16">
        <v>10</v>
      </c>
      <c r="HV17" s="16" t="s">
        <v>38</v>
      </c>
    </row>
    <row r="18" spans="1:230" s="15" customFormat="1" ht="81" customHeight="1">
      <c r="A18" s="64">
        <v>6</v>
      </c>
      <c r="B18" s="71" t="s">
        <v>302</v>
      </c>
      <c r="C18" s="74" t="s">
        <v>48</v>
      </c>
      <c r="D18" s="72">
        <v>20</v>
      </c>
      <c r="E18" s="73" t="s">
        <v>299</v>
      </c>
      <c r="F18" s="70">
        <v>2382.31</v>
      </c>
      <c r="G18" s="57"/>
      <c r="H18" s="47"/>
      <c r="I18" s="46" t="s">
        <v>39</v>
      </c>
      <c r="J18" s="48">
        <f t="shared" si="0"/>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1"/>
        <v>47646.2</v>
      </c>
      <c r="BB18" s="61">
        <f t="shared" si="2"/>
        <v>47646.2</v>
      </c>
      <c r="BC18" s="56" t="str">
        <f t="shared" si="3"/>
        <v>INR  Forty Seven Thousand Six Hundred &amp; Forty Six  and Paise Twenty Only</v>
      </c>
      <c r="BD18" s="70">
        <v>148</v>
      </c>
      <c r="BE18" s="75">
        <f>BD18*1.12*1.01</f>
        <v>167.42</v>
      </c>
      <c r="BF18" s="75">
        <f>D18*BD18</f>
        <v>2960</v>
      </c>
      <c r="BG18" s="75"/>
      <c r="BK18" s="75">
        <v>357</v>
      </c>
      <c r="BL18" s="75">
        <f t="shared" si="4"/>
        <v>403.84</v>
      </c>
      <c r="HR18" s="16">
        <v>2</v>
      </c>
      <c r="HS18" s="16" t="s">
        <v>35</v>
      </c>
      <c r="HT18" s="16" t="s">
        <v>44</v>
      </c>
      <c r="HU18" s="16">
        <v>10</v>
      </c>
      <c r="HV18" s="16" t="s">
        <v>38</v>
      </c>
    </row>
    <row r="19" spans="1:230" s="15" customFormat="1" ht="76.5" customHeight="1">
      <c r="A19" s="64">
        <v>7</v>
      </c>
      <c r="B19" s="71" t="s">
        <v>303</v>
      </c>
      <c r="C19" s="74" t="s">
        <v>49</v>
      </c>
      <c r="D19" s="72">
        <v>6</v>
      </c>
      <c r="E19" s="73" t="s">
        <v>299</v>
      </c>
      <c r="F19" s="70">
        <v>2438.87</v>
      </c>
      <c r="G19" s="57"/>
      <c r="H19" s="47"/>
      <c r="I19" s="46" t="s">
        <v>39</v>
      </c>
      <c r="J19" s="48">
        <f t="shared" si="0"/>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1"/>
        <v>14633.22</v>
      </c>
      <c r="BB19" s="61">
        <f t="shared" si="2"/>
        <v>14633.22</v>
      </c>
      <c r="BC19" s="56" t="str">
        <f t="shared" si="3"/>
        <v>INR  Fourteen Thousand Six Hundred &amp; Thirty Three  and Paise Twenty Two Only</v>
      </c>
      <c r="BD19" s="70">
        <v>228</v>
      </c>
      <c r="BE19" s="75">
        <f>BD19*1.12*1.01</f>
        <v>257.91</v>
      </c>
      <c r="BF19" s="75">
        <f>D19*BD19</f>
        <v>1368</v>
      </c>
      <c r="BG19" s="75"/>
      <c r="BK19" s="75">
        <v>5783</v>
      </c>
      <c r="BL19" s="75">
        <f t="shared" si="4"/>
        <v>6541.73</v>
      </c>
      <c r="HR19" s="16">
        <v>2</v>
      </c>
      <c r="HS19" s="16" t="s">
        <v>35</v>
      </c>
      <c r="HT19" s="16" t="s">
        <v>44</v>
      </c>
      <c r="HU19" s="16">
        <v>10</v>
      </c>
      <c r="HV19" s="16" t="s">
        <v>38</v>
      </c>
    </row>
    <row r="20" spans="1:230" s="15" customFormat="1" ht="73.5" customHeight="1">
      <c r="A20" s="64">
        <v>8</v>
      </c>
      <c r="B20" s="71" t="s">
        <v>304</v>
      </c>
      <c r="C20" s="74" t="s">
        <v>50</v>
      </c>
      <c r="D20" s="72">
        <v>20</v>
      </c>
      <c r="E20" s="73" t="s">
        <v>299</v>
      </c>
      <c r="F20" s="70">
        <v>1062.2</v>
      </c>
      <c r="G20" s="57"/>
      <c r="H20" s="47"/>
      <c r="I20" s="46" t="s">
        <v>39</v>
      </c>
      <c r="J20" s="48">
        <f t="shared" si="0"/>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1"/>
        <v>21244</v>
      </c>
      <c r="BB20" s="61">
        <f t="shared" si="2"/>
        <v>21244</v>
      </c>
      <c r="BC20" s="56" t="str">
        <f t="shared" si="3"/>
        <v>INR  Twenty One Thousand Two Hundred &amp; Forty Four  Only</v>
      </c>
      <c r="BD20" s="70">
        <v>148</v>
      </c>
      <c r="BE20" s="75">
        <f>BD20*1.12*1.01</f>
        <v>167.42</v>
      </c>
      <c r="BF20" s="75">
        <f>D20*BD20</f>
        <v>2960</v>
      </c>
      <c r="BG20" s="75"/>
      <c r="BK20" s="75">
        <v>368</v>
      </c>
      <c r="BL20" s="75">
        <f t="shared" si="4"/>
        <v>416.28</v>
      </c>
      <c r="HR20" s="16">
        <v>3</v>
      </c>
      <c r="HS20" s="16" t="s">
        <v>46</v>
      </c>
      <c r="HT20" s="16" t="s">
        <v>47</v>
      </c>
      <c r="HU20" s="16">
        <v>10</v>
      </c>
      <c r="HV20" s="16" t="s">
        <v>38</v>
      </c>
    </row>
    <row r="21" spans="1:230" s="15" customFormat="1" ht="71.25" customHeight="1">
      <c r="A21" s="64">
        <v>9</v>
      </c>
      <c r="B21" s="71" t="s">
        <v>305</v>
      </c>
      <c r="C21" s="74" t="s">
        <v>51</v>
      </c>
      <c r="D21" s="72">
        <v>20</v>
      </c>
      <c r="E21" s="73" t="s">
        <v>299</v>
      </c>
      <c r="F21" s="70">
        <v>1118.76</v>
      </c>
      <c r="G21" s="57"/>
      <c r="H21" s="47"/>
      <c r="I21" s="46" t="s">
        <v>39</v>
      </c>
      <c r="J21" s="48">
        <f t="shared" si="0"/>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1"/>
        <v>22375.2</v>
      </c>
      <c r="BB21" s="61">
        <f t="shared" si="2"/>
        <v>22375.2</v>
      </c>
      <c r="BC21" s="56" t="str">
        <f t="shared" si="3"/>
        <v>INR  Twenty Two Thousand Three Hundred &amp; Seventy Five  and Paise Twenty Only</v>
      </c>
      <c r="BD21" s="70">
        <v>93</v>
      </c>
      <c r="BE21" s="75">
        <f>BD21*1.12*1.01</f>
        <v>105.2</v>
      </c>
      <c r="BF21" s="75">
        <f>D21*BD21</f>
        <v>1860</v>
      </c>
      <c r="BG21" s="75"/>
      <c r="BK21" s="75">
        <v>4778</v>
      </c>
      <c r="BL21" s="75">
        <f t="shared" si="4"/>
        <v>5404.87</v>
      </c>
      <c r="HR21" s="16">
        <v>3</v>
      </c>
      <c r="HS21" s="16" t="s">
        <v>46</v>
      </c>
      <c r="HT21" s="16" t="s">
        <v>47</v>
      </c>
      <c r="HU21" s="16">
        <v>10</v>
      </c>
      <c r="HV21" s="16" t="s">
        <v>38</v>
      </c>
    </row>
    <row r="22" spans="1:230" s="15" customFormat="1" ht="85.5">
      <c r="A22" s="64">
        <v>10</v>
      </c>
      <c r="B22" s="71" t="s">
        <v>306</v>
      </c>
      <c r="C22" s="74" t="s">
        <v>52</v>
      </c>
      <c r="D22" s="72">
        <v>20</v>
      </c>
      <c r="E22" s="73" t="s">
        <v>299</v>
      </c>
      <c r="F22" s="70">
        <v>1175.32</v>
      </c>
      <c r="G22" s="57"/>
      <c r="H22" s="47"/>
      <c r="I22" s="46" t="s">
        <v>39</v>
      </c>
      <c r="J22" s="48">
        <f t="shared" si="0"/>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1"/>
        <v>23506.4</v>
      </c>
      <c r="BB22" s="61">
        <f t="shared" si="2"/>
        <v>23506.4</v>
      </c>
      <c r="BC22" s="56" t="str">
        <f t="shared" si="3"/>
        <v>INR  Twenty Three Thousand Five Hundred &amp; Six  and Paise Forty Only</v>
      </c>
      <c r="BD22" s="70">
        <v>93</v>
      </c>
      <c r="BE22" s="75">
        <f>BD22*1.12*1.01</f>
        <v>105.2</v>
      </c>
      <c r="BF22" s="75">
        <f>D22*BD22</f>
        <v>1860</v>
      </c>
      <c r="BG22" s="75"/>
      <c r="BK22" s="75">
        <v>6523.64</v>
      </c>
      <c r="BL22" s="75">
        <f t="shared" si="4"/>
        <v>7379.54</v>
      </c>
      <c r="HR22" s="16">
        <v>3</v>
      </c>
      <c r="HS22" s="16" t="s">
        <v>46</v>
      </c>
      <c r="HT22" s="16" t="s">
        <v>47</v>
      </c>
      <c r="HU22" s="16">
        <v>10</v>
      </c>
      <c r="HV22" s="16" t="s">
        <v>38</v>
      </c>
    </row>
    <row r="23" spans="1:230" s="15" customFormat="1" ht="78.75" customHeight="1">
      <c r="A23" s="64">
        <v>11</v>
      </c>
      <c r="B23" s="71" t="s">
        <v>307</v>
      </c>
      <c r="C23" s="74" t="s">
        <v>53</v>
      </c>
      <c r="D23" s="72">
        <v>20</v>
      </c>
      <c r="E23" s="73" t="s">
        <v>299</v>
      </c>
      <c r="F23" s="70">
        <v>1231.88</v>
      </c>
      <c r="G23" s="57"/>
      <c r="H23" s="47"/>
      <c r="I23" s="46" t="s">
        <v>39</v>
      </c>
      <c r="J23" s="48">
        <f t="shared" si="0"/>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1"/>
        <v>24637.6</v>
      </c>
      <c r="BB23" s="61">
        <f t="shared" si="2"/>
        <v>24637.6</v>
      </c>
      <c r="BC23" s="56" t="str">
        <f t="shared" si="3"/>
        <v>INR  Twenty Four Thousand Six Hundred &amp; Thirty Seven  and Paise Sixty Only</v>
      </c>
      <c r="BD23" s="70">
        <v>77.54</v>
      </c>
      <c r="BE23" s="75">
        <f>BD23*1.12*1.01</f>
        <v>87.71</v>
      </c>
      <c r="BF23" s="75">
        <f>D23*BD23</f>
        <v>1550.8</v>
      </c>
      <c r="BG23" s="75"/>
      <c r="BK23" s="75">
        <v>71269</v>
      </c>
      <c r="BL23" s="75">
        <f t="shared" si="4"/>
        <v>80619.49</v>
      </c>
      <c r="HR23" s="16">
        <v>1.01</v>
      </c>
      <c r="HS23" s="16" t="s">
        <v>40</v>
      </c>
      <c r="HT23" s="16" t="s">
        <v>36</v>
      </c>
      <c r="HU23" s="16">
        <v>123.223</v>
      </c>
      <c r="HV23" s="16" t="s">
        <v>38</v>
      </c>
    </row>
    <row r="24" spans="1:230" s="15" customFormat="1" ht="84" customHeight="1">
      <c r="A24" s="64">
        <v>12</v>
      </c>
      <c r="B24" s="71" t="s">
        <v>308</v>
      </c>
      <c r="C24" s="74" t="s">
        <v>54</v>
      </c>
      <c r="D24" s="72">
        <v>6</v>
      </c>
      <c r="E24" s="73" t="s">
        <v>299</v>
      </c>
      <c r="F24" s="70">
        <v>1288.44</v>
      </c>
      <c r="G24" s="57"/>
      <c r="H24" s="47"/>
      <c r="I24" s="46" t="s">
        <v>39</v>
      </c>
      <c r="J24" s="48">
        <f t="shared" si="0"/>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1"/>
        <v>7730.64</v>
      </c>
      <c r="BB24" s="61">
        <f t="shared" si="2"/>
        <v>7730.64</v>
      </c>
      <c r="BC24" s="56" t="str">
        <f t="shared" si="3"/>
        <v>INR  Seven Thousand Seven Hundred &amp; Thirty  and Paise Sixty Four Only</v>
      </c>
      <c r="BD24" s="70">
        <v>172.18</v>
      </c>
      <c r="BE24" s="75">
        <f>BD24*1.12*1.01</f>
        <v>194.77</v>
      </c>
      <c r="BF24" s="75">
        <f>D24*BD24</f>
        <v>1033.08</v>
      </c>
      <c r="BG24" s="75"/>
      <c r="BK24" s="75">
        <v>129</v>
      </c>
      <c r="BL24" s="75">
        <f t="shared" si="4"/>
        <v>145.92</v>
      </c>
      <c r="HR24" s="16">
        <v>1.02</v>
      </c>
      <c r="HS24" s="16" t="s">
        <v>41</v>
      </c>
      <c r="HT24" s="16" t="s">
        <v>42</v>
      </c>
      <c r="HU24" s="16">
        <v>213</v>
      </c>
      <c r="HV24" s="16" t="s">
        <v>38</v>
      </c>
    </row>
    <row r="25" spans="1:230" s="15" customFormat="1" ht="82.5" customHeight="1">
      <c r="A25" s="64">
        <v>13</v>
      </c>
      <c r="B25" s="71" t="s">
        <v>309</v>
      </c>
      <c r="C25" s="74" t="s">
        <v>55</v>
      </c>
      <c r="D25" s="72">
        <v>24</v>
      </c>
      <c r="E25" s="73" t="s">
        <v>299</v>
      </c>
      <c r="F25" s="70">
        <v>505.65</v>
      </c>
      <c r="G25" s="57"/>
      <c r="H25" s="47"/>
      <c r="I25" s="46" t="s">
        <v>39</v>
      </c>
      <c r="J25" s="48">
        <f t="shared" si="0"/>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1"/>
        <v>12135.6</v>
      </c>
      <c r="BB25" s="61">
        <f t="shared" si="2"/>
        <v>12135.6</v>
      </c>
      <c r="BC25" s="56" t="str">
        <f t="shared" si="3"/>
        <v>INR  Twelve Thousand One Hundred &amp; Thirty Five  and Paise Sixty Only</v>
      </c>
      <c r="BD25" s="70">
        <v>512.36</v>
      </c>
      <c r="BE25" s="75">
        <f>BD25*1.12*1.01</f>
        <v>579.58</v>
      </c>
      <c r="BF25" s="75">
        <f>D25*BD25</f>
        <v>12296.64</v>
      </c>
      <c r="BG25" s="75"/>
      <c r="BK25" s="75">
        <v>160</v>
      </c>
      <c r="BL25" s="75">
        <f t="shared" si="4"/>
        <v>180.99</v>
      </c>
      <c r="HR25" s="16">
        <v>2</v>
      </c>
      <c r="HS25" s="16" t="s">
        <v>35</v>
      </c>
      <c r="HT25" s="16" t="s">
        <v>44</v>
      </c>
      <c r="HU25" s="16">
        <v>10</v>
      </c>
      <c r="HV25" s="16" t="s">
        <v>38</v>
      </c>
    </row>
    <row r="26" spans="1:230" s="15" customFormat="1" ht="82.5" customHeight="1">
      <c r="A26" s="64">
        <v>14</v>
      </c>
      <c r="B26" s="71" t="s">
        <v>310</v>
      </c>
      <c r="C26" s="74" t="s">
        <v>56</v>
      </c>
      <c r="D26" s="72">
        <v>24</v>
      </c>
      <c r="E26" s="73" t="s">
        <v>299</v>
      </c>
      <c r="F26" s="70">
        <v>562.21</v>
      </c>
      <c r="G26" s="57"/>
      <c r="H26" s="47"/>
      <c r="I26" s="46" t="s">
        <v>39</v>
      </c>
      <c r="J26" s="48">
        <f t="shared" si="0"/>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1"/>
        <v>13493.04</v>
      </c>
      <c r="BB26" s="61">
        <f t="shared" si="2"/>
        <v>13493.04</v>
      </c>
      <c r="BC26" s="56" t="str">
        <f t="shared" si="3"/>
        <v>INR  Thirteen Thousand Four Hundred &amp; Ninety Three  and Paise Four Only</v>
      </c>
      <c r="BD26" s="70">
        <v>512.36</v>
      </c>
      <c r="BE26" s="75">
        <f>BD26*1.12*1.01</f>
        <v>579.58</v>
      </c>
      <c r="BF26" s="75">
        <f>D26*BD26</f>
        <v>12296.64</v>
      </c>
      <c r="BG26" s="75"/>
      <c r="BK26" s="75">
        <v>166</v>
      </c>
      <c r="BL26" s="75">
        <f t="shared" si="4"/>
        <v>187.78</v>
      </c>
      <c r="HR26" s="16">
        <v>2</v>
      </c>
      <c r="HS26" s="16" t="s">
        <v>35</v>
      </c>
      <c r="HT26" s="16" t="s">
        <v>44</v>
      </c>
      <c r="HU26" s="16">
        <v>10</v>
      </c>
      <c r="HV26" s="16" t="s">
        <v>38</v>
      </c>
    </row>
    <row r="27" spans="1:230" s="15" customFormat="1" ht="82.5" customHeight="1">
      <c r="A27" s="64">
        <v>15</v>
      </c>
      <c r="B27" s="71" t="s">
        <v>311</v>
      </c>
      <c r="C27" s="74" t="s">
        <v>57</v>
      </c>
      <c r="D27" s="72">
        <v>24</v>
      </c>
      <c r="E27" s="73" t="s">
        <v>299</v>
      </c>
      <c r="F27" s="70">
        <v>618.77</v>
      </c>
      <c r="G27" s="57"/>
      <c r="H27" s="47"/>
      <c r="I27" s="46" t="s">
        <v>39</v>
      </c>
      <c r="J27" s="48">
        <f t="shared" si="0"/>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1"/>
        <v>14850.48</v>
      </c>
      <c r="BB27" s="61">
        <f t="shared" si="2"/>
        <v>14850.48</v>
      </c>
      <c r="BC27" s="56" t="str">
        <f t="shared" si="3"/>
        <v>INR  Fourteen Thousand Eight Hundred &amp; Fifty  and Paise Forty Eight Only</v>
      </c>
      <c r="BD27" s="70">
        <v>487.41</v>
      </c>
      <c r="BE27" s="75">
        <f>BD27*1.12*1.01</f>
        <v>551.36</v>
      </c>
      <c r="BF27" s="75">
        <f>D27*BD27</f>
        <v>11697.84</v>
      </c>
      <c r="BG27" s="75"/>
      <c r="BK27" s="75">
        <v>261</v>
      </c>
      <c r="BL27" s="75">
        <f t="shared" si="4"/>
        <v>295.24</v>
      </c>
      <c r="HR27" s="16">
        <v>2</v>
      </c>
      <c r="HS27" s="16" t="s">
        <v>35</v>
      </c>
      <c r="HT27" s="16" t="s">
        <v>44</v>
      </c>
      <c r="HU27" s="16">
        <v>10</v>
      </c>
      <c r="HV27" s="16" t="s">
        <v>38</v>
      </c>
    </row>
    <row r="28" spans="1:230" s="15" customFormat="1" ht="82.5" customHeight="1">
      <c r="A28" s="64">
        <v>16</v>
      </c>
      <c r="B28" s="71" t="s">
        <v>312</v>
      </c>
      <c r="C28" s="74" t="s">
        <v>58</v>
      </c>
      <c r="D28" s="72">
        <v>24</v>
      </c>
      <c r="E28" s="73" t="s">
        <v>299</v>
      </c>
      <c r="F28" s="70">
        <v>675.33</v>
      </c>
      <c r="G28" s="57"/>
      <c r="H28" s="47"/>
      <c r="I28" s="46" t="s">
        <v>39</v>
      </c>
      <c r="J28" s="48">
        <f t="shared" si="0"/>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1"/>
        <v>16207.92</v>
      </c>
      <c r="BB28" s="61">
        <f t="shared" si="2"/>
        <v>16207.92</v>
      </c>
      <c r="BC28" s="56" t="str">
        <f t="shared" si="3"/>
        <v>INR  Sixteen Thousand Two Hundred &amp; Seven  and Paise Ninety Two Only</v>
      </c>
      <c r="BD28" s="70">
        <v>487.41</v>
      </c>
      <c r="BE28" s="75">
        <f>BD28*1.12*1.01</f>
        <v>551.36</v>
      </c>
      <c r="BF28" s="75">
        <f>D28*BD28</f>
        <v>11697.84</v>
      </c>
      <c r="BG28" s="75"/>
      <c r="BK28" s="75">
        <v>408</v>
      </c>
      <c r="BL28" s="75">
        <f t="shared" si="4"/>
        <v>461.53</v>
      </c>
      <c r="HR28" s="16">
        <v>2</v>
      </c>
      <c r="HS28" s="16" t="s">
        <v>35</v>
      </c>
      <c r="HT28" s="16" t="s">
        <v>44</v>
      </c>
      <c r="HU28" s="16">
        <v>10</v>
      </c>
      <c r="HV28" s="16" t="s">
        <v>38</v>
      </c>
    </row>
    <row r="29" spans="1:230" s="15" customFormat="1" ht="79.5" customHeight="1">
      <c r="A29" s="64">
        <v>17</v>
      </c>
      <c r="B29" s="71" t="s">
        <v>313</v>
      </c>
      <c r="C29" s="74" t="s">
        <v>59</v>
      </c>
      <c r="D29" s="72">
        <v>268</v>
      </c>
      <c r="E29" s="73" t="s">
        <v>314</v>
      </c>
      <c r="F29" s="70">
        <v>187.78</v>
      </c>
      <c r="G29" s="57"/>
      <c r="H29" s="47"/>
      <c r="I29" s="46" t="s">
        <v>39</v>
      </c>
      <c r="J29" s="48">
        <f t="shared" si="0"/>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1"/>
        <v>50325.04</v>
      </c>
      <c r="BB29" s="61">
        <f t="shared" si="2"/>
        <v>50325.04</v>
      </c>
      <c r="BC29" s="56" t="str">
        <f t="shared" si="3"/>
        <v>INR  Fifty Thousand Three Hundred &amp; Twenty Five  and Paise Four Only</v>
      </c>
      <c r="BD29" s="70">
        <v>266</v>
      </c>
      <c r="BE29" s="75">
        <f>BD29*1.12*1.01</f>
        <v>300.9</v>
      </c>
      <c r="BF29" s="75">
        <f>D29*BD29</f>
        <v>71288</v>
      </c>
      <c r="BG29" s="75"/>
      <c r="BK29" s="75">
        <v>9696</v>
      </c>
      <c r="BL29" s="75">
        <f t="shared" si="4"/>
        <v>10968.12</v>
      </c>
      <c r="HR29" s="16">
        <v>3</v>
      </c>
      <c r="HS29" s="16" t="s">
        <v>46</v>
      </c>
      <c r="HT29" s="16" t="s">
        <v>47</v>
      </c>
      <c r="HU29" s="16">
        <v>10</v>
      </c>
      <c r="HV29" s="16" t="s">
        <v>38</v>
      </c>
    </row>
    <row r="30" spans="1:230" s="15" customFormat="1" ht="111.75" customHeight="1">
      <c r="A30" s="64">
        <v>18</v>
      </c>
      <c r="B30" s="71" t="s">
        <v>315</v>
      </c>
      <c r="C30" s="74" t="s">
        <v>60</v>
      </c>
      <c r="D30" s="72">
        <v>20</v>
      </c>
      <c r="E30" s="73" t="s">
        <v>99</v>
      </c>
      <c r="F30" s="70">
        <v>134.92</v>
      </c>
      <c r="G30" s="57"/>
      <c r="H30" s="47"/>
      <c r="I30" s="46" t="s">
        <v>39</v>
      </c>
      <c r="J30" s="48">
        <f t="shared" si="0"/>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1"/>
        <v>2698.4</v>
      </c>
      <c r="BB30" s="61">
        <f t="shared" si="2"/>
        <v>2698.4</v>
      </c>
      <c r="BC30" s="56" t="str">
        <f t="shared" si="3"/>
        <v>INR  Two Thousand Six Hundred &amp; Ninety Eight  and Paise Forty Only</v>
      </c>
      <c r="BD30" s="70">
        <v>4737.22</v>
      </c>
      <c r="BE30" s="75">
        <f>BD30*1.12*1.01</f>
        <v>5358.74</v>
      </c>
      <c r="BF30" s="75">
        <f>D30*BD30</f>
        <v>94744.4</v>
      </c>
      <c r="BG30" s="75"/>
      <c r="BK30" s="75">
        <v>20.01</v>
      </c>
      <c r="BL30" s="75">
        <f t="shared" si="4"/>
        <v>22.64</v>
      </c>
      <c r="HR30" s="16">
        <v>1.01</v>
      </c>
      <c r="HS30" s="16" t="s">
        <v>40</v>
      </c>
      <c r="HT30" s="16" t="s">
        <v>36</v>
      </c>
      <c r="HU30" s="16">
        <v>123.223</v>
      </c>
      <c r="HV30" s="16" t="s">
        <v>38</v>
      </c>
    </row>
    <row r="31" spans="1:230" s="15" customFormat="1" ht="82.5" customHeight="1">
      <c r="A31" s="64">
        <v>19</v>
      </c>
      <c r="B31" s="71" t="s">
        <v>316</v>
      </c>
      <c r="C31" s="74" t="s">
        <v>70</v>
      </c>
      <c r="D31" s="72">
        <v>6.667</v>
      </c>
      <c r="E31" s="73" t="s">
        <v>99</v>
      </c>
      <c r="F31" s="70">
        <v>87.71</v>
      </c>
      <c r="G31" s="57"/>
      <c r="H31" s="47"/>
      <c r="I31" s="46" t="s">
        <v>39</v>
      </c>
      <c r="J31" s="48">
        <f t="shared" si="0"/>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1"/>
        <v>584.76</v>
      </c>
      <c r="BB31" s="61">
        <f t="shared" si="2"/>
        <v>584.76</v>
      </c>
      <c r="BC31" s="56" t="str">
        <f t="shared" si="3"/>
        <v>INR  Five Hundred &amp; Eighty Four  and Paise Seventy Six Only</v>
      </c>
      <c r="BD31" s="70">
        <v>5303.78</v>
      </c>
      <c r="BE31" s="75">
        <f>BD31*1.12*1.01</f>
        <v>5999.64</v>
      </c>
      <c r="BF31" s="75">
        <f>D31*BD31</f>
        <v>35360.3</v>
      </c>
      <c r="BG31" s="75"/>
      <c r="BK31" s="75">
        <v>14.24</v>
      </c>
      <c r="BL31" s="75">
        <f t="shared" si="4"/>
        <v>16.11</v>
      </c>
      <c r="HR31" s="16">
        <v>1.01</v>
      </c>
      <c r="HS31" s="16" t="s">
        <v>40</v>
      </c>
      <c r="HT31" s="16" t="s">
        <v>36</v>
      </c>
      <c r="HU31" s="16">
        <v>123.223</v>
      </c>
      <c r="HV31" s="16" t="s">
        <v>38</v>
      </c>
    </row>
    <row r="32" spans="1:230" s="15" customFormat="1" ht="53.25" customHeight="1">
      <c r="A32" s="64">
        <v>20</v>
      </c>
      <c r="B32" s="71" t="s">
        <v>317</v>
      </c>
      <c r="C32" s="74" t="s">
        <v>71</v>
      </c>
      <c r="D32" s="72">
        <v>80.08</v>
      </c>
      <c r="E32" s="73" t="s">
        <v>299</v>
      </c>
      <c r="F32" s="70">
        <v>5672.97</v>
      </c>
      <c r="G32" s="57"/>
      <c r="H32" s="47"/>
      <c r="I32" s="46" t="s">
        <v>39</v>
      </c>
      <c r="J32" s="48">
        <f t="shared" si="0"/>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1"/>
        <v>454291.44</v>
      </c>
      <c r="BB32" s="61">
        <f t="shared" si="2"/>
        <v>454291.44</v>
      </c>
      <c r="BC32" s="56" t="str">
        <f t="shared" si="3"/>
        <v>INR  Four Lakh Fifty Four Thousand Two Hundred &amp; Ninety One  and Paise Forty Four Only</v>
      </c>
      <c r="BD32" s="70">
        <v>5762</v>
      </c>
      <c r="BE32" s="75">
        <f>BD32*1.12*1.01</f>
        <v>6517.97</v>
      </c>
      <c r="BF32" s="75">
        <f>D32*BD32</f>
        <v>461420.96</v>
      </c>
      <c r="BG32" s="75"/>
      <c r="BK32" s="75">
        <v>45.1</v>
      </c>
      <c r="BL32" s="75">
        <f t="shared" si="4"/>
        <v>51.02</v>
      </c>
      <c r="HR32" s="16"/>
      <c r="HS32" s="16"/>
      <c r="HT32" s="16"/>
      <c r="HU32" s="16"/>
      <c r="HV32" s="16"/>
    </row>
    <row r="33" spans="1:230" s="15" customFormat="1" ht="185.25" customHeight="1">
      <c r="A33" s="64">
        <v>21</v>
      </c>
      <c r="B33" s="71" t="s">
        <v>318</v>
      </c>
      <c r="C33" s="74" t="s">
        <v>72</v>
      </c>
      <c r="D33" s="72">
        <v>32</v>
      </c>
      <c r="E33" s="73" t="s">
        <v>299</v>
      </c>
      <c r="F33" s="70">
        <v>7125.94</v>
      </c>
      <c r="G33" s="57"/>
      <c r="H33" s="47"/>
      <c r="I33" s="46" t="s">
        <v>39</v>
      </c>
      <c r="J33" s="48">
        <f t="shared" si="0"/>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1"/>
        <v>228030.08</v>
      </c>
      <c r="BB33" s="61">
        <f t="shared" si="2"/>
        <v>228030.08</v>
      </c>
      <c r="BC33" s="56" t="str">
        <f t="shared" si="3"/>
        <v>INR  Two Lakh Twenty Eight Thousand  &amp;Thirty  and Paise Eight Only</v>
      </c>
      <c r="BD33" s="70">
        <v>5762</v>
      </c>
      <c r="BE33" s="75">
        <f>BD33*1.12*1.01</f>
        <v>6517.97</v>
      </c>
      <c r="BF33" s="75">
        <f>D33*BD33</f>
        <v>184384</v>
      </c>
      <c r="BG33" s="75"/>
      <c r="BK33" s="75">
        <v>84</v>
      </c>
      <c r="BL33" s="75">
        <f t="shared" si="4"/>
        <v>95.02</v>
      </c>
      <c r="HR33" s="16"/>
      <c r="HS33" s="16"/>
      <c r="HT33" s="16"/>
      <c r="HU33" s="16"/>
      <c r="HV33" s="16"/>
    </row>
    <row r="34" spans="1:230" s="15" customFormat="1" ht="185.25" customHeight="1">
      <c r="A34" s="64">
        <v>22</v>
      </c>
      <c r="B34" s="71" t="s">
        <v>319</v>
      </c>
      <c r="C34" s="74" t="s">
        <v>73</v>
      </c>
      <c r="D34" s="72">
        <v>32</v>
      </c>
      <c r="E34" s="73" t="s">
        <v>299</v>
      </c>
      <c r="F34" s="70">
        <v>7233.4</v>
      </c>
      <c r="G34" s="57"/>
      <c r="H34" s="47"/>
      <c r="I34" s="46" t="s">
        <v>39</v>
      </c>
      <c r="J34" s="48">
        <f t="shared" si="0"/>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1"/>
        <v>231468.8</v>
      </c>
      <c r="BB34" s="61">
        <f t="shared" si="2"/>
        <v>231468.8</v>
      </c>
      <c r="BC34" s="56" t="str">
        <f t="shared" si="3"/>
        <v>INR  Two Lakh Thirty One Thousand Four Hundred &amp; Sixty Eight  and Paise Eighty Only</v>
      </c>
      <c r="BD34" s="70">
        <v>5857</v>
      </c>
      <c r="BE34" s="75">
        <f>BD34*1.12*1.01</f>
        <v>6625.44</v>
      </c>
      <c r="BF34" s="75">
        <f>D34*BD34</f>
        <v>187424</v>
      </c>
      <c r="BG34" s="75"/>
      <c r="BK34" s="75">
        <v>29</v>
      </c>
      <c r="BL34" s="75">
        <f t="shared" si="4"/>
        <v>32.8</v>
      </c>
      <c r="HR34" s="16"/>
      <c r="HS34" s="16"/>
      <c r="HT34" s="16"/>
      <c r="HU34" s="16"/>
      <c r="HV34" s="16"/>
    </row>
    <row r="35" spans="1:230" s="15" customFormat="1" ht="185.25" customHeight="1">
      <c r="A35" s="64">
        <v>23</v>
      </c>
      <c r="B35" s="71" t="s">
        <v>320</v>
      </c>
      <c r="C35" s="74" t="s">
        <v>74</v>
      </c>
      <c r="D35" s="72">
        <v>32</v>
      </c>
      <c r="E35" s="73" t="s">
        <v>299</v>
      </c>
      <c r="F35" s="70">
        <v>7340.87</v>
      </c>
      <c r="G35" s="57"/>
      <c r="H35" s="47"/>
      <c r="I35" s="46" t="s">
        <v>39</v>
      </c>
      <c r="J35" s="48">
        <f t="shared" si="0"/>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1"/>
        <v>234907.84</v>
      </c>
      <c r="BB35" s="61">
        <f t="shared" si="2"/>
        <v>234907.84</v>
      </c>
      <c r="BC35" s="56" t="str">
        <f t="shared" si="3"/>
        <v>INR  Two Lakh Thirty Four Thousand Nine Hundred &amp; Seven  and Paise Eighty Four Only</v>
      </c>
      <c r="BD35" s="70">
        <v>5952</v>
      </c>
      <c r="BE35" s="75">
        <f>BD35*1.12*1.01</f>
        <v>6732.9</v>
      </c>
      <c r="BF35" s="75">
        <f>D35*BD35</f>
        <v>190464</v>
      </c>
      <c r="BG35" s="75"/>
      <c r="BK35" s="75">
        <v>79</v>
      </c>
      <c r="BL35" s="75">
        <f t="shared" si="4"/>
        <v>89.36</v>
      </c>
      <c r="HR35" s="16"/>
      <c r="HS35" s="16"/>
      <c r="HT35" s="16"/>
      <c r="HU35" s="16"/>
      <c r="HV35" s="16"/>
    </row>
    <row r="36" spans="1:230" s="15" customFormat="1" ht="185.25" customHeight="1">
      <c r="A36" s="64">
        <v>24</v>
      </c>
      <c r="B36" s="71" t="s">
        <v>321</v>
      </c>
      <c r="C36" s="74" t="s">
        <v>75</v>
      </c>
      <c r="D36" s="72">
        <v>32</v>
      </c>
      <c r="E36" s="73" t="s">
        <v>299</v>
      </c>
      <c r="F36" s="70">
        <v>7448.33</v>
      </c>
      <c r="G36" s="57"/>
      <c r="H36" s="47"/>
      <c r="I36" s="46" t="s">
        <v>39</v>
      </c>
      <c r="J36" s="48">
        <f t="shared" si="0"/>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1"/>
        <v>238346.56</v>
      </c>
      <c r="BB36" s="61">
        <f t="shared" si="2"/>
        <v>238346.56</v>
      </c>
      <c r="BC36" s="56" t="str">
        <f t="shared" si="3"/>
        <v>INR  Two Lakh Thirty Eight Thousand Three Hundred &amp; Forty Six  and Paise Fifty Six Only</v>
      </c>
      <c r="BD36" s="70">
        <v>6047</v>
      </c>
      <c r="BE36" s="75">
        <f>BD36*1.12*1.01</f>
        <v>6840.37</v>
      </c>
      <c r="BF36" s="75">
        <f>D36*BD36</f>
        <v>193504</v>
      </c>
      <c r="BG36" s="75"/>
      <c r="BK36" s="75">
        <v>5015</v>
      </c>
      <c r="BL36" s="75">
        <f t="shared" si="4"/>
        <v>5672.97</v>
      </c>
      <c r="HR36" s="16"/>
      <c r="HS36" s="16"/>
      <c r="HT36" s="16"/>
      <c r="HU36" s="16"/>
      <c r="HV36" s="16"/>
    </row>
    <row r="37" spans="1:230" s="15" customFormat="1" ht="185.25" customHeight="1">
      <c r="A37" s="64">
        <v>25</v>
      </c>
      <c r="B37" s="71" t="s">
        <v>322</v>
      </c>
      <c r="C37" s="74" t="s">
        <v>76</v>
      </c>
      <c r="D37" s="72">
        <v>6.7</v>
      </c>
      <c r="E37" s="73" t="s">
        <v>299</v>
      </c>
      <c r="F37" s="70">
        <v>7555.79</v>
      </c>
      <c r="G37" s="57"/>
      <c r="H37" s="47"/>
      <c r="I37" s="46" t="s">
        <v>39</v>
      </c>
      <c r="J37" s="48">
        <f t="shared" si="0"/>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1"/>
        <v>50623.79</v>
      </c>
      <c r="BB37" s="61">
        <f t="shared" si="2"/>
        <v>50623.79</v>
      </c>
      <c r="BC37" s="56" t="str">
        <f t="shared" si="3"/>
        <v>INR  Fifty Thousand Six Hundred &amp; Twenty Three  and Paise Seventy Nine Only</v>
      </c>
      <c r="BD37" s="70">
        <v>6142</v>
      </c>
      <c r="BE37" s="75">
        <f>BD37*1.12*1.01</f>
        <v>6947.83</v>
      </c>
      <c r="BF37" s="75">
        <f>D37*BD37</f>
        <v>41151.4</v>
      </c>
      <c r="BG37" s="75"/>
      <c r="BK37" s="75">
        <v>257</v>
      </c>
      <c r="BL37" s="75">
        <f t="shared" si="4"/>
        <v>290.72</v>
      </c>
      <c r="HR37" s="16"/>
      <c r="HS37" s="16"/>
      <c r="HT37" s="16"/>
      <c r="HU37" s="16"/>
      <c r="HV37" s="16"/>
    </row>
    <row r="38" spans="1:230" s="15" customFormat="1" ht="134.25" customHeight="1">
      <c r="A38" s="64">
        <v>26</v>
      </c>
      <c r="B38" s="71" t="s">
        <v>323</v>
      </c>
      <c r="C38" s="74" t="s">
        <v>77</v>
      </c>
      <c r="D38" s="72">
        <v>4.16</v>
      </c>
      <c r="E38" s="73" t="s">
        <v>324</v>
      </c>
      <c r="F38" s="70">
        <v>80619.49</v>
      </c>
      <c r="G38" s="57"/>
      <c r="H38" s="47"/>
      <c r="I38" s="46" t="s">
        <v>39</v>
      </c>
      <c r="J38" s="48">
        <f t="shared" si="0"/>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1"/>
        <v>335377.08</v>
      </c>
      <c r="BB38" s="61">
        <f t="shared" si="2"/>
        <v>335377.08</v>
      </c>
      <c r="BC38" s="56" t="str">
        <f t="shared" si="3"/>
        <v>INR  Three Lakh Thirty Five Thousand Three Hundred &amp; Seventy Seven  and Paise Eight Only</v>
      </c>
      <c r="BD38" s="70">
        <v>6142</v>
      </c>
      <c r="BE38" s="75">
        <f>BD38*1.12*1.01</f>
        <v>6947.83</v>
      </c>
      <c r="BF38" s="75">
        <f>D38*BD38</f>
        <v>25550.72</v>
      </c>
      <c r="BG38" s="75"/>
      <c r="BK38" s="75">
        <v>263</v>
      </c>
      <c r="BL38" s="75">
        <f t="shared" si="4"/>
        <v>297.51</v>
      </c>
      <c r="HR38" s="16"/>
      <c r="HS38" s="16"/>
      <c r="HT38" s="16"/>
      <c r="HU38" s="16"/>
      <c r="HV38" s="16"/>
    </row>
    <row r="39" spans="1:230" s="15" customFormat="1" ht="134.25" customHeight="1">
      <c r="A39" s="64">
        <v>27</v>
      </c>
      <c r="B39" s="71" t="s">
        <v>325</v>
      </c>
      <c r="C39" s="74" t="s">
        <v>78</v>
      </c>
      <c r="D39" s="72">
        <v>4.16</v>
      </c>
      <c r="E39" s="73" t="s">
        <v>324</v>
      </c>
      <c r="F39" s="70">
        <v>81105.91</v>
      </c>
      <c r="G39" s="57"/>
      <c r="H39" s="47"/>
      <c r="I39" s="46" t="s">
        <v>39</v>
      </c>
      <c r="J39" s="48">
        <f t="shared" si="0"/>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1"/>
        <v>337400.59</v>
      </c>
      <c r="BB39" s="61">
        <f t="shared" si="2"/>
        <v>337400.59</v>
      </c>
      <c r="BC39" s="56" t="str">
        <f t="shared" si="3"/>
        <v>INR  Three Lakh Thirty Seven Thousand Four Hundred    and Paise Fifty Nine Only</v>
      </c>
      <c r="BD39" s="70">
        <v>363</v>
      </c>
      <c r="BE39" s="75">
        <f>BD39*1.12*1.01</f>
        <v>410.63</v>
      </c>
      <c r="BF39" s="75">
        <f>D39*BD39</f>
        <v>1510.08</v>
      </c>
      <c r="BG39" s="75"/>
      <c r="BK39" s="75">
        <v>21</v>
      </c>
      <c r="BL39" s="75">
        <f t="shared" si="4"/>
        <v>23.76</v>
      </c>
      <c r="HR39" s="16"/>
      <c r="HS39" s="16"/>
      <c r="HT39" s="16"/>
      <c r="HU39" s="16"/>
      <c r="HV39" s="16"/>
    </row>
    <row r="40" spans="1:230" s="15" customFormat="1" ht="134.25" customHeight="1">
      <c r="A40" s="64">
        <v>28</v>
      </c>
      <c r="B40" s="71" t="s">
        <v>326</v>
      </c>
      <c r="C40" s="74" t="s">
        <v>79</v>
      </c>
      <c r="D40" s="72">
        <v>4.16</v>
      </c>
      <c r="E40" s="73" t="s">
        <v>324</v>
      </c>
      <c r="F40" s="70">
        <v>81592.32</v>
      </c>
      <c r="G40" s="57"/>
      <c r="H40" s="47"/>
      <c r="I40" s="46" t="s">
        <v>39</v>
      </c>
      <c r="J40" s="48">
        <f t="shared" si="0"/>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1"/>
        <v>339424.05</v>
      </c>
      <c r="BB40" s="61">
        <f t="shared" si="2"/>
        <v>339424.05</v>
      </c>
      <c r="BC40" s="56" t="str">
        <f t="shared" si="3"/>
        <v>INR  Three Lakh Thirty Nine Thousand Four Hundred &amp; Twenty Four  and Paise Five Only</v>
      </c>
      <c r="BD40" s="70">
        <v>381</v>
      </c>
      <c r="BE40" s="75">
        <f>BD40*1.12*1.01</f>
        <v>430.99</v>
      </c>
      <c r="BF40" s="75">
        <f>D40*BD40</f>
        <v>1584.96</v>
      </c>
      <c r="BG40" s="75"/>
      <c r="BK40" s="75">
        <v>105</v>
      </c>
      <c r="BL40" s="75">
        <f t="shared" si="4"/>
        <v>118.78</v>
      </c>
      <c r="HR40" s="16"/>
      <c r="HS40" s="16"/>
      <c r="HT40" s="16"/>
      <c r="HU40" s="16"/>
      <c r="HV40" s="16"/>
    </row>
    <row r="41" spans="1:230" s="15" customFormat="1" ht="134.25" customHeight="1">
      <c r="A41" s="64">
        <v>29</v>
      </c>
      <c r="B41" s="71" t="s">
        <v>327</v>
      </c>
      <c r="C41" s="74" t="s">
        <v>80</v>
      </c>
      <c r="D41" s="72">
        <v>4.16</v>
      </c>
      <c r="E41" s="73" t="s">
        <v>324</v>
      </c>
      <c r="F41" s="70">
        <v>82078.74</v>
      </c>
      <c r="G41" s="57"/>
      <c r="H41" s="47"/>
      <c r="I41" s="46" t="s">
        <v>39</v>
      </c>
      <c r="J41" s="48">
        <f t="shared" si="0"/>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1"/>
        <v>341447.56</v>
      </c>
      <c r="BB41" s="61">
        <f t="shared" si="2"/>
        <v>341447.56</v>
      </c>
      <c r="BC41" s="56" t="str">
        <f t="shared" si="3"/>
        <v>INR  Three Lakh Forty One Thousand Four Hundred &amp; Forty Seven  and Paise Fifty Six Only</v>
      </c>
      <c r="BD41" s="70">
        <v>399</v>
      </c>
      <c r="BE41" s="75">
        <f>BD41*1.12*1.01</f>
        <v>451.35</v>
      </c>
      <c r="BF41" s="75">
        <f>D41*BD41</f>
        <v>1659.84</v>
      </c>
      <c r="BG41" s="75"/>
      <c r="BK41" s="75">
        <v>540</v>
      </c>
      <c r="BL41" s="75">
        <f t="shared" si="4"/>
        <v>610.85</v>
      </c>
      <c r="HR41" s="16"/>
      <c r="HS41" s="16"/>
      <c r="HT41" s="16"/>
      <c r="HU41" s="16"/>
      <c r="HV41" s="16"/>
    </row>
    <row r="42" spans="1:230" s="15" customFormat="1" ht="134.25" customHeight="1">
      <c r="A42" s="64">
        <v>30</v>
      </c>
      <c r="B42" s="71" t="s">
        <v>328</v>
      </c>
      <c r="C42" s="74" t="s">
        <v>81</v>
      </c>
      <c r="D42" s="72">
        <v>0.871</v>
      </c>
      <c r="E42" s="73" t="s">
        <v>324</v>
      </c>
      <c r="F42" s="70">
        <v>82565.16</v>
      </c>
      <c r="G42" s="57"/>
      <c r="H42" s="47"/>
      <c r="I42" s="46" t="s">
        <v>39</v>
      </c>
      <c r="J42" s="48">
        <f t="shared" si="0"/>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1"/>
        <v>71914.25</v>
      </c>
      <c r="BB42" s="61">
        <f t="shared" si="2"/>
        <v>71914.25</v>
      </c>
      <c r="BC42" s="56" t="str">
        <f t="shared" si="3"/>
        <v>INR  Seventy One Thousand Nine Hundred &amp; Fourteen  and Paise Twenty Five Only</v>
      </c>
      <c r="BD42" s="70">
        <v>399</v>
      </c>
      <c r="BE42" s="75">
        <f>BD42*1.12*1.01</f>
        <v>451.35</v>
      </c>
      <c r="BF42" s="75">
        <f>D42*BD42</f>
        <v>347.53</v>
      </c>
      <c r="BG42" s="75"/>
      <c r="BK42" s="75">
        <v>128</v>
      </c>
      <c r="BL42" s="75">
        <f t="shared" si="4"/>
        <v>144.79</v>
      </c>
      <c r="HR42" s="16"/>
      <c r="HS42" s="16"/>
      <c r="HT42" s="16"/>
      <c r="HU42" s="16"/>
      <c r="HV42" s="16"/>
    </row>
    <row r="43" spans="1:230" s="15" customFormat="1" ht="117.75" customHeight="1">
      <c r="A43" s="64">
        <v>31</v>
      </c>
      <c r="B43" s="71" t="s">
        <v>329</v>
      </c>
      <c r="C43" s="74" t="s">
        <v>82</v>
      </c>
      <c r="D43" s="72">
        <v>224</v>
      </c>
      <c r="E43" s="73" t="s">
        <v>98</v>
      </c>
      <c r="F43" s="70">
        <v>377.82</v>
      </c>
      <c r="G43" s="57"/>
      <c r="H43" s="47"/>
      <c r="I43" s="46" t="s">
        <v>39</v>
      </c>
      <c r="J43" s="48">
        <f t="shared" si="0"/>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1"/>
        <v>84631.68</v>
      </c>
      <c r="BB43" s="61">
        <f t="shared" si="2"/>
        <v>84631.68</v>
      </c>
      <c r="BC43" s="56" t="str">
        <f t="shared" si="3"/>
        <v>INR  Eighty Four Thousand Six Hundred &amp; Thirty One  and Paise Sixty Eight Only</v>
      </c>
      <c r="BD43" s="70">
        <v>417</v>
      </c>
      <c r="BE43" s="75">
        <f>BD43*1.12*1.01</f>
        <v>471.71</v>
      </c>
      <c r="BF43" s="75">
        <f>D43*BD43</f>
        <v>93408</v>
      </c>
      <c r="BG43" s="75"/>
      <c r="BK43" s="75">
        <v>893</v>
      </c>
      <c r="BL43" s="75">
        <f t="shared" si="4"/>
        <v>1010.16</v>
      </c>
      <c r="HR43" s="16"/>
      <c r="HS43" s="16"/>
      <c r="HT43" s="16"/>
      <c r="HU43" s="16"/>
      <c r="HV43" s="16"/>
    </row>
    <row r="44" spans="1:230" s="15" customFormat="1" ht="117.75" customHeight="1">
      <c r="A44" s="64">
        <v>32</v>
      </c>
      <c r="B44" s="71" t="s">
        <v>330</v>
      </c>
      <c r="C44" s="74" t="s">
        <v>83</v>
      </c>
      <c r="D44" s="72">
        <v>224</v>
      </c>
      <c r="E44" s="73" t="s">
        <v>98</v>
      </c>
      <c r="F44" s="70">
        <v>398.18</v>
      </c>
      <c r="G44" s="57"/>
      <c r="H44" s="47"/>
      <c r="I44" s="46" t="s">
        <v>39</v>
      </c>
      <c r="J44" s="48">
        <f t="shared" si="0"/>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1"/>
        <v>89192.32</v>
      </c>
      <c r="BB44" s="61">
        <f t="shared" si="2"/>
        <v>89192.32</v>
      </c>
      <c r="BC44" s="56" t="str">
        <f t="shared" si="3"/>
        <v>INR  Eighty Nine Thousand One Hundred &amp; Ninety Two  and Paise Thirty Two Only</v>
      </c>
      <c r="BD44" s="70">
        <v>435</v>
      </c>
      <c r="BE44" s="75">
        <f>BD44*1.12*1.01</f>
        <v>492.07</v>
      </c>
      <c r="BF44" s="75">
        <f>D44*BD44</f>
        <v>97440</v>
      </c>
      <c r="BG44" s="75"/>
      <c r="BK44" s="75">
        <v>249</v>
      </c>
      <c r="BL44" s="75">
        <f t="shared" si="4"/>
        <v>281.67</v>
      </c>
      <c r="HR44" s="16"/>
      <c r="HS44" s="16"/>
      <c r="HT44" s="16"/>
      <c r="HU44" s="16"/>
      <c r="HV44" s="16"/>
    </row>
    <row r="45" spans="1:230" s="15" customFormat="1" ht="117.75" customHeight="1">
      <c r="A45" s="64">
        <v>33</v>
      </c>
      <c r="B45" s="71" t="s">
        <v>331</v>
      </c>
      <c r="C45" s="74" t="s">
        <v>84</v>
      </c>
      <c r="D45" s="72">
        <v>224</v>
      </c>
      <c r="E45" s="73" t="s">
        <v>98</v>
      </c>
      <c r="F45" s="70">
        <v>418.54</v>
      </c>
      <c r="G45" s="57"/>
      <c r="H45" s="47"/>
      <c r="I45" s="46" t="s">
        <v>39</v>
      </c>
      <c r="J45" s="48">
        <f t="shared" si="0"/>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1"/>
        <v>93752.96</v>
      </c>
      <c r="BB45" s="61">
        <f t="shared" si="2"/>
        <v>93752.96</v>
      </c>
      <c r="BC45" s="56" t="str">
        <f t="shared" si="3"/>
        <v>INR  Ninety Three Thousand Seven Hundred &amp; Fifty Two  and Paise Ninety Six Only</v>
      </c>
      <c r="BD45" s="70">
        <v>59</v>
      </c>
      <c r="BE45" s="75">
        <f>BD45*1.12*1.01</f>
        <v>66.74</v>
      </c>
      <c r="BF45" s="75">
        <f>D45*BD45</f>
        <v>13216</v>
      </c>
      <c r="BG45" s="75"/>
      <c r="BK45" s="75">
        <v>174</v>
      </c>
      <c r="BL45" s="75">
        <f t="shared" si="4"/>
        <v>196.83</v>
      </c>
      <c r="HR45" s="16"/>
      <c r="HS45" s="16"/>
      <c r="HT45" s="16"/>
      <c r="HU45" s="16"/>
      <c r="HV45" s="16"/>
    </row>
    <row r="46" spans="1:230" s="15" customFormat="1" ht="117.75" customHeight="1">
      <c r="A46" s="64">
        <v>34</v>
      </c>
      <c r="B46" s="71" t="s">
        <v>332</v>
      </c>
      <c r="C46" s="74" t="s">
        <v>85</v>
      </c>
      <c r="D46" s="72">
        <v>224</v>
      </c>
      <c r="E46" s="73" t="s">
        <v>98</v>
      </c>
      <c r="F46" s="70">
        <v>438.91</v>
      </c>
      <c r="G46" s="57"/>
      <c r="H46" s="47"/>
      <c r="I46" s="46" t="s">
        <v>39</v>
      </c>
      <c r="J46" s="48">
        <f>IF(I46="Less(-)",-1,1)</f>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total_amount_ba($B$2,$D$2,D46,F46,J46,K46,M46)</f>
        <v>98315.84</v>
      </c>
      <c r="BB46" s="61">
        <f>BA46+SUM(N46:AZ46)</f>
        <v>98315.84</v>
      </c>
      <c r="BC46" s="56" t="str">
        <f>SpellNumber(L46,BB46)</f>
        <v>INR  Ninety Eight Thousand Three Hundred &amp; Fifteen  and Paise Eighty Four Only</v>
      </c>
      <c r="BD46" s="70">
        <v>59</v>
      </c>
      <c r="BE46" s="75">
        <f>BD46*1.12*1.01</f>
        <v>66.74</v>
      </c>
      <c r="BF46" s="75">
        <f>D46*BD46</f>
        <v>13216</v>
      </c>
      <c r="BG46" s="75"/>
      <c r="BK46" s="75">
        <v>961</v>
      </c>
      <c r="BL46" s="15">
        <f>BK46*1.01</f>
        <v>970.61</v>
      </c>
      <c r="HR46" s="16"/>
      <c r="HS46" s="16"/>
      <c r="HT46" s="16"/>
      <c r="HU46" s="16"/>
      <c r="HV46" s="16"/>
    </row>
    <row r="47" spans="1:230" s="15" customFormat="1" ht="117.75" customHeight="1">
      <c r="A47" s="64">
        <v>35</v>
      </c>
      <c r="B47" s="71" t="s">
        <v>333</v>
      </c>
      <c r="C47" s="74" t="s">
        <v>86</v>
      </c>
      <c r="D47" s="72">
        <v>46.9</v>
      </c>
      <c r="E47" s="73" t="s">
        <v>98</v>
      </c>
      <c r="F47" s="70">
        <v>459.27</v>
      </c>
      <c r="G47" s="57"/>
      <c r="H47" s="47"/>
      <c r="I47" s="46" t="s">
        <v>39</v>
      </c>
      <c r="J47" s="48">
        <f aca="true" t="shared" si="5" ref="J47:J78">IF(I47="Less(-)",-1,1)</f>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aca="true" t="shared" si="6" ref="BA47:BA78">total_amount_ba($B$2,$D$2,D47,F47,J47,K47,M47)</f>
        <v>21539.76</v>
      </c>
      <c r="BB47" s="61">
        <f aca="true" t="shared" si="7" ref="BB47:BB78">BA47+SUM(N47:AZ47)</f>
        <v>21539.76</v>
      </c>
      <c r="BC47" s="56" t="str">
        <f aca="true" t="shared" si="8" ref="BC47:BC78">SpellNumber(L47,BB47)</f>
        <v>INR  Twenty One Thousand Five Hundred &amp; Thirty Nine  and Paise Seventy Six Only</v>
      </c>
      <c r="BD47" s="70">
        <v>10</v>
      </c>
      <c r="BE47" s="75">
        <f>BD47*1.12*1.01</f>
        <v>11.31</v>
      </c>
      <c r="BF47" s="75">
        <f>D47*BD47</f>
        <v>469</v>
      </c>
      <c r="BG47" s="75"/>
      <c r="BI47" s="76"/>
      <c r="BJ47" s="76"/>
      <c r="BK47" s="75">
        <v>10</v>
      </c>
      <c r="BL47" s="75">
        <f>BK47*1.12*1.01</f>
        <v>11.31</v>
      </c>
      <c r="HR47" s="16">
        <v>2</v>
      </c>
      <c r="HS47" s="16" t="s">
        <v>35</v>
      </c>
      <c r="HT47" s="16" t="s">
        <v>44</v>
      </c>
      <c r="HU47" s="16">
        <v>10</v>
      </c>
      <c r="HV47" s="16" t="s">
        <v>38</v>
      </c>
    </row>
    <row r="48" spans="1:230" s="15" customFormat="1" ht="50.25" customHeight="1">
      <c r="A48" s="64">
        <v>36</v>
      </c>
      <c r="B48" s="71" t="s">
        <v>334</v>
      </c>
      <c r="C48" s="74" t="s">
        <v>87</v>
      </c>
      <c r="D48" s="72">
        <v>24</v>
      </c>
      <c r="E48" s="73" t="s">
        <v>314</v>
      </c>
      <c r="F48" s="70">
        <v>5986.31</v>
      </c>
      <c r="G48" s="57"/>
      <c r="H48" s="47"/>
      <c r="I48" s="46" t="s">
        <v>39</v>
      </c>
      <c r="J48" s="48">
        <f t="shared" si="5"/>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6"/>
        <v>143671.44</v>
      </c>
      <c r="BB48" s="61">
        <f t="shared" si="7"/>
        <v>143671.44</v>
      </c>
      <c r="BC48" s="56" t="str">
        <f t="shared" si="8"/>
        <v>INR  One Lakh Forty Three Thousand Six Hundred &amp; Seventy One  and Paise Forty Four Only</v>
      </c>
      <c r="BD48" s="70">
        <v>119.27</v>
      </c>
      <c r="BE48" s="75">
        <f>BD48*1.12*1.01</f>
        <v>134.92</v>
      </c>
      <c r="BF48" s="75">
        <f>D48*BD48</f>
        <v>2862.48</v>
      </c>
      <c r="BG48" s="75">
        <f>255.92/F48</f>
        <v>0.04</v>
      </c>
      <c r="BH48" s="76">
        <f>D48+1.9</f>
        <v>25.9</v>
      </c>
      <c r="BK48" s="75">
        <v>119.27</v>
      </c>
      <c r="BL48" s="75">
        <f aca="true" t="shared" si="9" ref="BL48:BL78">BK48*1.12*1.01</f>
        <v>134.92</v>
      </c>
      <c r="HR48" s="16">
        <v>2</v>
      </c>
      <c r="HS48" s="16" t="s">
        <v>35</v>
      </c>
      <c r="HT48" s="16" t="s">
        <v>44</v>
      </c>
      <c r="HU48" s="16">
        <v>10</v>
      </c>
      <c r="HV48" s="16" t="s">
        <v>38</v>
      </c>
    </row>
    <row r="49" spans="1:230" s="15" customFormat="1" ht="50.25" customHeight="1">
      <c r="A49" s="64">
        <v>37</v>
      </c>
      <c r="B49" s="71" t="s">
        <v>335</v>
      </c>
      <c r="C49" s="74" t="s">
        <v>102</v>
      </c>
      <c r="D49" s="72">
        <v>40</v>
      </c>
      <c r="E49" s="73" t="s">
        <v>314</v>
      </c>
      <c r="F49" s="70">
        <v>6237.44</v>
      </c>
      <c r="G49" s="57"/>
      <c r="H49" s="47"/>
      <c r="I49" s="46" t="s">
        <v>39</v>
      </c>
      <c r="J49" s="48">
        <f t="shared" si="5"/>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6"/>
        <v>249497.6</v>
      </c>
      <c r="BB49" s="61">
        <f t="shared" si="7"/>
        <v>249497.6</v>
      </c>
      <c r="BC49" s="56" t="str">
        <f t="shared" si="8"/>
        <v>INR  Two Lakh Forty Nine Thousand Four Hundred &amp; Ninety Seven  and Paise Sixty Only</v>
      </c>
      <c r="BD49" s="70">
        <v>192.38</v>
      </c>
      <c r="BE49" s="75">
        <f>BD49*1.12*1.01</f>
        <v>217.62</v>
      </c>
      <c r="BF49" s="75">
        <f>D49*BD49</f>
        <v>7695.2</v>
      </c>
      <c r="BG49" s="75"/>
      <c r="BH49" s="76"/>
      <c r="BI49" s="76">
        <v>30874.1</v>
      </c>
      <c r="BK49" s="75">
        <v>77.54</v>
      </c>
      <c r="BL49" s="75">
        <f t="shared" si="9"/>
        <v>87.71</v>
      </c>
      <c r="HR49" s="16">
        <v>2</v>
      </c>
      <c r="HS49" s="16" t="s">
        <v>35</v>
      </c>
      <c r="HT49" s="16" t="s">
        <v>44</v>
      </c>
      <c r="HU49" s="16">
        <v>10</v>
      </c>
      <c r="HV49" s="16" t="s">
        <v>38</v>
      </c>
    </row>
    <row r="50" spans="1:230" s="15" customFormat="1" ht="50.25" customHeight="1">
      <c r="A50" s="64">
        <v>38</v>
      </c>
      <c r="B50" s="71" t="s">
        <v>336</v>
      </c>
      <c r="C50" s="74" t="s">
        <v>103</v>
      </c>
      <c r="D50" s="72">
        <v>49</v>
      </c>
      <c r="E50" s="73" t="s">
        <v>101</v>
      </c>
      <c r="F50" s="70">
        <v>816.73</v>
      </c>
      <c r="G50" s="57"/>
      <c r="H50" s="47"/>
      <c r="I50" s="46" t="s">
        <v>39</v>
      </c>
      <c r="J50" s="48">
        <f t="shared" si="5"/>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6"/>
        <v>40019.77</v>
      </c>
      <c r="BB50" s="61">
        <f t="shared" si="7"/>
        <v>40019.77</v>
      </c>
      <c r="BC50" s="56" t="str">
        <f t="shared" si="8"/>
        <v>INR  Forty Thousand  &amp;Nineteen  and Paise Seventy Seven Only</v>
      </c>
      <c r="BD50" s="70">
        <v>148</v>
      </c>
      <c r="BE50" s="75">
        <f>BD50*1.12*1.01</f>
        <v>167.42</v>
      </c>
      <c r="BF50" s="75">
        <f>D50*BD50</f>
        <v>7252</v>
      </c>
      <c r="BG50" s="75"/>
      <c r="BK50" s="75">
        <v>711.81</v>
      </c>
      <c r="BL50" s="75">
        <f t="shared" si="9"/>
        <v>805.2</v>
      </c>
      <c r="HR50" s="16">
        <v>2</v>
      </c>
      <c r="HS50" s="16" t="s">
        <v>35</v>
      </c>
      <c r="HT50" s="16" t="s">
        <v>44</v>
      </c>
      <c r="HU50" s="16">
        <v>10</v>
      </c>
      <c r="HV50" s="16" t="s">
        <v>38</v>
      </c>
    </row>
    <row r="51" spans="1:230" s="15" customFormat="1" ht="50.25" customHeight="1">
      <c r="A51" s="64">
        <v>39</v>
      </c>
      <c r="B51" s="71" t="s">
        <v>337</v>
      </c>
      <c r="C51" s="74" t="s">
        <v>104</v>
      </c>
      <c r="D51" s="72">
        <v>49</v>
      </c>
      <c r="E51" s="73" t="s">
        <v>101</v>
      </c>
      <c r="F51" s="70">
        <v>830.3</v>
      </c>
      <c r="G51" s="57"/>
      <c r="H51" s="47"/>
      <c r="I51" s="46" t="s">
        <v>39</v>
      </c>
      <c r="J51" s="48">
        <f t="shared" si="5"/>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6"/>
        <v>40684.7</v>
      </c>
      <c r="BB51" s="61">
        <f t="shared" si="7"/>
        <v>40684.7</v>
      </c>
      <c r="BC51" s="56" t="str">
        <f t="shared" si="8"/>
        <v>INR  Forty Thousand Six Hundred &amp; Eighty Four  and Paise Seventy Only</v>
      </c>
      <c r="BD51" s="70">
        <v>148</v>
      </c>
      <c r="BE51" s="75">
        <f>BD51*1.12*1.01</f>
        <v>167.42</v>
      </c>
      <c r="BF51" s="75">
        <f>D51*BD51</f>
        <v>7252</v>
      </c>
      <c r="BG51" s="75"/>
      <c r="BK51" s="75">
        <v>357</v>
      </c>
      <c r="BL51" s="75">
        <f t="shared" si="9"/>
        <v>403.84</v>
      </c>
      <c r="HR51" s="16">
        <v>2</v>
      </c>
      <c r="HS51" s="16" t="s">
        <v>35</v>
      </c>
      <c r="HT51" s="16" t="s">
        <v>44</v>
      </c>
      <c r="HU51" s="16">
        <v>10</v>
      </c>
      <c r="HV51" s="16" t="s">
        <v>38</v>
      </c>
    </row>
    <row r="52" spans="1:230" s="15" customFormat="1" ht="50.25" customHeight="1">
      <c r="A52" s="64">
        <v>40</v>
      </c>
      <c r="B52" s="71" t="s">
        <v>338</v>
      </c>
      <c r="C52" s="74" t="s">
        <v>105</v>
      </c>
      <c r="D52" s="72">
        <v>49</v>
      </c>
      <c r="E52" s="73" t="s">
        <v>101</v>
      </c>
      <c r="F52" s="70">
        <v>843.88</v>
      </c>
      <c r="G52" s="57"/>
      <c r="H52" s="47"/>
      <c r="I52" s="46" t="s">
        <v>39</v>
      </c>
      <c r="J52" s="48">
        <f t="shared" si="5"/>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6"/>
        <v>41350.12</v>
      </c>
      <c r="BB52" s="61">
        <f t="shared" si="7"/>
        <v>41350.12</v>
      </c>
      <c r="BC52" s="56" t="str">
        <f t="shared" si="8"/>
        <v>INR  Forty One Thousand Three Hundred &amp; Fifty  and Paise Twelve Only</v>
      </c>
      <c r="BD52" s="70">
        <v>228</v>
      </c>
      <c r="BE52" s="75">
        <f>BD52*1.12*1.01</f>
        <v>257.91</v>
      </c>
      <c r="BF52" s="75">
        <f>D52*BD52</f>
        <v>11172</v>
      </c>
      <c r="BG52" s="75"/>
      <c r="BK52" s="75">
        <v>5783</v>
      </c>
      <c r="BL52" s="75">
        <f t="shared" si="9"/>
        <v>6541.73</v>
      </c>
      <c r="HR52" s="16">
        <v>2</v>
      </c>
      <c r="HS52" s="16" t="s">
        <v>35</v>
      </c>
      <c r="HT52" s="16" t="s">
        <v>44</v>
      </c>
      <c r="HU52" s="16">
        <v>10</v>
      </c>
      <c r="HV52" s="16" t="s">
        <v>38</v>
      </c>
    </row>
    <row r="53" spans="1:230" s="15" customFormat="1" ht="50.25" customHeight="1">
      <c r="A53" s="64">
        <v>41</v>
      </c>
      <c r="B53" s="71" t="s">
        <v>339</v>
      </c>
      <c r="C53" s="74" t="s">
        <v>106</v>
      </c>
      <c r="D53" s="72">
        <v>49</v>
      </c>
      <c r="E53" s="73" t="s">
        <v>101</v>
      </c>
      <c r="F53" s="70">
        <v>857.45</v>
      </c>
      <c r="G53" s="57"/>
      <c r="H53" s="47"/>
      <c r="I53" s="46" t="s">
        <v>39</v>
      </c>
      <c r="J53" s="48">
        <f t="shared" si="5"/>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6"/>
        <v>42015.05</v>
      </c>
      <c r="BB53" s="61">
        <f t="shared" si="7"/>
        <v>42015.05</v>
      </c>
      <c r="BC53" s="56" t="str">
        <f t="shared" si="8"/>
        <v>INR  Forty Two Thousand  &amp;Fifteen  and Paise Five Only</v>
      </c>
      <c r="BD53" s="70">
        <v>148</v>
      </c>
      <c r="BE53" s="75">
        <f>BD53*1.12*1.01</f>
        <v>167.42</v>
      </c>
      <c r="BF53" s="75">
        <f>D53*BD53</f>
        <v>7252</v>
      </c>
      <c r="BG53" s="75"/>
      <c r="BK53" s="75">
        <v>368</v>
      </c>
      <c r="BL53" s="75">
        <f t="shared" si="9"/>
        <v>416.28</v>
      </c>
      <c r="HR53" s="16">
        <v>3</v>
      </c>
      <c r="HS53" s="16" t="s">
        <v>46</v>
      </c>
      <c r="HT53" s="16" t="s">
        <v>47</v>
      </c>
      <c r="HU53" s="16">
        <v>10</v>
      </c>
      <c r="HV53" s="16" t="s">
        <v>38</v>
      </c>
    </row>
    <row r="54" spans="1:230" s="15" customFormat="1" ht="50.25" customHeight="1">
      <c r="A54" s="64">
        <v>42</v>
      </c>
      <c r="B54" s="71" t="s">
        <v>340</v>
      </c>
      <c r="C54" s="74" t="s">
        <v>107</v>
      </c>
      <c r="D54" s="72">
        <v>120</v>
      </c>
      <c r="E54" s="73" t="s">
        <v>101</v>
      </c>
      <c r="F54" s="70">
        <v>871.02</v>
      </c>
      <c r="G54" s="57"/>
      <c r="H54" s="47"/>
      <c r="I54" s="46" t="s">
        <v>39</v>
      </c>
      <c r="J54" s="48">
        <f t="shared" si="5"/>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6"/>
        <v>104522.4</v>
      </c>
      <c r="BB54" s="61">
        <f t="shared" si="7"/>
        <v>104522.4</v>
      </c>
      <c r="BC54" s="56" t="str">
        <f t="shared" si="8"/>
        <v>INR  One Lakh Four Thousand Five Hundred &amp; Twenty Two  and Paise Forty Only</v>
      </c>
      <c r="BD54" s="70">
        <v>93</v>
      </c>
      <c r="BE54" s="75">
        <f>BD54*1.12*1.01</f>
        <v>105.2</v>
      </c>
      <c r="BF54" s="75">
        <f>D54*BD54</f>
        <v>11160</v>
      </c>
      <c r="BG54" s="75"/>
      <c r="BK54" s="75">
        <v>4778</v>
      </c>
      <c r="BL54" s="75">
        <f t="shared" si="9"/>
        <v>5404.87</v>
      </c>
      <c r="HR54" s="16">
        <v>3</v>
      </c>
      <c r="HS54" s="16" t="s">
        <v>46</v>
      </c>
      <c r="HT54" s="16" t="s">
        <v>47</v>
      </c>
      <c r="HU54" s="16">
        <v>10</v>
      </c>
      <c r="HV54" s="16" t="s">
        <v>38</v>
      </c>
    </row>
    <row r="55" spans="1:230" s="15" customFormat="1" ht="50.25" customHeight="1">
      <c r="A55" s="64">
        <v>43</v>
      </c>
      <c r="B55" s="71" t="s">
        <v>341</v>
      </c>
      <c r="C55" s="74" t="s">
        <v>108</v>
      </c>
      <c r="D55" s="72">
        <v>1144.6</v>
      </c>
      <c r="E55" s="73" t="s">
        <v>98</v>
      </c>
      <c r="F55" s="70">
        <v>23.76</v>
      </c>
      <c r="G55" s="57"/>
      <c r="H55" s="47"/>
      <c r="I55" s="46" t="s">
        <v>39</v>
      </c>
      <c r="J55" s="48">
        <f t="shared" si="5"/>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6"/>
        <v>27195.7</v>
      </c>
      <c r="BB55" s="61">
        <f t="shared" si="7"/>
        <v>27195.7</v>
      </c>
      <c r="BC55" s="56" t="str">
        <f t="shared" si="8"/>
        <v>INR  Twenty Seven Thousand One Hundred &amp; Ninety Five  and Paise Seventy Only</v>
      </c>
      <c r="BD55" s="70">
        <v>93</v>
      </c>
      <c r="BE55" s="75">
        <f>BD55*1.12*1.01</f>
        <v>105.2</v>
      </c>
      <c r="BF55" s="75">
        <f>D55*BD55</f>
        <v>106447.8</v>
      </c>
      <c r="BG55" s="75"/>
      <c r="BK55" s="75">
        <v>6523.64</v>
      </c>
      <c r="BL55" s="75">
        <f t="shared" si="9"/>
        <v>7379.54</v>
      </c>
      <c r="HR55" s="16">
        <v>3</v>
      </c>
      <c r="HS55" s="16" t="s">
        <v>46</v>
      </c>
      <c r="HT55" s="16" t="s">
        <v>47</v>
      </c>
      <c r="HU55" s="16">
        <v>10</v>
      </c>
      <c r="HV55" s="16" t="s">
        <v>38</v>
      </c>
    </row>
    <row r="56" spans="1:230" s="15" customFormat="1" ht="189" customHeight="1">
      <c r="A56" s="64">
        <v>44</v>
      </c>
      <c r="B56" s="71" t="s">
        <v>342</v>
      </c>
      <c r="C56" s="74" t="s">
        <v>109</v>
      </c>
      <c r="D56" s="72">
        <v>480</v>
      </c>
      <c r="E56" s="73" t="s">
        <v>343</v>
      </c>
      <c r="F56" s="70">
        <v>847.27</v>
      </c>
      <c r="G56" s="57"/>
      <c r="H56" s="47"/>
      <c r="I56" s="46" t="s">
        <v>39</v>
      </c>
      <c r="J56" s="48">
        <f t="shared" si="5"/>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6"/>
        <v>406689.6</v>
      </c>
      <c r="BB56" s="61">
        <f t="shared" si="7"/>
        <v>406689.6</v>
      </c>
      <c r="BC56" s="56" t="str">
        <f t="shared" si="8"/>
        <v>INR  Four Lakh Six Thousand Six Hundred &amp; Eighty Nine  and Paise Sixty Only</v>
      </c>
      <c r="BD56" s="70">
        <v>77.54</v>
      </c>
      <c r="BE56" s="75">
        <f>BD56*1.12*1.01</f>
        <v>87.71</v>
      </c>
      <c r="BF56" s="75">
        <f>D56*BD56</f>
        <v>37219.2</v>
      </c>
      <c r="BG56" s="75"/>
      <c r="BK56" s="75">
        <v>71269</v>
      </c>
      <c r="BL56" s="75">
        <f t="shared" si="9"/>
        <v>80619.49</v>
      </c>
      <c r="HR56" s="16">
        <v>1.01</v>
      </c>
      <c r="HS56" s="16" t="s">
        <v>40</v>
      </c>
      <c r="HT56" s="16" t="s">
        <v>36</v>
      </c>
      <c r="HU56" s="16">
        <v>123.223</v>
      </c>
      <c r="HV56" s="16" t="s">
        <v>38</v>
      </c>
    </row>
    <row r="57" spans="1:230" s="15" customFormat="1" ht="189" customHeight="1">
      <c r="A57" s="64">
        <v>45</v>
      </c>
      <c r="B57" s="71" t="s">
        <v>344</v>
      </c>
      <c r="C57" s="74" t="s">
        <v>110</v>
      </c>
      <c r="D57" s="72">
        <v>480</v>
      </c>
      <c r="E57" s="73" t="s">
        <v>343</v>
      </c>
      <c r="F57" s="70">
        <v>852.92</v>
      </c>
      <c r="G57" s="57"/>
      <c r="H57" s="47"/>
      <c r="I57" s="46" t="s">
        <v>39</v>
      </c>
      <c r="J57" s="48">
        <f t="shared" si="5"/>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6"/>
        <v>409401.6</v>
      </c>
      <c r="BB57" s="61">
        <f t="shared" si="7"/>
        <v>409401.6</v>
      </c>
      <c r="BC57" s="56" t="str">
        <f t="shared" si="8"/>
        <v>INR  Four Lakh Nine Thousand Four Hundred &amp; One  and Paise Sixty Only</v>
      </c>
      <c r="BD57" s="70">
        <v>172.18</v>
      </c>
      <c r="BE57" s="75">
        <f>BD57*1.12*1.01</f>
        <v>194.77</v>
      </c>
      <c r="BF57" s="75">
        <f>D57*BD57</f>
        <v>82646.4</v>
      </c>
      <c r="BG57" s="75"/>
      <c r="BK57" s="75">
        <v>129</v>
      </c>
      <c r="BL57" s="75">
        <f t="shared" si="9"/>
        <v>145.92</v>
      </c>
      <c r="HR57" s="16">
        <v>1.02</v>
      </c>
      <c r="HS57" s="16" t="s">
        <v>41</v>
      </c>
      <c r="HT57" s="16" t="s">
        <v>42</v>
      </c>
      <c r="HU57" s="16">
        <v>213</v>
      </c>
      <c r="HV57" s="16" t="s">
        <v>38</v>
      </c>
    </row>
    <row r="58" spans="1:230" s="15" customFormat="1" ht="189" customHeight="1">
      <c r="A58" s="64">
        <v>46</v>
      </c>
      <c r="B58" s="71" t="s">
        <v>345</v>
      </c>
      <c r="C58" s="74" t="s">
        <v>111</v>
      </c>
      <c r="D58" s="72">
        <v>480</v>
      </c>
      <c r="E58" s="73" t="s">
        <v>343</v>
      </c>
      <c r="F58" s="70">
        <v>858.58</v>
      </c>
      <c r="G58" s="57"/>
      <c r="H58" s="47"/>
      <c r="I58" s="46" t="s">
        <v>39</v>
      </c>
      <c r="J58" s="48">
        <f t="shared" si="5"/>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6"/>
        <v>412118.4</v>
      </c>
      <c r="BB58" s="61">
        <f t="shared" si="7"/>
        <v>412118.4</v>
      </c>
      <c r="BC58" s="56" t="str">
        <f t="shared" si="8"/>
        <v>INR  Four Lakh Twelve Thousand One Hundred &amp; Eighteen  and Paise Forty Only</v>
      </c>
      <c r="BD58" s="70">
        <v>512.36</v>
      </c>
      <c r="BE58" s="75">
        <f>BD58*1.12*1.01</f>
        <v>579.58</v>
      </c>
      <c r="BF58" s="75">
        <f>D58*BD58</f>
        <v>245932.8</v>
      </c>
      <c r="BG58" s="75"/>
      <c r="BK58" s="75">
        <v>160</v>
      </c>
      <c r="BL58" s="75">
        <f t="shared" si="9"/>
        <v>180.99</v>
      </c>
      <c r="HR58" s="16">
        <v>2</v>
      </c>
      <c r="HS58" s="16" t="s">
        <v>35</v>
      </c>
      <c r="HT58" s="16" t="s">
        <v>44</v>
      </c>
      <c r="HU58" s="16">
        <v>10</v>
      </c>
      <c r="HV58" s="16" t="s">
        <v>38</v>
      </c>
    </row>
    <row r="59" spans="1:230" s="15" customFormat="1" ht="189" customHeight="1">
      <c r="A59" s="64">
        <v>47</v>
      </c>
      <c r="B59" s="71" t="s">
        <v>346</v>
      </c>
      <c r="C59" s="74" t="s">
        <v>112</v>
      </c>
      <c r="D59" s="72">
        <v>480</v>
      </c>
      <c r="E59" s="73" t="s">
        <v>343</v>
      </c>
      <c r="F59" s="70">
        <v>864.24</v>
      </c>
      <c r="G59" s="57"/>
      <c r="H59" s="47"/>
      <c r="I59" s="46" t="s">
        <v>39</v>
      </c>
      <c r="J59" s="48">
        <f t="shared" si="5"/>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6"/>
        <v>414835.2</v>
      </c>
      <c r="BB59" s="61">
        <f t="shared" si="7"/>
        <v>414835.2</v>
      </c>
      <c r="BC59" s="56" t="str">
        <f t="shared" si="8"/>
        <v>INR  Four Lakh Fourteen Thousand Eight Hundred &amp; Thirty Five  and Paise Twenty Only</v>
      </c>
      <c r="BD59" s="70">
        <v>512.36</v>
      </c>
      <c r="BE59" s="75">
        <f>BD59*1.12*1.01</f>
        <v>579.58</v>
      </c>
      <c r="BF59" s="75">
        <f>D59*BD59</f>
        <v>245932.8</v>
      </c>
      <c r="BG59" s="75"/>
      <c r="BK59" s="75">
        <v>166</v>
      </c>
      <c r="BL59" s="75">
        <f t="shared" si="9"/>
        <v>187.78</v>
      </c>
      <c r="HR59" s="16">
        <v>2</v>
      </c>
      <c r="HS59" s="16" t="s">
        <v>35</v>
      </c>
      <c r="HT59" s="16" t="s">
        <v>44</v>
      </c>
      <c r="HU59" s="16">
        <v>10</v>
      </c>
      <c r="HV59" s="16" t="s">
        <v>38</v>
      </c>
    </row>
    <row r="60" spans="1:230" s="15" customFormat="1" ht="362.25" customHeight="1">
      <c r="A60" s="64">
        <v>48</v>
      </c>
      <c r="B60" s="71" t="s">
        <v>347</v>
      </c>
      <c r="C60" s="74" t="s">
        <v>113</v>
      </c>
      <c r="D60" s="72">
        <v>200</v>
      </c>
      <c r="E60" s="73" t="s">
        <v>343</v>
      </c>
      <c r="F60" s="70">
        <v>1024.87</v>
      </c>
      <c r="G60" s="57"/>
      <c r="H60" s="47"/>
      <c r="I60" s="46" t="s">
        <v>39</v>
      </c>
      <c r="J60" s="48">
        <f t="shared" si="5"/>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6"/>
        <v>204974</v>
      </c>
      <c r="BB60" s="61">
        <f t="shared" si="7"/>
        <v>204974</v>
      </c>
      <c r="BC60" s="56" t="str">
        <f t="shared" si="8"/>
        <v>INR  Two Lakh Four Thousand Nine Hundred &amp; Seventy Four  Only</v>
      </c>
      <c r="BD60" s="70">
        <v>487.41</v>
      </c>
      <c r="BE60" s="75">
        <f>BD60*1.12*1.01</f>
        <v>551.36</v>
      </c>
      <c r="BF60" s="75">
        <f>D60*BD60</f>
        <v>97482</v>
      </c>
      <c r="BG60" s="75"/>
      <c r="BK60" s="75">
        <v>261</v>
      </c>
      <c r="BL60" s="75">
        <f t="shared" si="9"/>
        <v>295.24</v>
      </c>
      <c r="HR60" s="16">
        <v>2</v>
      </c>
      <c r="HS60" s="16" t="s">
        <v>35</v>
      </c>
      <c r="HT60" s="16" t="s">
        <v>44</v>
      </c>
      <c r="HU60" s="16">
        <v>10</v>
      </c>
      <c r="HV60" s="16" t="s">
        <v>38</v>
      </c>
    </row>
    <row r="61" spans="1:230" s="15" customFormat="1" ht="362.25" customHeight="1">
      <c r="A61" s="64">
        <v>49</v>
      </c>
      <c r="B61" s="71" t="s">
        <v>348</v>
      </c>
      <c r="C61" s="74" t="s">
        <v>114</v>
      </c>
      <c r="D61" s="72">
        <v>200</v>
      </c>
      <c r="E61" s="73" t="s">
        <v>343</v>
      </c>
      <c r="F61" s="70">
        <v>1038.44</v>
      </c>
      <c r="G61" s="57"/>
      <c r="H61" s="47"/>
      <c r="I61" s="46" t="s">
        <v>39</v>
      </c>
      <c r="J61" s="48">
        <f t="shared" si="5"/>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6"/>
        <v>207688</v>
      </c>
      <c r="BB61" s="61">
        <f t="shared" si="7"/>
        <v>207688</v>
      </c>
      <c r="BC61" s="56" t="str">
        <f t="shared" si="8"/>
        <v>INR  Two Lakh Seven Thousand Six Hundred &amp; Eighty Eight  Only</v>
      </c>
      <c r="BD61" s="70">
        <v>487.41</v>
      </c>
      <c r="BE61" s="75">
        <f>BD61*1.12*1.01</f>
        <v>551.36</v>
      </c>
      <c r="BF61" s="75">
        <f>D61*BD61</f>
        <v>97482</v>
      </c>
      <c r="BG61" s="75"/>
      <c r="BK61" s="75">
        <v>408</v>
      </c>
      <c r="BL61" s="75">
        <f t="shared" si="9"/>
        <v>461.53</v>
      </c>
      <c r="HR61" s="16">
        <v>2</v>
      </c>
      <c r="HS61" s="16" t="s">
        <v>35</v>
      </c>
      <c r="HT61" s="16" t="s">
        <v>44</v>
      </c>
      <c r="HU61" s="16">
        <v>10</v>
      </c>
      <c r="HV61" s="16" t="s">
        <v>38</v>
      </c>
    </row>
    <row r="62" spans="1:230" s="15" customFormat="1" ht="362.25" customHeight="1">
      <c r="A62" s="64">
        <v>50</v>
      </c>
      <c r="B62" s="71" t="s">
        <v>349</v>
      </c>
      <c r="C62" s="74" t="s">
        <v>115</v>
      </c>
      <c r="D62" s="72">
        <v>200</v>
      </c>
      <c r="E62" s="73" t="s">
        <v>343</v>
      </c>
      <c r="F62" s="70">
        <v>1052.02</v>
      </c>
      <c r="G62" s="57"/>
      <c r="H62" s="47"/>
      <c r="I62" s="46" t="s">
        <v>39</v>
      </c>
      <c r="J62" s="48">
        <f t="shared" si="5"/>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6"/>
        <v>210404</v>
      </c>
      <c r="BB62" s="61">
        <f t="shared" si="7"/>
        <v>210404</v>
      </c>
      <c r="BC62" s="56" t="str">
        <f t="shared" si="8"/>
        <v>INR  Two Lakh Ten Thousand Four Hundred &amp; Four  Only</v>
      </c>
      <c r="BD62" s="70">
        <v>266</v>
      </c>
      <c r="BE62" s="75">
        <f>BD62*1.12*1.01</f>
        <v>300.9</v>
      </c>
      <c r="BF62" s="75">
        <f>D62*BD62</f>
        <v>53200</v>
      </c>
      <c r="BG62" s="75"/>
      <c r="BK62" s="75">
        <v>9696</v>
      </c>
      <c r="BL62" s="75">
        <f t="shared" si="9"/>
        <v>10968.12</v>
      </c>
      <c r="HR62" s="16">
        <v>3</v>
      </c>
      <c r="HS62" s="16" t="s">
        <v>46</v>
      </c>
      <c r="HT62" s="16" t="s">
        <v>47</v>
      </c>
      <c r="HU62" s="16">
        <v>10</v>
      </c>
      <c r="HV62" s="16" t="s">
        <v>38</v>
      </c>
    </row>
    <row r="63" spans="1:230" s="15" customFormat="1" ht="362.25" customHeight="1">
      <c r="A63" s="64">
        <v>51</v>
      </c>
      <c r="B63" s="71" t="s">
        <v>350</v>
      </c>
      <c r="C63" s="74" t="s">
        <v>116</v>
      </c>
      <c r="D63" s="72">
        <v>200</v>
      </c>
      <c r="E63" s="73" t="s">
        <v>343</v>
      </c>
      <c r="F63" s="70">
        <v>1065.59</v>
      </c>
      <c r="G63" s="57"/>
      <c r="H63" s="47"/>
      <c r="I63" s="46" t="s">
        <v>39</v>
      </c>
      <c r="J63" s="48">
        <f t="shared" si="5"/>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6"/>
        <v>213118</v>
      </c>
      <c r="BB63" s="61">
        <f t="shared" si="7"/>
        <v>213118</v>
      </c>
      <c r="BC63" s="56" t="str">
        <f t="shared" si="8"/>
        <v>INR  Two Lakh Thirteen Thousand One Hundred &amp; Eighteen  Only</v>
      </c>
      <c r="BD63" s="70">
        <v>4737.22</v>
      </c>
      <c r="BE63" s="75">
        <f>BD63*1.12*1.01</f>
        <v>5358.74</v>
      </c>
      <c r="BF63" s="75">
        <f>D63*BD63</f>
        <v>947444</v>
      </c>
      <c r="BG63" s="75"/>
      <c r="BK63" s="75">
        <v>20.01</v>
      </c>
      <c r="BL63" s="75">
        <f t="shared" si="9"/>
        <v>22.64</v>
      </c>
      <c r="HR63" s="16">
        <v>1.01</v>
      </c>
      <c r="HS63" s="16" t="s">
        <v>40</v>
      </c>
      <c r="HT63" s="16" t="s">
        <v>36</v>
      </c>
      <c r="HU63" s="16">
        <v>123.223</v>
      </c>
      <c r="HV63" s="16" t="s">
        <v>38</v>
      </c>
    </row>
    <row r="64" spans="1:230" s="15" customFormat="1" ht="93.75" customHeight="1">
      <c r="A64" s="64">
        <v>52</v>
      </c>
      <c r="B64" s="71" t="s">
        <v>351</v>
      </c>
      <c r="C64" s="74" t="s">
        <v>117</v>
      </c>
      <c r="D64" s="72">
        <v>550</v>
      </c>
      <c r="E64" s="73" t="s">
        <v>343</v>
      </c>
      <c r="F64" s="70">
        <v>1148.17</v>
      </c>
      <c r="G64" s="57"/>
      <c r="H64" s="47"/>
      <c r="I64" s="46" t="s">
        <v>39</v>
      </c>
      <c r="J64" s="48">
        <f t="shared" si="5"/>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6"/>
        <v>631493.5</v>
      </c>
      <c r="BB64" s="61">
        <f t="shared" si="7"/>
        <v>631493.5</v>
      </c>
      <c r="BC64" s="56" t="str">
        <f t="shared" si="8"/>
        <v>INR  Six Lakh Thirty One Thousand Four Hundred &amp; Ninety Three  and Paise Fifty Only</v>
      </c>
      <c r="BD64" s="70">
        <v>5303.78</v>
      </c>
      <c r="BE64" s="75">
        <f>BD64*1.12*1.01</f>
        <v>5999.64</v>
      </c>
      <c r="BF64" s="75">
        <f>D64*BD64</f>
        <v>2917079</v>
      </c>
      <c r="BG64" s="75"/>
      <c r="BK64" s="75">
        <v>14.24</v>
      </c>
      <c r="BL64" s="75">
        <f t="shared" si="9"/>
        <v>16.11</v>
      </c>
      <c r="HR64" s="16">
        <v>1.01</v>
      </c>
      <c r="HS64" s="16" t="s">
        <v>40</v>
      </c>
      <c r="HT64" s="16" t="s">
        <v>36</v>
      </c>
      <c r="HU64" s="16">
        <v>123.223</v>
      </c>
      <c r="HV64" s="16" t="s">
        <v>38</v>
      </c>
    </row>
    <row r="65" spans="1:230" s="15" customFormat="1" ht="41.25" customHeight="1">
      <c r="A65" s="64">
        <v>53</v>
      </c>
      <c r="B65" s="71" t="s">
        <v>352</v>
      </c>
      <c r="C65" s="74" t="s">
        <v>118</v>
      </c>
      <c r="D65" s="72">
        <v>550</v>
      </c>
      <c r="E65" s="73" t="s">
        <v>343</v>
      </c>
      <c r="F65" s="70">
        <v>236.42</v>
      </c>
      <c r="G65" s="57"/>
      <c r="H65" s="47"/>
      <c r="I65" s="46" t="s">
        <v>39</v>
      </c>
      <c r="J65" s="48">
        <f t="shared" si="5"/>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6"/>
        <v>130031</v>
      </c>
      <c r="BB65" s="61">
        <f t="shared" si="7"/>
        <v>130031</v>
      </c>
      <c r="BC65" s="56" t="str">
        <f t="shared" si="8"/>
        <v>INR  One Lakh Thirty Thousand  &amp;Thirty One  Only</v>
      </c>
      <c r="BD65" s="70">
        <v>5762</v>
      </c>
      <c r="BE65" s="75">
        <f>BD65*1.12*1.01</f>
        <v>6517.97</v>
      </c>
      <c r="BF65" s="75">
        <f>D65*BD65</f>
        <v>3169100</v>
      </c>
      <c r="BG65" s="75"/>
      <c r="BK65" s="75">
        <v>45.1</v>
      </c>
      <c r="BL65" s="75">
        <f t="shared" si="9"/>
        <v>51.02</v>
      </c>
      <c r="HR65" s="16"/>
      <c r="HS65" s="16"/>
      <c r="HT65" s="16"/>
      <c r="HU65" s="16"/>
      <c r="HV65" s="16"/>
    </row>
    <row r="66" spans="1:230" s="15" customFormat="1" ht="44.25" customHeight="1">
      <c r="A66" s="64">
        <v>54</v>
      </c>
      <c r="B66" s="71" t="s">
        <v>353</v>
      </c>
      <c r="C66" s="74" t="s">
        <v>119</v>
      </c>
      <c r="D66" s="72">
        <v>56</v>
      </c>
      <c r="E66" s="73" t="s">
        <v>354</v>
      </c>
      <c r="F66" s="70">
        <v>253.39</v>
      </c>
      <c r="G66" s="57"/>
      <c r="H66" s="47"/>
      <c r="I66" s="46" t="s">
        <v>39</v>
      </c>
      <c r="J66" s="48">
        <f t="shared" si="5"/>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6"/>
        <v>14189.84</v>
      </c>
      <c r="BB66" s="61">
        <f t="shared" si="7"/>
        <v>14189.84</v>
      </c>
      <c r="BC66" s="56" t="str">
        <f t="shared" si="8"/>
        <v>INR  Fourteen Thousand One Hundred &amp; Eighty Nine  and Paise Eighty Four Only</v>
      </c>
      <c r="BD66" s="70">
        <v>5762</v>
      </c>
      <c r="BE66" s="75">
        <f>BD66*1.12*1.01</f>
        <v>6517.97</v>
      </c>
      <c r="BF66" s="75">
        <f>D66*BD66</f>
        <v>322672</v>
      </c>
      <c r="BG66" s="75"/>
      <c r="BK66" s="75">
        <v>84</v>
      </c>
      <c r="BL66" s="75">
        <f t="shared" si="9"/>
        <v>95.02</v>
      </c>
      <c r="HR66" s="16"/>
      <c r="HS66" s="16"/>
      <c r="HT66" s="16"/>
      <c r="HU66" s="16"/>
      <c r="HV66" s="16"/>
    </row>
    <row r="67" spans="1:230" s="15" customFormat="1" ht="186" customHeight="1">
      <c r="A67" s="64">
        <v>55</v>
      </c>
      <c r="B67" s="71" t="s">
        <v>355</v>
      </c>
      <c r="C67" s="74" t="s">
        <v>120</v>
      </c>
      <c r="D67" s="72">
        <v>40</v>
      </c>
      <c r="E67" s="73" t="s">
        <v>94</v>
      </c>
      <c r="F67" s="70">
        <v>315.6</v>
      </c>
      <c r="G67" s="57"/>
      <c r="H67" s="47"/>
      <c r="I67" s="46" t="s">
        <v>39</v>
      </c>
      <c r="J67" s="48">
        <f t="shared" si="5"/>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6"/>
        <v>12624</v>
      </c>
      <c r="BB67" s="61">
        <f t="shared" si="7"/>
        <v>12624</v>
      </c>
      <c r="BC67" s="56" t="str">
        <f t="shared" si="8"/>
        <v>INR  Twelve Thousand Six Hundred &amp; Twenty Four  Only</v>
      </c>
      <c r="BD67" s="70">
        <v>5857</v>
      </c>
      <c r="BE67" s="75">
        <f>BD67*1.12*1.01</f>
        <v>6625.44</v>
      </c>
      <c r="BF67" s="75">
        <f>D67*BD67</f>
        <v>234280</v>
      </c>
      <c r="BG67" s="75"/>
      <c r="BK67" s="75">
        <v>29</v>
      </c>
      <c r="BL67" s="75">
        <f t="shared" si="9"/>
        <v>32.8</v>
      </c>
      <c r="HR67" s="16"/>
      <c r="HS67" s="16"/>
      <c r="HT67" s="16"/>
      <c r="HU67" s="16"/>
      <c r="HV67" s="16"/>
    </row>
    <row r="68" spans="1:230" s="15" customFormat="1" ht="96.75" customHeight="1">
      <c r="A68" s="64">
        <v>56</v>
      </c>
      <c r="B68" s="71" t="s">
        <v>356</v>
      </c>
      <c r="C68" s="74" t="s">
        <v>121</v>
      </c>
      <c r="D68" s="72">
        <v>40</v>
      </c>
      <c r="E68" s="73" t="s">
        <v>98</v>
      </c>
      <c r="F68" s="70">
        <v>727.36</v>
      </c>
      <c r="G68" s="57"/>
      <c r="H68" s="47"/>
      <c r="I68" s="46" t="s">
        <v>39</v>
      </c>
      <c r="J68" s="48">
        <f t="shared" si="5"/>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6"/>
        <v>29094.4</v>
      </c>
      <c r="BB68" s="61">
        <f t="shared" si="7"/>
        <v>29094.4</v>
      </c>
      <c r="BC68" s="56" t="str">
        <f t="shared" si="8"/>
        <v>INR  Twenty Nine Thousand  &amp;Ninety Four  and Paise Forty Only</v>
      </c>
      <c r="BD68" s="70">
        <v>5952</v>
      </c>
      <c r="BE68" s="75">
        <f>BD68*1.12*1.01</f>
        <v>6732.9</v>
      </c>
      <c r="BF68" s="75">
        <f>D68*BD68</f>
        <v>238080</v>
      </c>
      <c r="BG68" s="75"/>
      <c r="BK68" s="75">
        <v>79</v>
      </c>
      <c r="BL68" s="75">
        <f t="shared" si="9"/>
        <v>89.36</v>
      </c>
      <c r="HR68" s="16"/>
      <c r="HS68" s="16"/>
      <c r="HT68" s="16"/>
      <c r="HU68" s="16"/>
      <c r="HV68" s="16"/>
    </row>
    <row r="69" spans="1:230" s="15" customFormat="1" ht="96.75" customHeight="1">
      <c r="A69" s="64">
        <v>57</v>
      </c>
      <c r="B69" s="71" t="s">
        <v>357</v>
      </c>
      <c r="C69" s="74" t="s">
        <v>122</v>
      </c>
      <c r="D69" s="72">
        <v>40</v>
      </c>
      <c r="E69" s="73" t="s">
        <v>98</v>
      </c>
      <c r="F69" s="70">
        <v>740.94</v>
      </c>
      <c r="G69" s="57"/>
      <c r="H69" s="47"/>
      <c r="I69" s="46" t="s">
        <v>39</v>
      </c>
      <c r="J69" s="48">
        <f t="shared" si="5"/>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6"/>
        <v>29637.6</v>
      </c>
      <c r="BB69" s="61">
        <f t="shared" si="7"/>
        <v>29637.6</v>
      </c>
      <c r="BC69" s="56" t="str">
        <f t="shared" si="8"/>
        <v>INR  Twenty Nine Thousand Six Hundred &amp; Thirty Seven  and Paise Sixty Only</v>
      </c>
      <c r="BD69" s="70">
        <v>6047</v>
      </c>
      <c r="BE69" s="75">
        <f>BD69*1.12*1.01</f>
        <v>6840.37</v>
      </c>
      <c r="BF69" s="75">
        <f>D69*BD69</f>
        <v>241880</v>
      </c>
      <c r="BG69" s="75"/>
      <c r="BK69" s="75">
        <v>5015</v>
      </c>
      <c r="BL69" s="75">
        <f t="shared" si="9"/>
        <v>5672.97</v>
      </c>
      <c r="HR69" s="16"/>
      <c r="HS69" s="16"/>
      <c r="HT69" s="16"/>
      <c r="HU69" s="16"/>
      <c r="HV69" s="16"/>
    </row>
    <row r="70" spans="1:230" s="15" customFormat="1" ht="96.75" customHeight="1">
      <c r="A70" s="64">
        <v>58</v>
      </c>
      <c r="B70" s="71" t="s">
        <v>358</v>
      </c>
      <c r="C70" s="74" t="s">
        <v>123</v>
      </c>
      <c r="D70" s="72">
        <v>40</v>
      </c>
      <c r="E70" s="73" t="s">
        <v>98</v>
      </c>
      <c r="F70" s="70">
        <v>754.51</v>
      </c>
      <c r="G70" s="57"/>
      <c r="H70" s="47"/>
      <c r="I70" s="46" t="s">
        <v>39</v>
      </c>
      <c r="J70" s="48">
        <f t="shared" si="5"/>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6"/>
        <v>30180.4</v>
      </c>
      <c r="BB70" s="61">
        <f t="shared" si="7"/>
        <v>30180.4</v>
      </c>
      <c r="BC70" s="56" t="str">
        <f t="shared" si="8"/>
        <v>INR  Thirty Thousand One Hundred &amp; Eighty  and Paise Forty Only</v>
      </c>
      <c r="BD70" s="70">
        <v>6142</v>
      </c>
      <c r="BE70" s="75">
        <f>BD70*1.12*1.01</f>
        <v>6947.83</v>
      </c>
      <c r="BF70" s="75">
        <f>D70*BD70</f>
        <v>245680</v>
      </c>
      <c r="BG70" s="75"/>
      <c r="BK70" s="75">
        <v>257</v>
      </c>
      <c r="BL70" s="75">
        <f t="shared" si="9"/>
        <v>290.72</v>
      </c>
      <c r="HR70" s="16"/>
      <c r="HS70" s="16"/>
      <c r="HT70" s="16"/>
      <c r="HU70" s="16"/>
      <c r="HV70" s="16"/>
    </row>
    <row r="71" spans="1:230" s="15" customFormat="1" ht="96.75" customHeight="1">
      <c r="A71" s="64">
        <v>59</v>
      </c>
      <c r="B71" s="71" t="s">
        <v>359</v>
      </c>
      <c r="C71" s="74" t="s">
        <v>124</v>
      </c>
      <c r="D71" s="72">
        <v>40</v>
      </c>
      <c r="E71" s="73" t="s">
        <v>98</v>
      </c>
      <c r="F71" s="70">
        <v>768.08</v>
      </c>
      <c r="G71" s="57"/>
      <c r="H71" s="47"/>
      <c r="I71" s="46" t="s">
        <v>39</v>
      </c>
      <c r="J71" s="48">
        <f t="shared" si="5"/>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6"/>
        <v>30723.2</v>
      </c>
      <c r="BB71" s="61">
        <f t="shared" si="7"/>
        <v>30723.2</v>
      </c>
      <c r="BC71" s="56" t="str">
        <f t="shared" si="8"/>
        <v>INR  Thirty Thousand Seven Hundred &amp; Twenty Three  and Paise Twenty Only</v>
      </c>
      <c r="BD71" s="70">
        <v>6142</v>
      </c>
      <c r="BE71" s="75">
        <f>BD71*1.12*1.01</f>
        <v>6947.83</v>
      </c>
      <c r="BF71" s="75">
        <f>D71*BD71</f>
        <v>245680</v>
      </c>
      <c r="BG71" s="75"/>
      <c r="BK71" s="75">
        <v>263</v>
      </c>
      <c r="BL71" s="75">
        <f t="shared" si="9"/>
        <v>297.51</v>
      </c>
      <c r="HR71" s="16"/>
      <c r="HS71" s="16"/>
      <c r="HT71" s="16"/>
      <c r="HU71" s="16"/>
      <c r="HV71" s="16"/>
    </row>
    <row r="72" spans="1:230" s="15" customFormat="1" ht="126" customHeight="1">
      <c r="A72" s="64">
        <v>60</v>
      </c>
      <c r="B72" s="71" t="s">
        <v>360</v>
      </c>
      <c r="C72" s="74" t="s">
        <v>125</v>
      </c>
      <c r="D72" s="72">
        <v>2320</v>
      </c>
      <c r="E72" s="73" t="s">
        <v>361</v>
      </c>
      <c r="F72" s="70">
        <v>180.99</v>
      </c>
      <c r="G72" s="57"/>
      <c r="H72" s="47"/>
      <c r="I72" s="46" t="s">
        <v>39</v>
      </c>
      <c r="J72" s="48">
        <f t="shared" si="5"/>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6"/>
        <v>419896.8</v>
      </c>
      <c r="BB72" s="61">
        <f t="shared" si="7"/>
        <v>419896.8</v>
      </c>
      <c r="BC72" s="56" t="str">
        <f t="shared" si="8"/>
        <v>INR  Four Lakh Nineteen Thousand Eight Hundred &amp; Ninety Six  and Paise Eighty Only</v>
      </c>
      <c r="BD72" s="70">
        <v>363</v>
      </c>
      <c r="BE72" s="75">
        <f>BD72*1.12*1.01</f>
        <v>410.63</v>
      </c>
      <c r="BF72" s="75">
        <f>D72*BD72</f>
        <v>842160</v>
      </c>
      <c r="BG72" s="75"/>
      <c r="BK72" s="75">
        <v>21</v>
      </c>
      <c r="BL72" s="75">
        <f t="shared" si="9"/>
        <v>23.76</v>
      </c>
      <c r="HR72" s="16"/>
      <c r="HS72" s="16"/>
      <c r="HT72" s="16"/>
      <c r="HU72" s="16"/>
      <c r="HV72" s="16"/>
    </row>
    <row r="73" spans="1:230" s="15" customFormat="1" ht="126" customHeight="1">
      <c r="A73" s="64">
        <v>61</v>
      </c>
      <c r="B73" s="71" t="s">
        <v>362</v>
      </c>
      <c r="C73" s="74" t="s">
        <v>126</v>
      </c>
      <c r="D73" s="72">
        <v>2320</v>
      </c>
      <c r="E73" s="73" t="s">
        <v>361</v>
      </c>
      <c r="F73" s="70">
        <v>185.52</v>
      </c>
      <c r="G73" s="57"/>
      <c r="H73" s="47"/>
      <c r="I73" s="46" t="s">
        <v>39</v>
      </c>
      <c r="J73" s="48">
        <f t="shared" si="5"/>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6"/>
        <v>430406.4</v>
      </c>
      <c r="BB73" s="61">
        <f t="shared" si="7"/>
        <v>430406.4</v>
      </c>
      <c r="BC73" s="56" t="str">
        <f t="shared" si="8"/>
        <v>INR  Four Lakh Thirty Thousand Four Hundred &amp; Six  and Paise Forty Only</v>
      </c>
      <c r="BD73" s="70">
        <v>381</v>
      </c>
      <c r="BE73" s="75">
        <f>BD73*1.12*1.01</f>
        <v>430.99</v>
      </c>
      <c r="BF73" s="75">
        <f>D73*BD73</f>
        <v>883920</v>
      </c>
      <c r="BG73" s="75"/>
      <c r="BK73" s="75">
        <v>105</v>
      </c>
      <c r="BL73" s="75">
        <f t="shared" si="9"/>
        <v>118.78</v>
      </c>
      <c r="HR73" s="16"/>
      <c r="HS73" s="16"/>
      <c r="HT73" s="16"/>
      <c r="HU73" s="16"/>
      <c r="HV73" s="16"/>
    </row>
    <row r="74" spans="1:230" s="15" customFormat="1" ht="126" customHeight="1">
      <c r="A74" s="64">
        <v>62</v>
      </c>
      <c r="B74" s="71" t="s">
        <v>363</v>
      </c>
      <c r="C74" s="74" t="s">
        <v>127</v>
      </c>
      <c r="D74" s="72">
        <v>2320</v>
      </c>
      <c r="E74" s="73" t="s">
        <v>361</v>
      </c>
      <c r="F74" s="70">
        <v>190.04</v>
      </c>
      <c r="G74" s="57"/>
      <c r="H74" s="47"/>
      <c r="I74" s="46" t="s">
        <v>39</v>
      </c>
      <c r="J74" s="48">
        <f t="shared" si="5"/>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6"/>
        <v>440892.8</v>
      </c>
      <c r="BB74" s="61">
        <f t="shared" si="7"/>
        <v>440892.8</v>
      </c>
      <c r="BC74" s="56" t="str">
        <f t="shared" si="8"/>
        <v>INR  Four Lakh Forty Thousand Eight Hundred &amp; Ninety Two  and Paise Eighty Only</v>
      </c>
      <c r="BD74" s="70">
        <v>399</v>
      </c>
      <c r="BE74" s="75">
        <f>BD74*1.12*1.01</f>
        <v>451.35</v>
      </c>
      <c r="BF74" s="75">
        <f>D74*BD74</f>
        <v>925680</v>
      </c>
      <c r="BG74" s="75"/>
      <c r="BK74" s="75">
        <v>540</v>
      </c>
      <c r="BL74" s="75">
        <f t="shared" si="9"/>
        <v>610.85</v>
      </c>
      <c r="HR74" s="16"/>
      <c r="HS74" s="16"/>
      <c r="HT74" s="16"/>
      <c r="HU74" s="16"/>
      <c r="HV74" s="16"/>
    </row>
    <row r="75" spans="1:230" s="15" customFormat="1" ht="126" customHeight="1">
      <c r="A75" s="64">
        <v>63</v>
      </c>
      <c r="B75" s="71" t="s">
        <v>364</v>
      </c>
      <c r="C75" s="74" t="s">
        <v>128</v>
      </c>
      <c r="D75" s="72">
        <v>2320</v>
      </c>
      <c r="E75" s="73" t="s">
        <v>361</v>
      </c>
      <c r="F75" s="70">
        <v>194.57</v>
      </c>
      <c r="G75" s="57"/>
      <c r="H75" s="47"/>
      <c r="I75" s="46" t="s">
        <v>39</v>
      </c>
      <c r="J75" s="48">
        <f t="shared" si="5"/>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6"/>
        <v>451402.4</v>
      </c>
      <c r="BB75" s="61">
        <f t="shared" si="7"/>
        <v>451402.4</v>
      </c>
      <c r="BC75" s="56" t="str">
        <f t="shared" si="8"/>
        <v>INR  Four Lakh Fifty One Thousand Four Hundred &amp; Two  and Paise Forty Only</v>
      </c>
      <c r="BD75" s="70">
        <v>399</v>
      </c>
      <c r="BE75" s="75">
        <f>BD75*1.12*1.01</f>
        <v>451.35</v>
      </c>
      <c r="BF75" s="75">
        <f>D75*BD75</f>
        <v>925680</v>
      </c>
      <c r="BG75" s="75"/>
      <c r="BK75" s="75">
        <v>128</v>
      </c>
      <c r="BL75" s="75">
        <f t="shared" si="9"/>
        <v>144.79</v>
      </c>
      <c r="HR75" s="16"/>
      <c r="HS75" s="16"/>
      <c r="HT75" s="16"/>
      <c r="HU75" s="16"/>
      <c r="HV75" s="16"/>
    </row>
    <row r="76" spans="1:230" s="15" customFormat="1" ht="126" customHeight="1">
      <c r="A76" s="64">
        <v>64</v>
      </c>
      <c r="B76" s="71" t="s">
        <v>365</v>
      </c>
      <c r="C76" s="74" t="s">
        <v>129</v>
      </c>
      <c r="D76" s="72">
        <v>200</v>
      </c>
      <c r="E76" s="73" t="s">
        <v>361</v>
      </c>
      <c r="F76" s="70">
        <v>199.09</v>
      </c>
      <c r="G76" s="57"/>
      <c r="H76" s="47"/>
      <c r="I76" s="46" t="s">
        <v>39</v>
      </c>
      <c r="J76" s="48">
        <f t="shared" si="5"/>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6"/>
        <v>39818</v>
      </c>
      <c r="BB76" s="61">
        <f t="shared" si="7"/>
        <v>39818</v>
      </c>
      <c r="BC76" s="56" t="str">
        <f t="shared" si="8"/>
        <v>INR  Thirty Nine Thousand Eight Hundred &amp; Eighteen  Only</v>
      </c>
      <c r="BD76" s="70">
        <v>417</v>
      </c>
      <c r="BE76" s="75">
        <f>BD76*1.12*1.01</f>
        <v>471.71</v>
      </c>
      <c r="BF76" s="75">
        <f>D76*BD76</f>
        <v>83400</v>
      </c>
      <c r="BG76" s="75"/>
      <c r="BK76" s="75">
        <v>893</v>
      </c>
      <c r="BL76" s="75">
        <f t="shared" si="9"/>
        <v>1010.16</v>
      </c>
      <c r="HR76" s="16"/>
      <c r="HS76" s="16"/>
      <c r="HT76" s="16"/>
      <c r="HU76" s="16"/>
      <c r="HV76" s="16"/>
    </row>
    <row r="77" spans="1:230" s="15" customFormat="1" ht="102" customHeight="1">
      <c r="A77" s="64">
        <v>65</v>
      </c>
      <c r="B77" s="71" t="s">
        <v>366</v>
      </c>
      <c r="C77" s="74" t="s">
        <v>130</v>
      </c>
      <c r="D77" s="72">
        <v>1200</v>
      </c>
      <c r="E77" s="73" t="s">
        <v>361</v>
      </c>
      <c r="F77" s="70">
        <v>187.78</v>
      </c>
      <c r="G77" s="57"/>
      <c r="H77" s="47"/>
      <c r="I77" s="46" t="s">
        <v>39</v>
      </c>
      <c r="J77" s="48">
        <f t="shared" si="5"/>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6"/>
        <v>225336</v>
      </c>
      <c r="BB77" s="61">
        <f t="shared" si="7"/>
        <v>225336</v>
      </c>
      <c r="BC77" s="56" t="str">
        <f t="shared" si="8"/>
        <v>INR  Two Lakh Twenty Five Thousand Three Hundred &amp; Thirty Six  Only</v>
      </c>
      <c r="BD77" s="70">
        <v>435</v>
      </c>
      <c r="BE77" s="75">
        <f>BD77*1.12*1.01</f>
        <v>492.07</v>
      </c>
      <c r="BF77" s="75">
        <f>D77*BD77</f>
        <v>522000</v>
      </c>
      <c r="BG77" s="75"/>
      <c r="BK77" s="75">
        <v>249</v>
      </c>
      <c r="BL77" s="75">
        <f t="shared" si="9"/>
        <v>281.67</v>
      </c>
      <c r="HR77" s="16"/>
      <c r="HS77" s="16"/>
      <c r="HT77" s="16"/>
      <c r="HU77" s="16"/>
      <c r="HV77" s="16"/>
    </row>
    <row r="78" spans="1:230" s="15" customFormat="1" ht="102" customHeight="1">
      <c r="A78" s="64">
        <v>66</v>
      </c>
      <c r="B78" s="71" t="s">
        <v>367</v>
      </c>
      <c r="C78" s="74" t="s">
        <v>131</v>
      </c>
      <c r="D78" s="72">
        <v>1200</v>
      </c>
      <c r="E78" s="73" t="s">
        <v>361</v>
      </c>
      <c r="F78" s="70">
        <v>192.3</v>
      </c>
      <c r="G78" s="57"/>
      <c r="H78" s="47"/>
      <c r="I78" s="46" t="s">
        <v>39</v>
      </c>
      <c r="J78" s="48">
        <f t="shared" si="5"/>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6"/>
        <v>230760</v>
      </c>
      <c r="BB78" s="61">
        <f t="shared" si="7"/>
        <v>230760</v>
      </c>
      <c r="BC78" s="56" t="str">
        <f t="shared" si="8"/>
        <v>INR  Two Lakh Thirty Thousand Seven Hundred &amp; Sixty  Only</v>
      </c>
      <c r="BD78" s="70">
        <v>59</v>
      </c>
      <c r="BE78" s="75">
        <f>BD78*1.12*1.01</f>
        <v>66.74</v>
      </c>
      <c r="BF78" s="75">
        <f>D78*BD78</f>
        <v>70800</v>
      </c>
      <c r="BG78" s="75"/>
      <c r="BK78" s="75">
        <v>174</v>
      </c>
      <c r="BL78" s="75">
        <f t="shared" si="9"/>
        <v>196.83</v>
      </c>
      <c r="HR78" s="16"/>
      <c r="HS78" s="16"/>
      <c r="HT78" s="16"/>
      <c r="HU78" s="16"/>
      <c r="HV78" s="16"/>
    </row>
    <row r="79" spans="1:230" s="15" customFormat="1" ht="102" customHeight="1">
      <c r="A79" s="64">
        <v>67</v>
      </c>
      <c r="B79" s="71" t="s">
        <v>368</v>
      </c>
      <c r="C79" s="74" t="s">
        <v>132</v>
      </c>
      <c r="D79" s="72">
        <v>1200</v>
      </c>
      <c r="E79" s="73" t="s">
        <v>361</v>
      </c>
      <c r="F79" s="70">
        <v>196.83</v>
      </c>
      <c r="G79" s="57"/>
      <c r="H79" s="47"/>
      <c r="I79" s="46" t="s">
        <v>39</v>
      </c>
      <c r="J79" s="48">
        <f>IF(I79="Less(-)",-1,1)</f>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total_amount_ba($B$2,$D$2,D79,F79,J79,K79,M79)</f>
        <v>236196</v>
      </c>
      <c r="BB79" s="61">
        <f>BA79+SUM(N79:AZ79)</f>
        <v>236196</v>
      </c>
      <c r="BC79" s="56" t="str">
        <f>SpellNumber(L79,BB79)</f>
        <v>INR  Two Lakh Thirty Six Thousand One Hundred &amp; Ninety Six  Only</v>
      </c>
      <c r="BD79" s="70">
        <v>59</v>
      </c>
      <c r="BE79" s="75">
        <f>BD79*1.12*1.01</f>
        <v>66.74</v>
      </c>
      <c r="BF79" s="75">
        <f>D79*BD79</f>
        <v>70800</v>
      </c>
      <c r="BG79" s="75"/>
      <c r="BK79" s="75">
        <v>961</v>
      </c>
      <c r="BL79" s="15">
        <f>BK79*1.01</f>
        <v>970.61</v>
      </c>
      <c r="HR79" s="16"/>
      <c r="HS79" s="16"/>
      <c r="HT79" s="16"/>
      <c r="HU79" s="16"/>
      <c r="HV79" s="16"/>
    </row>
    <row r="80" spans="1:230" s="15" customFormat="1" ht="102" customHeight="1">
      <c r="A80" s="64">
        <v>68</v>
      </c>
      <c r="B80" s="71" t="s">
        <v>369</v>
      </c>
      <c r="C80" s="74" t="s">
        <v>133</v>
      </c>
      <c r="D80" s="72">
        <v>1200</v>
      </c>
      <c r="E80" s="73" t="s">
        <v>361</v>
      </c>
      <c r="F80" s="70">
        <v>201.35</v>
      </c>
      <c r="G80" s="57"/>
      <c r="H80" s="47"/>
      <c r="I80" s="46" t="s">
        <v>39</v>
      </c>
      <c r="J80" s="48">
        <f>IF(I80="Less(-)",-1,1)</f>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total_amount_ba($B$2,$D$2,D80,F80,J80,K80,M80)</f>
        <v>241620</v>
      </c>
      <c r="BB80" s="61">
        <f>BA80+SUM(N80:AZ80)</f>
        <v>241620</v>
      </c>
      <c r="BC80" s="56" t="str">
        <f>SpellNumber(L80,BB80)</f>
        <v>INR  Two Lakh Forty One Thousand Six Hundred &amp; Twenty  Only</v>
      </c>
      <c r="BD80" s="70">
        <v>71269</v>
      </c>
      <c r="BE80" s="75">
        <f>BD80*1.12*1.01</f>
        <v>80619.49</v>
      </c>
      <c r="BF80" s="75">
        <f>D80*BD80</f>
        <v>85522800</v>
      </c>
      <c r="BG80" s="75"/>
      <c r="BK80" s="75">
        <v>1320</v>
      </c>
      <c r="BL80" s="15">
        <f>BK80*1.01</f>
        <v>1333.2</v>
      </c>
      <c r="HR80" s="16"/>
      <c r="HS80" s="16"/>
      <c r="HT80" s="16"/>
      <c r="HU80" s="16"/>
      <c r="HV80" s="16"/>
    </row>
    <row r="81" spans="1:230" s="15" customFormat="1" ht="102" customHeight="1">
      <c r="A81" s="64">
        <v>69</v>
      </c>
      <c r="B81" s="71" t="s">
        <v>370</v>
      </c>
      <c r="C81" s="74" t="s">
        <v>134</v>
      </c>
      <c r="D81" s="72">
        <v>200</v>
      </c>
      <c r="E81" s="73" t="s">
        <v>361</v>
      </c>
      <c r="F81" s="70">
        <v>205.88</v>
      </c>
      <c r="G81" s="57"/>
      <c r="H81" s="47"/>
      <c r="I81" s="46" t="s">
        <v>39</v>
      </c>
      <c r="J81" s="48">
        <f aca="true" t="shared" si="10" ref="J81:J112">IF(I81="Less(-)",-1,1)</f>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aca="true" t="shared" si="11" ref="BA81:BA112">total_amount_ba($B$2,$D$2,D81,F81,J81,K81,M81)</f>
        <v>41176</v>
      </c>
      <c r="BB81" s="61">
        <f aca="true" t="shared" si="12" ref="BB81:BB112">BA81+SUM(N81:AZ81)</f>
        <v>41176</v>
      </c>
      <c r="BC81" s="56" t="str">
        <f aca="true" t="shared" si="13" ref="BC81:BC112">SpellNumber(L81,BB81)</f>
        <v>INR  Forty One Thousand One Hundred &amp; Seventy Six  Only</v>
      </c>
      <c r="BD81" s="70">
        <v>10</v>
      </c>
      <c r="BE81" s="75">
        <f>BD81*1.12*1.01</f>
        <v>11.31</v>
      </c>
      <c r="BF81" s="75">
        <f>D81*BD81</f>
        <v>2000</v>
      </c>
      <c r="BG81" s="75"/>
      <c r="BI81" s="76"/>
      <c r="BJ81" s="76"/>
      <c r="BK81" s="75">
        <v>10</v>
      </c>
      <c r="BL81" s="75">
        <f>BK81*1.12*1.01</f>
        <v>11.31</v>
      </c>
      <c r="HR81" s="16">
        <v>2</v>
      </c>
      <c r="HS81" s="16" t="s">
        <v>35</v>
      </c>
      <c r="HT81" s="16" t="s">
        <v>44</v>
      </c>
      <c r="HU81" s="16">
        <v>10</v>
      </c>
      <c r="HV81" s="16" t="s">
        <v>38</v>
      </c>
    </row>
    <row r="82" spans="1:230" s="15" customFormat="1" ht="51.75" customHeight="1">
      <c r="A82" s="64">
        <v>70</v>
      </c>
      <c r="B82" s="71" t="s">
        <v>371</v>
      </c>
      <c r="C82" s="74" t="s">
        <v>135</v>
      </c>
      <c r="D82" s="72">
        <v>280</v>
      </c>
      <c r="E82" s="73" t="s">
        <v>361</v>
      </c>
      <c r="F82" s="70">
        <v>38.46</v>
      </c>
      <c r="G82" s="57"/>
      <c r="H82" s="47"/>
      <c r="I82" s="46" t="s">
        <v>39</v>
      </c>
      <c r="J82" s="48">
        <f t="shared" si="10"/>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11"/>
        <v>10768.8</v>
      </c>
      <c r="BB82" s="61">
        <f t="shared" si="12"/>
        <v>10768.8</v>
      </c>
      <c r="BC82" s="56" t="str">
        <f t="shared" si="13"/>
        <v>INR  Ten Thousand Seven Hundred &amp; Sixty Eight  and Paise Eighty Only</v>
      </c>
      <c r="BD82" s="70">
        <v>119.27</v>
      </c>
      <c r="BE82" s="75">
        <f>BD82*1.12*1.01</f>
        <v>134.92</v>
      </c>
      <c r="BF82" s="75">
        <f>D82*BD82</f>
        <v>33395.6</v>
      </c>
      <c r="BG82" s="75">
        <f>255.92/F82</f>
        <v>6.65</v>
      </c>
      <c r="BH82" s="76">
        <f>D82+1.9</f>
        <v>281.9</v>
      </c>
      <c r="BK82" s="75">
        <v>119.27</v>
      </c>
      <c r="BL82" s="75">
        <f aca="true" t="shared" si="14" ref="BL82:BL112">BK82*1.12*1.01</f>
        <v>134.92</v>
      </c>
      <c r="HR82" s="16">
        <v>2</v>
      </c>
      <c r="HS82" s="16" t="s">
        <v>35</v>
      </c>
      <c r="HT82" s="16" t="s">
        <v>44</v>
      </c>
      <c r="HU82" s="16">
        <v>10</v>
      </c>
      <c r="HV82" s="16" t="s">
        <v>38</v>
      </c>
    </row>
    <row r="83" spans="1:230" s="15" customFormat="1" ht="51.75" customHeight="1">
      <c r="A83" s="64">
        <v>71</v>
      </c>
      <c r="B83" s="71" t="s">
        <v>372</v>
      </c>
      <c r="C83" s="74" t="s">
        <v>136</v>
      </c>
      <c r="D83" s="72">
        <v>280</v>
      </c>
      <c r="E83" s="73" t="s">
        <v>361</v>
      </c>
      <c r="F83" s="70">
        <v>38.46</v>
      </c>
      <c r="G83" s="57"/>
      <c r="H83" s="47"/>
      <c r="I83" s="46" t="s">
        <v>39</v>
      </c>
      <c r="J83" s="48">
        <f t="shared" si="10"/>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11"/>
        <v>10768.8</v>
      </c>
      <c r="BB83" s="61">
        <f t="shared" si="12"/>
        <v>10768.8</v>
      </c>
      <c r="BC83" s="56" t="str">
        <f t="shared" si="13"/>
        <v>INR  Ten Thousand Seven Hundred &amp; Sixty Eight  and Paise Eighty Only</v>
      </c>
      <c r="BD83" s="70">
        <v>192.38</v>
      </c>
      <c r="BE83" s="75">
        <f>BD83*1.12*1.01</f>
        <v>217.62</v>
      </c>
      <c r="BF83" s="75">
        <f>D83*BD83</f>
        <v>53866.4</v>
      </c>
      <c r="BG83" s="75"/>
      <c r="BH83" s="76"/>
      <c r="BI83" s="76">
        <v>30874.1</v>
      </c>
      <c r="BK83" s="75">
        <v>77.54</v>
      </c>
      <c r="BL83" s="75">
        <f t="shared" si="14"/>
        <v>87.71</v>
      </c>
      <c r="HR83" s="16">
        <v>2</v>
      </c>
      <c r="HS83" s="16" t="s">
        <v>35</v>
      </c>
      <c r="HT83" s="16" t="s">
        <v>44</v>
      </c>
      <c r="HU83" s="16">
        <v>10</v>
      </c>
      <c r="HV83" s="16" t="s">
        <v>38</v>
      </c>
    </row>
    <row r="84" spans="1:230" s="15" customFormat="1" ht="51.75" customHeight="1">
      <c r="A84" s="64">
        <v>72</v>
      </c>
      <c r="B84" s="71" t="s">
        <v>373</v>
      </c>
      <c r="C84" s="74" t="s">
        <v>137</v>
      </c>
      <c r="D84" s="72">
        <v>280</v>
      </c>
      <c r="E84" s="73" t="s">
        <v>361</v>
      </c>
      <c r="F84" s="70">
        <v>38.46</v>
      </c>
      <c r="G84" s="57"/>
      <c r="H84" s="47"/>
      <c r="I84" s="46" t="s">
        <v>39</v>
      </c>
      <c r="J84" s="48">
        <f t="shared" si="10"/>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11"/>
        <v>10768.8</v>
      </c>
      <c r="BB84" s="61">
        <f t="shared" si="12"/>
        <v>10768.8</v>
      </c>
      <c r="BC84" s="56" t="str">
        <f t="shared" si="13"/>
        <v>INR  Ten Thousand Seven Hundred &amp; Sixty Eight  and Paise Eighty Only</v>
      </c>
      <c r="BD84" s="70">
        <v>148</v>
      </c>
      <c r="BE84" s="75">
        <f>BD84*1.12*1.01</f>
        <v>167.42</v>
      </c>
      <c r="BF84" s="75">
        <f>D84*BD84</f>
        <v>41440</v>
      </c>
      <c r="BG84" s="75"/>
      <c r="BK84" s="75">
        <v>711.81</v>
      </c>
      <c r="BL84" s="75">
        <f t="shared" si="14"/>
        <v>805.2</v>
      </c>
      <c r="HR84" s="16">
        <v>2</v>
      </c>
      <c r="HS84" s="16" t="s">
        <v>35</v>
      </c>
      <c r="HT84" s="16" t="s">
        <v>44</v>
      </c>
      <c r="HU84" s="16">
        <v>10</v>
      </c>
      <c r="HV84" s="16" t="s">
        <v>38</v>
      </c>
    </row>
    <row r="85" spans="1:230" s="15" customFormat="1" ht="51.75" customHeight="1">
      <c r="A85" s="64">
        <v>73</v>
      </c>
      <c r="B85" s="71" t="s">
        <v>374</v>
      </c>
      <c r="C85" s="74" t="s">
        <v>138</v>
      </c>
      <c r="D85" s="72">
        <v>280</v>
      </c>
      <c r="E85" s="73" t="s">
        <v>361</v>
      </c>
      <c r="F85" s="70">
        <v>38.46</v>
      </c>
      <c r="G85" s="57"/>
      <c r="H85" s="47"/>
      <c r="I85" s="46" t="s">
        <v>39</v>
      </c>
      <c r="J85" s="48">
        <f t="shared" si="10"/>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11"/>
        <v>10768.8</v>
      </c>
      <c r="BB85" s="61">
        <f t="shared" si="12"/>
        <v>10768.8</v>
      </c>
      <c r="BC85" s="56" t="str">
        <f t="shared" si="13"/>
        <v>INR  Ten Thousand Seven Hundred &amp; Sixty Eight  and Paise Eighty Only</v>
      </c>
      <c r="BD85" s="70">
        <v>148</v>
      </c>
      <c r="BE85" s="75">
        <f>BD85*1.12*1.01</f>
        <v>167.42</v>
      </c>
      <c r="BF85" s="75">
        <f>D85*BD85</f>
        <v>41440</v>
      </c>
      <c r="BG85" s="75"/>
      <c r="BK85" s="75">
        <v>357</v>
      </c>
      <c r="BL85" s="75">
        <f t="shared" si="14"/>
        <v>403.84</v>
      </c>
      <c r="HR85" s="16">
        <v>2</v>
      </c>
      <c r="HS85" s="16" t="s">
        <v>35</v>
      </c>
      <c r="HT85" s="16" t="s">
        <v>44</v>
      </c>
      <c r="HU85" s="16">
        <v>10</v>
      </c>
      <c r="HV85" s="16" t="s">
        <v>38</v>
      </c>
    </row>
    <row r="86" spans="1:230" s="15" customFormat="1" ht="48.75" customHeight="1">
      <c r="A86" s="64">
        <v>74</v>
      </c>
      <c r="B86" s="71" t="s">
        <v>375</v>
      </c>
      <c r="C86" s="74" t="s">
        <v>139</v>
      </c>
      <c r="D86" s="72">
        <v>1100</v>
      </c>
      <c r="E86" s="73" t="s">
        <v>297</v>
      </c>
      <c r="F86" s="70">
        <v>54.3</v>
      </c>
      <c r="G86" s="57"/>
      <c r="H86" s="47"/>
      <c r="I86" s="46" t="s">
        <v>39</v>
      </c>
      <c r="J86" s="48">
        <f t="shared" si="10"/>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11"/>
        <v>59730</v>
      </c>
      <c r="BB86" s="61">
        <f t="shared" si="12"/>
        <v>59730</v>
      </c>
      <c r="BC86" s="56" t="str">
        <f t="shared" si="13"/>
        <v>INR  Fifty Nine Thousand Seven Hundred &amp; Thirty  Only</v>
      </c>
      <c r="BD86" s="70">
        <v>228</v>
      </c>
      <c r="BE86" s="75">
        <f>BD86*1.12*1.01</f>
        <v>257.91</v>
      </c>
      <c r="BF86" s="75">
        <f>D86*BD86</f>
        <v>250800</v>
      </c>
      <c r="BG86" s="75"/>
      <c r="BK86" s="75">
        <v>5783</v>
      </c>
      <c r="BL86" s="75">
        <f t="shared" si="14"/>
        <v>6541.73</v>
      </c>
      <c r="HR86" s="16">
        <v>2</v>
      </c>
      <c r="HS86" s="16" t="s">
        <v>35</v>
      </c>
      <c r="HT86" s="16" t="s">
        <v>44</v>
      </c>
      <c r="HU86" s="16">
        <v>10</v>
      </c>
      <c r="HV86" s="16" t="s">
        <v>38</v>
      </c>
    </row>
    <row r="87" spans="1:230" s="15" customFormat="1" ht="55.5" customHeight="1">
      <c r="A87" s="64">
        <v>75</v>
      </c>
      <c r="B87" s="71" t="s">
        <v>376</v>
      </c>
      <c r="C87" s="74" t="s">
        <v>140</v>
      </c>
      <c r="D87" s="72">
        <v>1100</v>
      </c>
      <c r="E87" s="73" t="s">
        <v>297</v>
      </c>
      <c r="F87" s="70">
        <v>32.8</v>
      </c>
      <c r="G87" s="57"/>
      <c r="H87" s="47"/>
      <c r="I87" s="46" t="s">
        <v>39</v>
      </c>
      <c r="J87" s="48">
        <f t="shared" si="10"/>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11"/>
        <v>36080</v>
      </c>
      <c r="BB87" s="61">
        <f t="shared" si="12"/>
        <v>36080</v>
      </c>
      <c r="BC87" s="56" t="str">
        <f t="shared" si="13"/>
        <v>INR  Thirty Six Thousand  &amp;Eighty  Only</v>
      </c>
      <c r="BD87" s="70">
        <v>148</v>
      </c>
      <c r="BE87" s="75">
        <f>BD87*1.12*1.01</f>
        <v>167.42</v>
      </c>
      <c r="BF87" s="75">
        <f>D87*BD87</f>
        <v>162800</v>
      </c>
      <c r="BG87" s="75"/>
      <c r="BK87" s="75">
        <v>368</v>
      </c>
      <c r="BL87" s="75">
        <f t="shared" si="14"/>
        <v>416.28</v>
      </c>
      <c r="HR87" s="16">
        <v>3</v>
      </c>
      <c r="HS87" s="16" t="s">
        <v>46</v>
      </c>
      <c r="HT87" s="16" t="s">
        <v>47</v>
      </c>
      <c r="HU87" s="16">
        <v>10</v>
      </c>
      <c r="HV87" s="16" t="s">
        <v>38</v>
      </c>
    </row>
    <row r="88" spans="1:230" s="15" customFormat="1" ht="108.75" customHeight="1">
      <c r="A88" s="64">
        <v>76</v>
      </c>
      <c r="B88" s="71" t="s">
        <v>377</v>
      </c>
      <c r="C88" s="74" t="s">
        <v>141</v>
      </c>
      <c r="D88" s="72">
        <v>1100</v>
      </c>
      <c r="E88" s="73" t="s">
        <v>297</v>
      </c>
      <c r="F88" s="70">
        <v>81.45</v>
      </c>
      <c r="G88" s="57"/>
      <c r="H88" s="47"/>
      <c r="I88" s="46" t="s">
        <v>39</v>
      </c>
      <c r="J88" s="48">
        <f t="shared" si="10"/>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11"/>
        <v>89595</v>
      </c>
      <c r="BB88" s="61">
        <f t="shared" si="12"/>
        <v>89595</v>
      </c>
      <c r="BC88" s="56" t="str">
        <f t="shared" si="13"/>
        <v>INR  Eighty Nine Thousand Five Hundred &amp; Ninety Five  Only</v>
      </c>
      <c r="BD88" s="70">
        <v>93</v>
      </c>
      <c r="BE88" s="75">
        <f>BD88*1.12*1.01</f>
        <v>105.2</v>
      </c>
      <c r="BF88" s="75">
        <f>D88*BD88</f>
        <v>102300</v>
      </c>
      <c r="BG88" s="75"/>
      <c r="BK88" s="75">
        <v>4778</v>
      </c>
      <c r="BL88" s="75">
        <f t="shared" si="14"/>
        <v>5404.87</v>
      </c>
      <c r="HR88" s="16">
        <v>3</v>
      </c>
      <c r="HS88" s="16" t="s">
        <v>46</v>
      </c>
      <c r="HT88" s="16" t="s">
        <v>47</v>
      </c>
      <c r="HU88" s="16">
        <v>10</v>
      </c>
      <c r="HV88" s="16" t="s">
        <v>38</v>
      </c>
    </row>
    <row r="89" spans="1:230" s="15" customFormat="1" ht="52.5" customHeight="1">
      <c r="A89" s="64">
        <v>77</v>
      </c>
      <c r="B89" s="71" t="s">
        <v>378</v>
      </c>
      <c r="C89" s="74" t="s">
        <v>142</v>
      </c>
      <c r="D89" s="72">
        <v>820.048</v>
      </c>
      <c r="E89" s="73" t="s">
        <v>297</v>
      </c>
      <c r="F89" s="70">
        <v>42.99</v>
      </c>
      <c r="G89" s="57"/>
      <c r="H89" s="47"/>
      <c r="I89" s="46" t="s">
        <v>39</v>
      </c>
      <c r="J89" s="48">
        <f t="shared" si="10"/>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11"/>
        <v>35253.86</v>
      </c>
      <c r="BB89" s="61">
        <f t="shared" si="12"/>
        <v>35253.86</v>
      </c>
      <c r="BC89" s="56" t="str">
        <f t="shared" si="13"/>
        <v>INR  Thirty Five Thousand Two Hundred &amp; Fifty Three  and Paise Eighty Six Only</v>
      </c>
      <c r="BD89" s="70">
        <v>93</v>
      </c>
      <c r="BE89" s="75">
        <f>BD89*1.12*1.01</f>
        <v>105.2</v>
      </c>
      <c r="BF89" s="75">
        <f>D89*BD89</f>
        <v>76264.46</v>
      </c>
      <c r="BG89" s="75"/>
      <c r="BK89" s="75">
        <v>6523.64</v>
      </c>
      <c r="BL89" s="75">
        <f t="shared" si="14"/>
        <v>7379.54</v>
      </c>
      <c r="HR89" s="16">
        <v>3</v>
      </c>
      <c r="HS89" s="16" t="s">
        <v>46</v>
      </c>
      <c r="HT89" s="16" t="s">
        <v>47</v>
      </c>
      <c r="HU89" s="16">
        <v>10</v>
      </c>
      <c r="HV89" s="16" t="s">
        <v>38</v>
      </c>
    </row>
    <row r="90" spans="1:230" s="15" customFormat="1" ht="111" customHeight="1">
      <c r="A90" s="64">
        <v>78</v>
      </c>
      <c r="B90" s="71" t="s">
        <v>379</v>
      </c>
      <c r="C90" s="74" t="s">
        <v>143</v>
      </c>
      <c r="D90" s="72">
        <v>820.048</v>
      </c>
      <c r="E90" s="73" t="s">
        <v>297</v>
      </c>
      <c r="F90" s="70">
        <v>91.63</v>
      </c>
      <c r="G90" s="57"/>
      <c r="H90" s="47"/>
      <c r="I90" s="46" t="s">
        <v>39</v>
      </c>
      <c r="J90" s="48">
        <f t="shared" si="10"/>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11"/>
        <v>75141</v>
      </c>
      <c r="BB90" s="61">
        <f t="shared" si="12"/>
        <v>75141</v>
      </c>
      <c r="BC90" s="56" t="str">
        <f t="shared" si="13"/>
        <v>INR  Seventy Five Thousand One Hundred &amp; Forty One  Only</v>
      </c>
      <c r="BD90" s="70">
        <v>77.54</v>
      </c>
      <c r="BE90" s="75">
        <f>BD90*1.12*1.01</f>
        <v>87.71</v>
      </c>
      <c r="BF90" s="75">
        <f>D90*BD90</f>
        <v>63586.52</v>
      </c>
      <c r="BG90" s="75"/>
      <c r="BK90" s="75">
        <v>71269</v>
      </c>
      <c r="BL90" s="75">
        <f t="shared" si="14"/>
        <v>80619.49</v>
      </c>
      <c r="HR90" s="16">
        <v>1.01</v>
      </c>
      <c r="HS90" s="16" t="s">
        <v>40</v>
      </c>
      <c r="HT90" s="16" t="s">
        <v>36</v>
      </c>
      <c r="HU90" s="16">
        <v>123.223</v>
      </c>
      <c r="HV90" s="16" t="s">
        <v>38</v>
      </c>
    </row>
    <row r="91" spans="1:230" s="15" customFormat="1" ht="117.75" customHeight="1">
      <c r="A91" s="64">
        <v>79</v>
      </c>
      <c r="B91" s="71" t="s">
        <v>380</v>
      </c>
      <c r="C91" s="74" t="s">
        <v>144</v>
      </c>
      <c r="D91" s="72">
        <v>14000</v>
      </c>
      <c r="E91" s="73" t="s">
        <v>381</v>
      </c>
      <c r="F91" s="70">
        <v>34.84</v>
      </c>
      <c r="G91" s="57"/>
      <c r="H91" s="47"/>
      <c r="I91" s="46" t="s">
        <v>39</v>
      </c>
      <c r="J91" s="48">
        <f t="shared" si="10"/>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11"/>
        <v>487760</v>
      </c>
      <c r="BB91" s="61">
        <f t="shared" si="12"/>
        <v>487760</v>
      </c>
      <c r="BC91" s="56" t="str">
        <f t="shared" si="13"/>
        <v>INR  Four Lakh Eighty Seven Thousand Seven Hundred &amp; Sixty  Only</v>
      </c>
      <c r="BD91" s="70">
        <v>172.18</v>
      </c>
      <c r="BE91" s="75">
        <f>BD91*1.12*1.01</f>
        <v>194.77</v>
      </c>
      <c r="BF91" s="75">
        <f>D91*BD91</f>
        <v>2410520</v>
      </c>
      <c r="BG91" s="75"/>
      <c r="BK91" s="75">
        <v>129</v>
      </c>
      <c r="BL91" s="75">
        <f t="shared" si="14"/>
        <v>145.92</v>
      </c>
      <c r="HR91" s="16">
        <v>1.02</v>
      </c>
      <c r="HS91" s="16" t="s">
        <v>41</v>
      </c>
      <c r="HT91" s="16" t="s">
        <v>42</v>
      </c>
      <c r="HU91" s="16">
        <v>213</v>
      </c>
      <c r="HV91" s="16" t="s">
        <v>38</v>
      </c>
    </row>
    <row r="92" spans="1:230" s="15" customFormat="1" ht="117.75" customHeight="1">
      <c r="A92" s="64">
        <v>80</v>
      </c>
      <c r="B92" s="71" t="s">
        <v>382</v>
      </c>
      <c r="C92" s="74" t="s">
        <v>145</v>
      </c>
      <c r="D92" s="72">
        <v>1600</v>
      </c>
      <c r="E92" s="73" t="s">
        <v>381</v>
      </c>
      <c r="F92" s="70">
        <v>51.02</v>
      </c>
      <c r="G92" s="57"/>
      <c r="H92" s="47"/>
      <c r="I92" s="46" t="s">
        <v>39</v>
      </c>
      <c r="J92" s="48">
        <f t="shared" si="10"/>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11"/>
        <v>81632</v>
      </c>
      <c r="BB92" s="61">
        <f t="shared" si="12"/>
        <v>81632</v>
      </c>
      <c r="BC92" s="56" t="str">
        <f t="shared" si="13"/>
        <v>INR  Eighty One Thousand Six Hundred &amp; Thirty Two  Only</v>
      </c>
      <c r="BD92" s="70">
        <v>512.36</v>
      </c>
      <c r="BE92" s="75">
        <f>BD92*1.12*1.01</f>
        <v>579.58</v>
      </c>
      <c r="BF92" s="75">
        <f>D92*BD92</f>
        <v>819776</v>
      </c>
      <c r="BG92" s="75"/>
      <c r="BK92" s="75">
        <v>160</v>
      </c>
      <c r="BL92" s="75">
        <f t="shared" si="14"/>
        <v>180.99</v>
      </c>
      <c r="HR92" s="16">
        <v>2</v>
      </c>
      <c r="HS92" s="16" t="s">
        <v>35</v>
      </c>
      <c r="HT92" s="16" t="s">
        <v>44</v>
      </c>
      <c r="HU92" s="16">
        <v>10</v>
      </c>
      <c r="HV92" s="16" t="s">
        <v>38</v>
      </c>
    </row>
    <row r="93" spans="1:230" s="15" customFormat="1" ht="117.75" customHeight="1">
      <c r="A93" s="64">
        <v>81</v>
      </c>
      <c r="B93" s="71" t="s">
        <v>383</v>
      </c>
      <c r="C93" s="74" t="s">
        <v>146</v>
      </c>
      <c r="D93" s="72">
        <v>1600</v>
      </c>
      <c r="E93" s="73" t="s">
        <v>381</v>
      </c>
      <c r="F93" s="70">
        <v>51.82</v>
      </c>
      <c r="G93" s="57"/>
      <c r="H93" s="47"/>
      <c r="I93" s="46" t="s">
        <v>39</v>
      </c>
      <c r="J93" s="48">
        <f t="shared" si="10"/>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11"/>
        <v>82912</v>
      </c>
      <c r="BB93" s="61">
        <f t="shared" si="12"/>
        <v>82912</v>
      </c>
      <c r="BC93" s="56" t="str">
        <f t="shared" si="13"/>
        <v>INR  Eighty Two Thousand Nine Hundred &amp; Twelve  Only</v>
      </c>
      <c r="BD93" s="70">
        <v>512.36</v>
      </c>
      <c r="BE93" s="75">
        <f>BD93*1.12*1.01</f>
        <v>579.58</v>
      </c>
      <c r="BF93" s="75">
        <f>D93*BD93</f>
        <v>819776</v>
      </c>
      <c r="BG93" s="75"/>
      <c r="BK93" s="75">
        <v>166</v>
      </c>
      <c r="BL93" s="75">
        <f t="shared" si="14"/>
        <v>187.78</v>
      </c>
      <c r="HR93" s="16">
        <v>2</v>
      </c>
      <c r="HS93" s="16" t="s">
        <v>35</v>
      </c>
      <c r="HT93" s="16" t="s">
        <v>44</v>
      </c>
      <c r="HU93" s="16">
        <v>10</v>
      </c>
      <c r="HV93" s="16" t="s">
        <v>38</v>
      </c>
    </row>
    <row r="94" spans="1:230" s="15" customFormat="1" ht="117.75" customHeight="1">
      <c r="A94" s="64">
        <v>82</v>
      </c>
      <c r="B94" s="71" t="s">
        <v>384</v>
      </c>
      <c r="C94" s="74" t="s">
        <v>147</v>
      </c>
      <c r="D94" s="72">
        <v>1600</v>
      </c>
      <c r="E94" s="73" t="s">
        <v>381</v>
      </c>
      <c r="F94" s="70">
        <v>52.62</v>
      </c>
      <c r="G94" s="57"/>
      <c r="H94" s="47"/>
      <c r="I94" s="46" t="s">
        <v>39</v>
      </c>
      <c r="J94" s="48">
        <f t="shared" si="10"/>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11"/>
        <v>84192</v>
      </c>
      <c r="BB94" s="61">
        <f t="shared" si="12"/>
        <v>84192</v>
      </c>
      <c r="BC94" s="56" t="str">
        <f t="shared" si="13"/>
        <v>INR  Eighty Four Thousand One Hundred &amp; Ninety Two  Only</v>
      </c>
      <c r="BD94" s="70">
        <v>487.41</v>
      </c>
      <c r="BE94" s="75">
        <f>BD94*1.12*1.01</f>
        <v>551.36</v>
      </c>
      <c r="BF94" s="75">
        <f>D94*BD94</f>
        <v>779856</v>
      </c>
      <c r="BG94" s="75"/>
      <c r="BK94" s="75">
        <v>261</v>
      </c>
      <c r="BL94" s="75">
        <f t="shared" si="14"/>
        <v>295.24</v>
      </c>
      <c r="HR94" s="16">
        <v>2</v>
      </c>
      <c r="HS94" s="16" t="s">
        <v>35</v>
      </c>
      <c r="HT94" s="16" t="s">
        <v>44</v>
      </c>
      <c r="HU94" s="16">
        <v>10</v>
      </c>
      <c r="HV94" s="16" t="s">
        <v>38</v>
      </c>
    </row>
    <row r="95" spans="1:230" s="15" customFormat="1" ht="117.75" customHeight="1">
      <c r="A95" s="64">
        <v>83</v>
      </c>
      <c r="B95" s="71" t="s">
        <v>385</v>
      </c>
      <c r="C95" s="74" t="s">
        <v>148</v>
      </c>
      <c r="D95" s="72">
        <v>1600</v>
      </c>
      <c r="E95" s="73" t="s">
        <v>381</v>
      </c>
      <c r="F95" s="70">
        <v>53.43</v>
      </c>
      <c r="G95" s="57"/>
      <c r="H95" s="47"/>
      <c r="I95" s="46" t="s">
        <v>39</v>
      </c>
      <c r="J95" s="48">
        <f t="shared" si="10"/>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11"/>
        <v>85488</v>
      </c>
      <c r="BB95" s="61">
        <f t="shared" si="12"/>
        <v>85488</v>
      </c>
      <c r="BC95" s="56" t="str">
        <f t="shared" si="13"/>
        <v>INR  Eighty Five Thousand Four Hundred &amp; Eighty Eight  Only</v>
      </c>
      <c r="BD95" s="70">
        <v>487.41</v>
      </c>
      <c r="BE95" s="75">
        <f>BD95*1.12*1.01</f>
        <v>551.36</v>
      </c>
      <c r="BF95" s="75">
        <f>D95*BD95</f>
        <v>779856</v>
      </c>
      <c r="BG95" s="75"/>
      <c r="BK95" s="75">
        <v>408</v>
      </c>
      <c r="BL95" s="75">
        <f t="shared" si="14"/>
        <v>461.53</v>
      </c>
      <c r="HR95" s="16">
        <v>2</v>
      </c>
      <c r="HS95" s="16" t="s">
        <v>35</v>
      </c>
      <c r="HT95" s="16" t="s">
        <v>44</v>
      </c>
      <c r="HU95" s="16">
        <v>10</v>
      </c>
      <c r="HV95" s="16" t="s">
        <v>38</v>
      </c>
    </row>
    <row r="96" spans="1:230" s="15" customFormat="1" ht="117.75" customHeight="1">
      <c r="A96" s="64">
        <v>84</v>
      </c>
      <c r="B96" s="71" t="s">
        <v>386</v>
      </c>
      <c r="C96" s="74" t="s">
        <v>149</v>
      </c>
      <c r="D96" s="72">
        <v>360</v>
      </c>
      <c r="E96" s="73" t="s">
        <v>381</v>
      </c>
      <c r="F96" s="70">
        <v>54.23</v>
      </c>
      <c r="G96" s="57"/>
      <c r="H96" s="47"/>
      <c r="I96" s="46" t="s">
        <v>39</v>
      </c>
      <c r="J96" s="48">
        <f t="shared" si="10"/>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11"/>
        <v>19522.8</v>
      </c>
      <c r="BB96" s="61">
        <f t="shared" si="12"/>
        <v>19522.8</v>
      </c>
      <c r="BC96" s="56" t="str">
        <f t="shared" si="13"/>
        <v>INR  Nineteen Thousand Five Hundred &amp; Twenty Two  and Paise Eighty Only</v>
      </c>
      <c r="BD96" s="70">
        <v>266</v>
      </c>
      <c r="BE96" s="75">
        <f>BD96*1.12*1.01</f>
        <v>300.9</v>
      </c>
      <c r="BF96" s="75">
        <f>D96*BD96</f>
        <v>95760</v>
      </c>
      <c r="BG96" s="75"/>
      <c r="BK96" s="75">
        <v>9696</v>
      </c>
      <c r="BL96" s="75">
        <f t="shared" si="14"/>
        <v>10968.12</v>
      </c>
      <c r="HR96" s="16">
        <v>3</v>
      </c>
      <c r="HS96" s="16" t="s">
        <v>46</v>
      </c>
      <c r="HT96" s="16" t="s">
        <v>47</v>
      </c>
      <c r="HU96" s="16">
        <v>10</v>
      </c>
      <c r="HV96" s="16" t="s">
        <v>38</v>
      </c>
    </row>
    <row r="97" spans="1:230" s="15" customFormat="1" ht="80.25" customHeight="1">
      <c r="A97" s="64">
        <v>85</v>
      </c>
      <c r="B97" s="71" t="s">
        <v>387</v>
      </c>
      <c r="C97" s="74" t="s">
        <v>150</v>
      </c>
      <c r="D97" s="72">
        <v>14000</v>
      </c>
      <c r="E97" s="73" t="s">
        <v>381</v>
      </c>
      <c r="F97" s="70">
        <v>79.18</v>
      </c>
      <c r="G97" s="57"/>
      <c r="H97" s="47"/>
      <c r="I97" s="46" t="s">
        <v>39</v>
      </c>
      <c r="J97" s="48">
        <f t="shared" si="10"/>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11"/>
        <v>1108520</v>
      </c>
      <c r="BB97" s="61">
        <f t="shared" si="12"/>
        <v>1108520</v>
      </c>
      <c r="BC97" s="56" t="str">
        <f t="shared" si="13"/>
        <v>INR  Eleven Lakh Eight Thousand Five Hundred &amp; Twenty  Only</v>
      </c>
      <c r="BD97" s="70">
        <v>4737.22</v>
      </c>
      <c r="BE97" s="75">
        <f>BD97*1.12*1.01</f>
        <v>5358.74</v>
      </c>
      <c r="BF97" s="75">
        <f>D97*BD97</f>
        <v>66321080</v>
      </c>
      <c r="BG97" s="75"/>
      <c r="BK97" s="75">
        <v>20.01</v>
      </c>
      <c r="BL97" s="75">
        <f t="shared" si="14"/>
        <v>22.64</v>
      </c>
      <c r="HR97" s="16">
        <v>1.01</v>
      </c>
      <c r="HS97" s="16" t="s">
        <v>40</v>
      </c>
      <c r="HT97" s="16" t="s">
        <v>36</v>
      </c>
      <c r="HU97" s="16">
        <v>123.223</v>
      </c>
      <c r="HV97" s="16" t="s">
        <v>38</v>
      </c>
    </row>
    <row r="98" spans="1:230" s="15" customFormat="1" ht="120" customHeight="1">
      <c r="A98" s="64">
        <v>86</v>
      </c>
      <c r="B98" s="71" t="s">
        <v>388</v>
      </c>
      <c r="C98" s="74" t="s">
        <v>151</v>
      </c>
      <c r="D98" s="72">
        <v>1600</v>
      </c>
      <c r="E98" s="73" t="s">
        <v>381</v>
      </c>
      <c r="F98" s="70">
        <v>75.79</v>
      </c>
      <c r="G98" s="57"/>
      <c r="H98" s="47"/>
      <c r="I98" s="46" t="s">
        <v>39</v>
      </c>
      <c r="J98" s="48">
        <f t="shared" si="10"/>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11"/>
        <v>121264</v>
      </c>
      <c r="BB98" s="61">
        <f t="shared" si="12"/>
        <v>121264</v>
      </c>
      <c r="BC98" s="56" t="str">
        <f t="shared" si="13"/>
        <v>INR  One Lakh Twenty One Thousand Two Hundred &amp; Sixty Four  Only</v>
      </c>
      <c r="BD98" s="70">
        <v>5303.78</v>
      </c>
      <c r="BE98" s="75">
        <f>BD98*1.12*1.01</f>
        <v>5999.64</v>
      </c>
      <c r="BF98" s="75">
        <f>D98*BD98</f>
        <v>8486048</v>
      </c>
      <c r="BG98" s="75"/>
      <c r="BK98" s="75">
        <v>14.24</v>
      </c>
      <c r="BL98" s="75">
        <f t="shared" si="14"/>
        <v>16.11</v>
      </c>
      <c r="HR98" s="16">
        <v>1.01</v>
      </c>
      <c r="HS98" s="16" t="s">
        <v>40</v>
      </c>
      <c r="HT98" s="16" t="s">
        <v>36</v>
      </c>
      <c r="HU98" s="16">
        <v>123.223</v>
      </c>
      <c r="HV98" s="16" t="s">
        <v>38</v>
      </c>
    </row>
    <row r="99" spans="1:230" s="15" customFormat="1" ht="120" customHeight="1">
      <c r="A99" s="64">
        <v>87</v>
      </c>
      <c r="B99" s="71" t="s">
        <v>389</v>
      </c>
      <c r="C99" s="74" t="s">
        <v>152</v>
      </c>
      <c r="D99" s="72">
        <v>1600</v>
      </c>
      <c r="E99" s="73" t="s">
        <v>381</v>
      </c>
      <c r="F99" s="70">
        <v>76.59</v>
      </c>
      <c r="G99" s="57"/>
      <c r="H99" s="47"/>
      <c r="I99" s="46" t="s">
        <v>39</v>
      </c>
      <c r="J99" s="48">
        <f t="shared" si="10"/>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11"/>
        <v>122544</v>
      </c>
      <c r="BB99" s="61">
        <f t="shared" si="12"/>
        <v>122544</v>
      </c>
      <c r="BC99" s="56" t="str">
        <f t="shared" si="13"/>
        <v>INR  One Lakh Twenty Two Thousand Five Hundred &amp; Forty Four  Only</v>
      </c>
      <c r="BD99" s="70">
        <v>5762</v>
      </c>
      <c r="BE99" s="75">
        <f>BD99*1.12*1.01</f>
        <v>6517.97</v>
      </c>
      <c r="BF99" s="75">
        <f>D99*BD99</f>
        <v>9219200</v>
      </c>
      <c r="BG99" s="75"/>
      <c r="BK99" s="75">
        <v>45.1</v>
      </c>
      <c r="BL99" s="75">
        <f t="shared" si="14"/>
        <v>51.02</v>
      </c>
      <c r="HR99" s="16"/>
      <c r="HS99" s="16"/>
      <c r="HT99" s="16"/>
      <c r="HU99" s="16"/>
      <c r="HV99" s="16"/>
    </row>
    <row r="100" spans="1:230" s="15" customFormat="1" ht="120" customHeight="1">
      <c r="A100" s="64">
        <v>88</v>
      </c>
      <c r="B100" s="71" t="s">
        <v>390</v>
      </c>
      <c r="C100" s="74" t="s">
        <v>153</v>
      </c>
      <c r="D100" s="72">
        <v>1600</v>
      </c>
      <c r="E100" s="73" t="s">
        <v>381</v>
      </c>
      <c r="F100" s="70">
        <v>77.4</v>
      </c>
      <c r="G100" s="57"/>
      <c r="H100" s="47"/>
      <c r="I100" s="46" t="s">
        <v>39</v>
      </c>
      <c r="J100" s="48">
        <f t="shared" si="10"/>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11"/>
        <v>123840</v>
      </c>
      <c r="BB100" s="61">
        <f t="shared" si="12"/>
        <v>123840</v>
      </c>
      <c r="BC100" s="56" t="str">
        <f t="shared" si="13"/>
        <v>INR  One Lakh Twenty Three Thousand Eight Hundred &amp; Forty  Only</v>
      </c>
      <c r="BD100" s="70">
        <v>5762</v>
      </c>
      <c r="BE100" s="75">
        <f>BD100*1.12*1.01</f>
        <v>6517.97</v>
      </c>
      <c r="BF100" s="75">
        <f>D100*BD100</f>
        <v>9219200</v>
      </c>
      <c r="BG100" s="75"/>
      <c r="BK100" s="75">
        <v>84</v>
      </c>
      <c r="BL100" s="75">
        <f t="shared" si="14"/>
        <v>95.02</v>
      </c>
      <c r="HR100" s="16"/>
      <c r="HS100" s="16"/>
      <c r="HT100" s="16"/>
      <c r="HU100" s="16"/>
      <c r="HV100" s="16"/>
    </row>
    <row r="101" spans="1:230" s="15" customFormat="1" ht="120" customHeight="1">
      <c r="A101" s="64">
        <v>89</v>
      </c>
      <c r="B101" s="71" t="s">
        <v>391</v>
      </c>
      <c r="C101" s="74" t="s">
        <v>154</v>
      </c>
      <c r="D101" s="72">
        <v>1600</v>
      </c>
      <c r="E101" s="73" t="s">
        <v>381</v>
      </c>
      <c r="F101" s="70">
        <v>78.2</v>
      </c>
      <c r="G101" s="57"/>
      <c r="H101" s="47"/>
      <c r="I101" s="46" t="s">
        <v>39</v>
      </c>
      <c r="J101" s="48">
        <f t="shared" si="10"/>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11"/>
        <v>125120</v>
      </c>
      <c r="BB101" s="61">
        <f t="shared" si="12"/>
        <v>125120</v>
      </c>
      <c r="BC101" s="56" t="str">
        <f t="shared" si="13"/>
        <v>INR  One Lakh Twenty Five Thousand One Hundred &amp; Twenty  Only</v>
      </c>
      <c r="BD101" s="70">
        <v>5857</v>
      </c>
      <c r="BE101" s="75">
        <f>BD101*1.12*1.01</f>
        <v>6625.44</v>
      </c>
      <c r="BF101" s="75">
        <f>D101*BD101</f>
        <v>9371200</v>
      </c>
      <c r="BG101" s="75"/>
      <c r="BK101" s="75">
        <v>29</v>
      </c>
      <c r="BL101" s="75">
        <f t="shared" si="14"/>
        <v>32.8</v>
      </c>
      <c r="HR101" s="16"/>
      <c r="HS101" s="16"/>
      <c r="HT101" s="16"/>
      <c r="HU101" s="16"/>
      <c r="HV101" s="16"/>
    </row>
    <row r="102" spans="1:230" s="15" customFormat="1" ht="120" customHeight="1">
      <c r="A102" s="64">
        <v>90</v>
      </c>
      <c r="B102" s="71" t="s">
        <v>392</v>
      </c>
      <c r="C102" s="74" t="s">
        <v>155</v>
      </c>
      <c r="D102" s="72">
        <v>360</v>
      </c>
      <c r="E102" s="73" t="s">
        <v>381</v>
      </c>
      <c r="F102" s="70">
        <v>79</v>
      </c>
      <c r="G102" s="57"/>
      <c r="H102" s="47"/>
      <c r="I102" s="46" t="s">
        <v>39</v>
      </c>
      <c r="J102" s="48">
        <f t="shared" si="10"/>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11"/>
        <v>28440</v>
      </c>
      <c r="BB102" s="61">
        <f t="shared" si="12"/>
        <v>28440</v>
      </c>
      <c r="BC102" s="56" t="str">
        <f t="shared" si="13"/>
        <v>INR  Twenty Eight Thousand Four Hundred &amp; Forty  Only</v>
      </c>
      <c r="BD102" s="70">
        <v>5952</v>
      </c>
      <c r="BE102" s="75">
        <f>BD102*1.12*1.01</f>
        <v>6732.9</v>
      </c>
      <c r="BF102" s="75">
        <f>D102*BD102</f>
        <v>2142720</v>
      </c>
      <c r="BG102" s="75"/>
      <c r="BK102" s="75">
        <v>79</v>
      </c>
      <c r="BL102" s="75">
        <f t="shared" si="14"/>
        <v>89.36</v>
      </c>
      <c r="HR102" s="16"/>
      <c r="HS102" s="16"/>
      <c r="HT102" s="16"/>
      <c r="HU102" s="16"/>
      <c r="HV102" s="16"/>
    </row>
    <row r="103" spans="1:230" s="15" customFormat="1" ht="77.25" customHeight="1">
      <c r="A103" s="64">
        <v>91</v>
      </c>
      <c r="B103" s="71" t="s">
        <v>393</v>
      </c>
      <c r="C103" s="74" t="s">
        <v>156</v>
      </c>
      <c r="D103" s="72">
        <v>1400</v>
      </c>
      <c r="E103" s="73" t="s">
        <v>381</v>
      </c>
      <c r="F103" s="70">
        <v>7.92</v>
      </c>
      <c r="G103" s="57"/>
      <c r="H103" s="47"/>
      <c r="I103" s="46" t="s">
        <v>39</v>
      </c>
      <c r="J103" s="48">
        <f t="shared" si="10"/>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11"/>
        <v>11088</v>
      </c>
      <c r="BB103" s="61">
        <f t="shared" si="12"/>
        <v>11088</v>
      </c>
      <c r="BC103" s="56" t="str">
        <f t="shared" si="13"/>
        <v>INR  Eleven Thousand  &amp;Eighty Eight  Only</v>
      </c>
      <c r="BD103" s="70">
        <v>6047</v>
      </c>
      <c r="BE103" s="75">
        <f>BD103*1.12*1.01</f>
        <v>6840.37</v>
      </c>
      <c r="BF103" s="75">
        <f>D103*BD103</f>
        <v>8465800</v>
      </c>
      <c r="BG103" s="75"/>
      <c r="BK103" s="75">
        <v>5015</v>
      </c>
      <c r="BL103" s="75">
        <f t="shared" si="14"/>
        <v>5672.97</v>
      </c>
      <c r="HR103" s="16"/>
      <c r="HS103" s="16"/>
      <c r="HT103" s="16"/>
      <c r="HU103" s="16"/>
      <c r="HV103" s="16"/>
    </row>
    <row r="104" spans="1:230" s="15" customFormat="1" ht="65.25" customHeight="1">
      <c r="A104" s="64">
        <v>92</v>
      </c>
      <c r="B104" s="71" t="s">
        <v>394</v>
      </c>
      <c r="C104" s="74" t="s">
        <v>157</v>
      </c>
      <c r="D104" s="72">
        <v>1200</v>
      </c>
      <c r="E104" s="73" t="s">
        <v>381</v>
      </c>
      <c r="F104" s="70">
        <v>12.44</v>
      </c>
      <c r="G104" s="57"/>
      <c r="H104" s="47"/>
      <c r="I104" s="46" t="s">
        <v>39</v>
      </c>
      <c r="J104" s="48">
        <f t="shared" si="10"/>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11"/>
        <v>14928</v>
      </c>
      <c r="BB104" s="61">
        <f t="shared" si="12"/>
        <v>14928</v>
      </c>
      <c r="BC104" s="56" t="str">
        <f t="shared" si="13"/>
        <v>INR  Fourteen Thousand Nine Hundred &amp; Twenty Eight  Only</v>
      </c>
      <c r="BD104" s="70">
        <v>6142</v>
      </c>
      <c r="BE104" s="75">
        <f>BD104*1.12*1.01</f>
        <v>6947.83</v>
      </c>
      <c r="BF104" s="75">
        <f>D104*BD104</f>
        <v>7370400</v>
      </c>
      <c r="BG104" s="75"/>
      <c r="BK104" s="75">
        <v>257</v>
      </c>
      <c r="BL104" s="75">
        <f t="shared" si="14"/>
        <v>290.72</v>
      </c>
      <c r="HR104" s="16"/>
      <c r="HS104" s="16"/>
      <c r="HT104" s="16"/>
      <c r="HU104" s="16"/>
      <c r="HV104" s="16"/>
    </row>
    <row r="105" spans="1:230" s="15" customFormat="1" ht="73.5" customHeight="1">
      <c r="A105" s="64">
        <v>93</v>
      </c>
      <c r="B105" s="71" t="s">
        <v>395</v>
      </c>
      <c r="C105" s="74" t="s">
        <v>158</v>
      </c>
      <c r="D105" s="72">
        <v>449.064</v>
      </c>
      <c r="E105" s="73" t="s">
        <v>361</v>
      </c>
      <c r="F105" s="70">
        <v>134.61</v>
      </c>
      <c r="G105" s="57"/>
      <c r="H105" s="47"/>
      <c r="I105" s="46" t="s">
        <v>39</v>
      </c>
      <c r="J105" s="48">
        <f t="shared" si="10"/>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11"/>
        <v>60448.51</v>
      </c>
      <c r="BB105" s="61">
        <f t="shared" si="12"/>
        <v>60448.51</v>
      </c>
      <c r="BC105" s="56" t="str">
        <f t="shared" si="13"/>
        <v>INR  Sixty Thousand Four Hundred &amp; Forty Eight  and Paise Fifty One Only</v>
      </c>
      <c r="BD105" s="70">
        <v>6142</v>
      </c>
      <c r="BE105" s="75">
        <f>BD105*1.12*1.01</f>
        <v>6947.83</v>
      </c>
      <c r="BF105" s="75">
        <f>D105*BD105</f>
        <v>2758151.09</v>
      </c>
      <c r="BG105" s="75"/>
      <c r="BK105" s="75">
        <v>263</v>
      </c>
      <c r="BL105" s="75">
        <f t="shared" si="14"/>
        <v>297.51</v>
      </c>
      <c r="HR105" s="16"/>
      <c r="HS105" s="16"/>
      <c r="HT105" s="16"/>
      <c r="HU105" s="16"/>
      <c r="HV105" s="16"/>
    </row>
    <row r="106" spans="1:230" s="15" customFormat="1" ht="90.75" customHeight="1">
      <c r="A106" s="64">
        <v>94</v>
      </c>
      <c r="B106" s="71" t="s">
        <v>396</v>
      </c>
      <c r="C106" s="74" t="s">
        <v>159</v>
      </c>
      <c r="D106" s="72">
        <v>64</v>
      </c>
      <c r="E106" s="73" t="s">
        <v>397</v>
      </c>
      <c r="F106" s="70">
        <v>11185.31</v>
      </c>
      <c r="G106" s="57"/>
      <c r="H106" s="47"/>
      <c r="I106" s="46" t="s">
        <v>39</v>
      </c>
      <c r="J106" s="48">
        <f t="shared" si="10"/>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11"/>
        <v>715859.84</v>
      </c>
      <c r="BB106" s="61">
        <f t="shared" si="12"/>
        <v>715859.84</v>
      </c>
      <c r="BC106" s="56" t="str">
        <f t="shared" si="13"/>
        <v>INR  Seven Lakh Fifteen Thousand Eight Hundred &amp; Fifty Nine  and Paise Eighty Four Only</v>
      </c>
      <c r="BD106" s="70">
        <v>363</v>
      </c>
      <c r="BE106" s="75">
        <f>BD106*1.12*1.01</f>
        <v>410.63</v>
      </c>
      <c r="BF106" s="75">
        <f>D106*BD106</f>
        <v>23232</v>
      </c>
      <c r="BG106" s="75"/>
      <c r="BK106" s="75">
        <v>21</v>
      </c>
      <c r="BL106" s="75">
        <f t="shared" si="14"/>
        <v>23.76</v>
      </c>
      <c r="HR106" s="16"/>
      <c r="HS106" s="16"/>
      <c r="HT106" s="16"/>
      <c r="HU106" s="16"/>
      <c r="HV106" s="16"/>
    </row>
    <row r="107" spans="1:230" s="15" customFormat="1" ht="50.25" customHeight="1">
      <c r="A107" s="64">
        <v>95</v>
      </c>
      <c r="B107" s="71" t="s">
        <v>398</v>
      </c>
      <c r="C107" s="74" t="s">
        <v>160</v>
      </c>
      <c r="D107" s="72">
        <v>320</v>
      </c>
      <c r="E107" s="73" t="s">
        <v>361</v>
      </c>
      <c r="F107" s="70">
        <v>606.32</v>
      </c>
      <c r="G107" s="57"/>
      <c r="H107" s="47"/>
      <c r="I107" s="46" t="s">
        <v>39</v>
      </c>
      <c r="J107" s="48">
        <f t="shared" si="10"/>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11"/>
        <v>194022.4</v>
      </c>
      <c r="BB107" s="61">
        <f t="shared" si="12"/>
        <v>194022.4</v>
      </c>
      <c r="BC107" s="56" t="str">
        <f t="shared" si="13"/>
        <v>INR  One Lakh Ninety Four Thousand  &amp;Twenty Two  and Paise Forty Only</v>
      </c>
      <c r="BD107" s="70">
        <v>381</v>
      </c>
      <c r="BE107" s="75">
        <f>BD107*1.12*1.01</f>
        <v>430.99</v>
      </c>
      <c r="BF107" s="75">
        <f>D107*BD107</f>
        <v>121920</v>
      </c>
      <c r="BG107" s="75"/>
      <c r="BK107" s="75">
        <v>105</v>
      </c>
      <c r="BL107" s="75">
        <f t="shared" si="14"/>
        <v>118.78</v>
      </c>
      <c r="HR107" s="16"/>
      <c r="HS107" s="16"/>
      <c r="HT107" s="16"/>
      <c r="HU107" s="16"/>
      <c r="HV107" s="16"/>
    </row>
    <row r="108" spans="1:230" s="15" customFormat="1" ht="31.5" customHeight="1">
      <c r="A108" s="64">
        <v>96</v>
      </c>
      <c r="B108" s="71" t="s">
        <v>399</v>
      </c>
      <c r="C108" s="74" t="s">
        <v>161</v>
      </c>
      <c r="D108" s="72">
        <v>320</v>
      </c>
      <c r="E108" s="73" t="s">
        <v>101</v>
      </c>
      <c r="F108" s="70">
        <v>75.79</v>
      </c>
      <c r="G108" s="57"/>
      <c r="H108" s="47"/>
      <c r="I108" s="46" t="s">
        <v>39</v>
      </c>
      <c r="J108" s="48">
        <f t="shared" si="10"/>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11"/>
        <v>24252.8</v>
      </c>
      <c r="BB108" s="61">
        <f t="shared" si="12"/>
        <v>24252.8</v>
      </c>
      <c r="BC108" s="56" t="str">
        <f t="shared" si="13"/>
        <v>INR  Twenty Four Thousand Two Hundred &amp; Fifty Two  and Paise Eighty Only</v>
      </c>
      <c r="BD108" s="70">
        <v>399</v>
      </c>
      <c r="BE108" s="75">
        <f>BD108*1.12*1.01</f>
        <v>451.35</v>
      </c>
      <c r="BF108" s="75">
        <f>D108*BD108</f>
        <v>127680</v>
      </c>
      <c r="BG108" s="75"/>
      <c r="BK108" s="75">
        <v>540</v>
      </c>
      <c r="BL108" s="75">
        <f t="shared" si="14"/>
        <v>610.85</v>
      </c>
      <c r="HR108" s="16"/>
      <c r="HS108" s="16"/>
      <c r="HT108" s="16"/>
      <c r="HU108" s="16"/>
      <c r="HV108" s="16"/>
    </row>
    <row r="109" spans="1:230" s="15" customFormat="1" ht="81.75" customHeight="1">
      <c r="A109" s="64">
        <v>97</v>
      </c>
      <c r="B109" s="71" t="s">
        <v>400</v>
      </c>
      <c r="C109" s="74" t="s">
        <v>162</v>
      </c>
      <c r="D109" s="72">
        <v>5</v>
      </c>
      <c r="E109" s="73" t="s">
        <v>299</v>
      </c>
      <c r="F109" s="70">
        <v>94136.2</v>
      </c>
      <c r="G109" s="57"/>
      <c r="H109" s="47"/>
      <c r="I109" s="46" t="s">
        <v>39</v>
      </c>
      <c r="J109" s="48">
        <f t="shared" si="10"/>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11"/>
        <v>470681</v>
      </c>
      <c r="BB109" s="61">
        <f t="shared" si="12"/>
        <v>470681</v>
      </c>
      <c r="BC109" s="56" t="str">
        <f t="shared" si="13"/>
        <v>INR  Four Lakh Seventy Thousand Six Hundred &amp; Eighty One  Only</v>
      </c>
      <c r="BD109" s="70">
        <v>399</v>
      </c>
      <c r="BE109" s="75">
        <f>BD109*1.12*1.01</f>
        <v>451.35</v>
      </c>
      <c r="BF109" s="75">
        <f>D109*BD109</f>
        <v>1995</v>
      </c>
      <c r="BG109" s="75"/>
      <c r="BK109" s="75">
        <v>128</v>
      </c>
      <c r="BL109" s="75">
        <f t="shared" si="14"/>
        <v>144.79</v>
      </c>
      <c r="HR109" s="16"/>
      <c r="HS109" s="16"/>
      <c r="HT109" s="16"/>
      <c r="HU109" s="16"/>
      <c r="HV109" s="16"/>
    </row>
    <row r="110" spans="1:230" s="15" customFormat="1" ht="136.5" customHeight="1">
      <c r="A110" s="64">
        <v>98</v>
      </c>
      <c r="B110" s="71" t="s">
        <v>401</v>
      </c>
      <c r="C110" s="74" t="s">
        <v>163</v>
      </c>
      <c r="D110" s="72">
        <v>240</v>
      </c>
      <c r="E110" s="73" t="s">
        <v>361</v>
      </c>
      <c r="F110" s="70">
        <v>3007.86</v>
      </c>
      <c r="G110" s="57"/>
      <c r="H110" s="47"/>
      <c r="I110" s="46" t="s">
        <v>39</v>
      </c>
      <c r="J110" s="48">
        <f t="shared" si="10"/>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11"/>
        <v>721886.4</v>
      </c>
      <c r="BB110" s="61">
        <f t="shared" si="12"/>
        <v>721886.4</v>
      </c>
      <c r="BC110" s="56" t="str">
        <f t="shared" si="13"/>
        <v>INR  Seven Lakh Twenty One Thousand Eight Hundred &amp; Eighty Six  and Paise Forty Only</v>
      </c>
      <c r="BD110" s="70">
        <v>417</v>
      </c>
      <c r="BE110" s="75">
        <f>BD110*1.12*1.01</f>
        <v>471.71</v>
      </c>
      <c r="BF110" s="75">
        <f>D110*BD110</f>
        <v>100080</v>
      </c>
      <c r="BG110" s="75"/>
      <c r="BK110" s="75">
        <v>893</v>
      </c>
      <c r="BL110" s="75">
        <f t="shared" si="14"/>
        <v>1010.16</v>
      </c>
      <c r="HR110" s="16"/>
      <c r="HS110" s="16"/>
      <c r="HT110" s="16"/>
      <c r="HU110" s="16"/>
      <c r="HV110" s="16"/>
    </row>
    <row r="111" spans="1:230" s="15" customFormat="1" ht="193.5" customHeight="1">
      <c r="A111" s="64">
        <v>99</v>
      </c>
      <c r="B111" s="71" t="s">
        <v>402</v>
      </c>
      <c r="C111" s="74" t="s">
        <v>164</v>
      </c>
      <c r="D111" s="72">
        <v>400</v>
      </c>
      <c r="E111" s="73" t="s">
        <v>88</v>
      </c>
      <c r="F111" s="70">
        <v>315.6</v>
      </c>
      <c r="G111" s="57"/>
      <c r="H111" s="47"/>
      <c r="I111" s="46" t="s">
        <v>39</v>
      </c>
      <c r="J111" s="48">
        <f t="shared" si="10"/>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11"/>
        <v>126240</v>
      </c>
      <c r="BB111" s="61">
        <f t="shared" si="12"/>
        <v>126240</v>
      </c>
      <c r="BC111" s="56" t="str">
        <f t="shared" si="13"/>
        <v>INR  One Lakh Twenty Six Thousand Two Hundred &amp; Forty  Only</v>
      </c>
      <c r="BD111" s="70">
        <v>435</v>
      </c>
      <c r="BE111" s="75">
        <f>BD111*1.12*1.01</f>
        <v>492.07</v>
      </c>
      <c r="BF111" s="75">
        <f>D111*BD111</f>
        <v>174000</v>
      </c>
      <c r="BG111" s="75"/>
      <c r="BK111" s="75">
        <v>249</v>
      </c>
      <c r="BL111" s="75">
        <f t="shared" si="14"/>
        <v>281.67</v>
      </c>
      <c r="HR111" s="16"/>
      <c r="HS111" s="16"/>
      <c r="HT111" s="16"/>
      <c r="HU111" s="16"/>
      <c r="HV111" s="16"/>
    </row>
    <row r="112" spans="1:230" s="15" customFormat="1" ht="372" customHeight="1">
      <c r="A112" s="64">
        <v>100</v>
      </c>
      <c r="B112" s="71" t="s">
        <v>403</v>
      </c>
      <c r="C112" s="74" t="s">
        <v>165</v>
      </c>
      <c r="D112" s="72">
        <v>30</v>
      </c>
      <c r="E112" s="73" t="s">
        <v>297</v>
      </c>
      <c r="F112" s="70">
        <v>2757.87</v>
      </c>
      <c r="G112" s="57"/>
      <c r="H112" s="47"/>
      <c r="I112" s="46" t="s">
        <v>39</v>
      </c>
      <c r="J112" s="48">
        <f t="shared" si="10"/>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11"/>
        <v>82736.1</v>
      </c>
      <c r="BB112" s="61">
        <f t="shared" si="12"/>
        <v>82736.1</v>
      </c>
      <c r="BC112" s="56" t="str">
        <f t="shared" si="13"/>
        <v>INR  Eighty Two Thousand Seven Hundred &amp; Thirty Six  and Paise Ten Only</v>
      </c>
      <c r="BD112" s="70">
        <v>59</v>
      </c>
      <c r="BE112" s="75">
        <f>BD112*1.12*1.01</f>
        <v>66.74</v>
      </c>
      <c r="BF112" s="75">
        <f>D112*BD112</f>
        <v>1770</v>
      </c>
      <c r="BG112" s="75"/>
      <c r="BK112" s="75">
        <v>174</v>
      </c>
      <c r="BL112" s="75">
        <f t="shared" si="14"/>
        <v>196.83</v>
      </c>
      <c r="HR112" s="16"/>
      <c r="HS112" s="16"/>
      <c r="HT112" s="16"/>
      <c r="HU112" s="16"/>
      <c r="HV112" s="16"/>
    </row>
    <row r="113" spans="1:230" s="15" customFormat="1" ht="372" customHeight="1">
      <c r="A113" s="64">
        <v>101</v>
      </c>
      <c r="B113" s="71" t="s">
        <v>404</v>
      </c>
      <c r="C113" s="74" t="s">
        <v>166</v>
      </c>
      <c r="D113" s="72">
        <v>30</v>
      </c>
      <c r="E113" s="73" t="s">
        <v>297</v>
      </c>
      <c r="F113" s="70">
        <v>2773.7</v>
      </c>
      <c r="G113" s="57"/>
      <c r="H113" s="47"/>
      <c r="I113" s="46" t="s">
        <v>39</v>
      </c>
      <c r="J113" s="48">
        <f>IF(I113="Less(-)",-1,1)</f>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total_amount_ba($B$2,$D$2,D113,F113,J113,K113,M113)</f>
        <v>83211</v>
      </c>
      <c r="BB113" s="61">
        <f>BA113+SUM(N113:AZ113)</f>
        <v>83211</v>
      </c>
      <c r="BC113" s="56" t="str">
        <f>SpellNumber(L113,BB113)</f>
        <v>INR  Eighty Three Thousand Two Hundred &amp; Eleven  Only</v>
      </c>
      <c r="BD113" s="70">
        <v>59</v>
      </c>
      <c r="BE113" s="75">
        <f>BD113*1.12*1.01</f>
        <v>66.74</v>
      </c>
      <c r="BF113" s="75">
        <f>D113*BD113</f>
        <v>1770</v>
      </c>
      <c r="BG113" s="75"/>
      <c r="BK113" s="75">
        <v>961</v>
      </c>
      <c r="BL113" s="15">
        <f>BK113*1.01</f>
        <v>970.61</v>
      </c>
      <c r="HR113" s="16"/>
      <c r="HS113" s="16"/>
      <c r="HT113" s="16"/>
      <c r="HU113" s="16"/>
      <c r="HV113" s="16"/>
    </row>
    <row r="114" spans="1:230" s="15" customFormat="1" ht="372" customHeight="1">
      <c r="A114" s="64">
        <v>102</v>
      </c>
      <c r="B114" s="71" t="s">
        <v>405</v>
      </c>
      <c r="C114" s="74" t="s">
        <v>167</v>
      </c>
      <c r="D114" s="72">
        <v>30</v>
      </c>
      <c r="E114" s="73" t="s">
        <v>297</v>
      </c>
      <c r="F114" s="70">
        <v>2789.54</v>
      </c>
      <c r="G114" s="57"/>
      <c r="H114" s="47"/>
      <c r="I114" s="46" t="s">
        <v>39</v>
      </c>
      <c r="J114" s="48">
        <f aca="true" t="shared" si="15" ref="J114:J145">IF(I114="Less(-)",-1,1)</f>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aca="true" t="shared" si="16" ref="BA114:BA145">total_amount_ba($B$2,$D$2,D114,F114,J114,K114,M114)</f>
        <v>83686.2</v>
      </c>
      <c r="BB114" s="61">
        <f aca="true" t="shared" si="17" ref="BB114:BB145">BA114+SUM(N114:AZ114)</f>
        <v>83686.2</v>
      </c>
      <c r="BC114" s="56" t="str">
        <f aca="true" t="shared" si="18" ref="BC114:BC145">SpellNumber(L114,BB114)</f>
        <v>INR  Eighty Three Thousand Six Hundred &amp; Eighty Six  and Paise Twenty Only</v>
      </c>
      <c r="BD114" s="70">
        <v>10</v>
      </c>
      <c r="BE114" s="75">
        <f>BD114*1.12*1.01</f>
        <v>11.31</v>
      </c>
      <c r="BF114" s="75">
        <f>D114*BD114</f>
        <v>300</v>
      </c>
      <c r="BG114" s="75"/>
      <c r="BI114" s="76"/>
      <c r="BJ114" s="76"/>
      <c r="BK114" s="75">
        <v>10</v>
      </c>
      <c r="BL114" s="75">
        <f>BK114*1.12*1.01</f>
        <v>11.31</v>
      </c>
      <c r="HR114" s="16">
        <v>2</v>
      </c>
      <c r="HS114" s="16" t="s">
        <v>35</v>
      </c>
      <c r="HT114" s="16" t="s">
        <v>44</v>
      </c>
      <c r="HU114" s="16">
        <v>10</v>
      </c>
      <c r="HV114" s="16" t="s">
        <v>38</v>
      </c>
    </row>
    <row r="115" spans="1:230" s="15" customFormat="1" ht="372" customHeight="1">
      <c r="A115" s="64">
        <v>103</v>
      </c>
      <c r="B115" s="71" t="s">
        <v>406</v>
      </c>
      <c r="C115" s="74" t="s">
        <v>168</v>
      </c>
      <c r="D115" s="72">
        <v>30</v>
      </c>
      <c r="E115" s="73" t="s">
        <v>297</v>
      </c>
      <c r="F115" s="70">
        <v>2805.38</v>
      </c>
      <c r="G115" s="57"/>
      <c r="H115" s="47"/>
      <c r="I115" s="46" t="s">
        <v>39</v>
      </c>
      <c r="J115" s="48">
        <f t="shared" si="15"/>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16"/>
        <v>84161.4</v>
      </c>
      <c r="BB115" s="61">
        <f t="shared" si="17"/>
        <v>84161.4</v>
      </c>
      <c r="BC115" s="56" t="str">
        <f t="shared" si="18"/>
        <v>INR  Eighty Four Thousand One Hundred &amp; Sixty One  and Paise Forty Only</v>
      </c>
      <c r="BD115" s="70">
        <v>119.27</v>
      </c>
      <c r="BE115" s="75">
        <f>BD115*1.12*1.01</f>
        <v>134.92</v>
      </c>
      <c r="BF115" s="75">
        <f>D115*BD115</f>
        <v>3578.1</v>
      </c>
      <c r="BG115" s="75">
        <f>255.92/F115</f>
        <v>0.09</v>
      </c>
      <c r="BH115" s="76">
        <f>D115+1.9</f>
        <v>31.9</v>
      </c>
      <c r="BK115" s="75">
        <v>119.27</v>
      </c>
      <c r="BL115" s="75">
        <f aca="true" t="shared" si="19" ref="BL115:BL145">BK115*1.12*1.01</f>
        <v>134.92</v>
      </c>
      <c r="HR115" s="16">
        <v>2</v>
      </c>
      <c r="HS115" s="16" t="s">
        <v>35</v>
      </c>
      <c r="HT115" s="16" t="s">
        <v>44</v>
      </c>
      <c r="HU115" s="16">
        <v>10</v>
      </c>
      <c r="HV115" s="16" t="s">
        <v>38</v>
      </c>
    </row>
    <row r="116" spans="1:230" s="15" customFormat="1" ht="372" customHeight="1">
      <c r="A116" s="64">
        <v>104</v>
      </c>
      <c r="B116" s="71" t="s">
        <v>407</v>
      </c>
      <c r="C116" s="74" t="s">
        <v>169</v>
      </c>
      <c r="D116" s="72">
        <v>30</v>
      </c>
      <c r="E116" s="73" t="s">
        <v>297</v>
      </c>
      <c r="F116" s="70">
        <v>2821.21</v>
      </c>
      <c r="G116" s="57"/>
      <c r="H116" s="47"/>
      <c r="I116" s="46" t="s">
        <v>39</v>
      </c>
      <c r="J116" s="48">
        <f t="shared" si="15"/>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16"/>
        <v>84636.3</v>
      </c>
      <c r="BB116" s="61">
        <f t="shared" si="17"/>
        <v>84636.3</v>
      </c>
      <c r="BC116" s="56" t="str">
        <f t="shared" si="18"/>
        <v>INR  Eighty Four Thousand Six Hundred &amp; Thirty Six  and Paise Thirty Only</v>
      </c>
      <c r="BD116" s="70">
        <v>192.38</v>
      </c>
      <c r="BE116" s="75">
        <f>BD116*1.12*1.01</f>
        <v>217.62</v>
      </c>
      <c r="BF116" s="75">
        <f>D116*BD116</f>
        <v>5771.4</v>
      </c>
      <c r="BG116" s="75"/>
      <c r="BH116" s="76"/>
      <c r="BI116" s="76">
        <v>30874.1</v>
      </c>
      <c r="BK116" s="75">
        <v>77.54</v>
      </c>
      <c r="BL116" s="75">
        <f t="shared" si="19"/>
        <v>87.71</v>
      </c>
      <c r="HR116" s="16">
        <v>2</v>
      </c>
      <c r="HS116" s="16" t="s">
        <v>35</v>
      </c>
      <c r="HT116" s="16" t="s">
        <v>44</v>
      </c>
      <c r="HU116" s="16">
        <v>10</v>
      </c>
      <c r="HV116" s="16" t="s">
        <v>38</v>
      </c>
    </row>
    <row r="117" spans="1:230" s="15" customFormat="1" ht="81.75" customHeight="1">
      <c r="A117" s="64">
        <v>105</v>
      </c>
      <c r="B117" s="71" t="s">
        <v>408</v>
      </c>
      <c r="C117" s="74" t="s">
        <v>170</v>
      </c>
      <c r="D117" s="72">
        <v>240</v>
      </c>
      <c r="E117" s="73" t="s">
        <v>89</v>
      </c>
      <c r="F117" s="70">
        <v>116.51</v>
      </c>
      <c r="G117" s="57"/>
      <c r="H117" s="47"/>
      <c r="I117" s="46" t="s">
        <v>39</v>
      </c>
      <c r="J117" s="48">
        <f t="shared" si="15"/>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16"/>
        <v>27962.4</v>
      </c>
      <c r="BB117" s="61">
        <f t="shared" si="17"/>
        <v>27962.4</v>
      </c>
      <c r="BC117" s="56" t="str">
        <f t="shared" si="18"/>
        <v>INR  Twenty Seven Thousand Nine Hundred &amp; Sixty Two  and Paise Forty Only</v>
      </c>
      <c r="BD117" s="70">
        <v>148</v>
      </c>
      <c r="BE117" s="75">
        <f>BD117*1.12*1.01</f>
        <v>167.42</v>
      </c>
      <c r="BF117" s="75">
        <f>D117*BD117</f>
        <v>35520</v>
      </c>
      <c r="BG117" s="75"/>
      <c r="BK117" s="75">
        <v>711.81</v>
      </c>
      <c r="BL117" s="75">
        <f t="shared" si="19"/>
        <v>805.2</v>
      </c>
      <c r="HR117" s="16">
        <v>2</v>
      </c>
      <c r="HS117" s="16" t="s">
        <v>35</v>
      </c>
      <c r="HT117" s="16" t="s">
        <v>44</v>
      </c>
      <c r="HU117" s="16">
        <v>10</v>
      </c>
      <c r="HV117" s="16" t="s">
        <v>38</v>
      </c>
    </row>
    <row r="118" spans="1:230" s="15" customFormat="1" ht="41.25" customHeight="1">
      <c r="A118" s="64">
        <v>106</v>
      </c>
      <c r="B118" s="71" t="s">
        <v>409</v>
      </c>
      <c r="C118" s="74" t="s">
        <v>171</v>
      </c>
      <c r="D118" s="72">
        <v>240</v>
      </c>
      <c r="E118" s="73" t="s">
        <v>89</v>
      </c>
      <c r="F118" s="70">
        <v>66.74</v>
      </c>
      <c r="G118" s="57"/>
      <c r="H118" s="47"/>
      <c r="I118" s="46" t="s">
        <v>39</v>
      </c>
      <c r="J118" s="48">
        <f t="shared" si="15"/>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16"/>
        <v>16017.6</v>
      </c>
      <c r="BB118" s="61">
        <f t="shared" si="17"/>
        <v>16017.6</v>
      </c>
      <c r="BC118" s="56" t="str">
        <f t="shared" si="18"/>
        <v>INR  Sixteen Thousand  &amp;Seventeen  and Paise Sixty Only</v>
      </c>
      <c r="BD118" s="70">
        <v>148</v>
      </c>
      <c r="BE118" s="75">
        <f>BD118*1.12*1.01</f>
        <v>167.42</v>
      </c>
      <c r="BF118" s="75">
        <f>D118*BD118</f>
        <v>35520</v>
      </c>
      <c r="BG118" s="75"/>
      <c r="BK118" s="75">
        <v>357</v>
      </c>
      <c r="BL118" s="75">
        <f t="shared" si="19"/>
        <v>403.84</v>
      </c>
      <c r="HR118" s="16">
        <v>2</v>
      </c>
      <c r="HS118" s="16" t="s">
        <v>35</v>
      </c>
      <c r="HT118" s="16" t="s">
        <v>44</v>
      </c>
      <c r="HU118" s="16">
        <v>10</v>
      </c>
      <c r="HV118" s="16" t="s">
        <v>38</v>
      </c>
    </row>
    <row r="119" spans="1:230" s="15" customFormat="1" ht="36.75" customHeight="1">
      <c r="A119" s="64">
        <v>107</v>
      </c>
      <c r="B119" s="71" t="s">
        <v>410</v>
      </c>
      <c r="C119" s="74" t="s">
        <v>172</v>
      </c>
      <c r="D119" s="72">
        <v>240</v>
      </c>
      <c r="E119" s="73" t="s">
        <v>89</v>
      </c>
      <c r="F119" s="70">
        <v>39.59</v>
      </c>
      <c r="G119" s="57"/>
      <c r="H119" s="47"/>
      <c r="I119" s="46" t="s">
        <v>39</v>
      </c>
      <c r="J119" s="48">
        <f t="shared" si="15"/>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16"/>
        <v>9501.6</v>
      </c>
      <c r="BB119" s="61">
        <f t="shared" si="17"/>
        <v>9501.6</v>
      </c>
      <c r="BC119" s="56" t="str">
        <f t="shared" si="18"/>
        <v>INR  Nine Thousand Five Hundred &amp; One  and Paise Sixty Only</v>
      </c>
      <c r="BD119" s="70">
        <v>228</v>
      </c>
      <c r="BE119" s="75">
        <f>BD119*1.12*1.01</f>
        <v>257.91</v>
      </c>
      <c r="BF119" s="75">
        <f>D119*BD119</f>
        <v>54720</v>
      </c>
      <c r="BG119" s="75"/>
      <c r="BK119" s="75">
        <v>5783</v>
      </c>
      <c r="BL119" s="75">
        <f t="shared" si="19"/>
        <v>6541.73</v>
      </c>
      <c r="HR119" s="16">
        <v>2</v>
      </c>
      <c r="HS119" s="16" t="s">
        <v>35</v>
      </c>
      <c r="HT119" s="16" t="s">
        <v>44</v>
      </c>
      <c r="HU119" s="16">
        <v>10</v>
      </c>
      <c r="HV119" s="16" t="s">
        <v>38</v>
      </c>
    </row>
    <row r="120" spans="1:230" s="15" customFormat="1" ht="76.5" customHeight="1">
      <c r="A120" s="64">
        <v>108</v>
      </c>
      <c r="B120" s="71" t="s">
        <v>411</v>
      </c>
      <c r="C120" s="74" t="s">
        <v>173</v>
      </c>
      <c r="D120" s="72">
        <v>480</v>
      </c>
      <c r="E120" s="73" t="s">
        <v>89</v>
      </c>
      <c r="F120" s="70">
        <v>32.8</v>
      </c>
      <c r="G120" s="57"/>
      <c r="H120" s="47"/>
      <c r="I120" s="46" t="s">
        <v>39</v>
      </c>
      <c r="J120" s="48">
        <f t="shared" si="15"/>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16"/>
        <v>15744</v>
      </c>
      <c r="BB120" s="61">
        <f t="shared" si="17"/>
        <v>15744</v>
      </c>
      <c r="BC120" s="56" t="str">
        <f t="shared" si="18"/>
        <v>INR  Fifteen Thousand Seven Hundred &amp; Forty Four  Only</v>
      </c>
      <c r="BD120" s="70">
        <v>148</v>
      </c>
      <c r="BE120" s="75">
        <f>BD120*1.12*1.01</f>
        <v>167.42</v>
      </c>
      <c r="BF120" s="75">
        <f>D120*BD120</f>
        <v>71040</v>
      </c>
      <c r="BG120" s="75"/>
      <c r="BK120" s="75">
        <v>368</v>
      </c>
      <c r="BL120" s="75">
        <f t="shared" si="19"/>
        <v>416.28</v>
      </c>
      <c r="HR120" s="16">
        <v>3</v>
      </c>
      <c r="HS120" s="16" t="s">
        <v>46</v>
      </c>
      <c r="HT120" s="16" t="s">
        <v>47</v>
      </c>
      <c r="HU120" s="16">
        <v>10</v>
      </c>
      <c r="HV120" s="16" t="s">
        <v>38</v>
      </c>
    </row>
    <row r="121" spans="1:230" s="15" customFormat="1" ht="44.25" customHeight="1">
      <c r="A121" s="64">
        <v>109</v>
      </c>
      <c r="B121" s="71" t="s">
        <v>412</v>
      </c>
      <c r="C121" s="74" t="s">
        <v>174</v>
      </c>
      <c r="D121" s="72">
        <v>480</v>
      </c>
      <c r="E121" s="73" t="s">
        <v>89</v>
      </c>
      <c r="F121" s="70">
        <v>48.64</v>
      </c>
      <c r="G121" s="57"/>
      <c r="H121" s="47"/>
      <c r="I121" s="46" t="s">
        <v>39</v>
      </c>
      <c r="J121" s="48">
        <f t="shared" si="15"/>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16"/>
        <v>23347.2</v>
      </c>
      <c r="BB121" s="61">
        <f t="shared" si="17"/>
        <v>23347.2</v>
      </c>
      <c r="BC121" s="56" t="str">
        <f t="shared" si="18"/>
        <v>INR  Twenty Three Thousand Three Hundred &amp; Forty Seven  and Paise Twenty Only</v>
      </c>
      <c r="BD121" s="70">
        <v>93</v>
      </c>
      <c r="BE121" s="75">
        <f>BD121*1.12*1.01</f>
        <v>105.2</v>
      </c>
      <c r="BF121" s="75">
        <f>D121*BD121</f>
        <v>44640</v>
      </c>
      <c r="BG121" s="75"/>
      <c r="BK121" s="75">
        <v>4778</v>
      </c>
      <c r="BL121" s="75">
        <f t="shared" si="19"/>
        <v>5404.87</v>
      </c>
      <c r="HR121" s="16">
        <v>3</v>
      </c>
      <c r="HS121" s="16" t="s">
        <v>46</v>
      </c>
      <c r="HT121" s="16" t="s">
        <v>47</v>
      </c>
      <c r="HU121" s="16">
        <v>10</v>
      </c>
      <c r="HV121" s="16" t="s">
        <v>38</v>
      </c>
    </row>
    <row r="122" spans="1:230" s="15" customFormat="1" ht="53.25" customHeight="1">
      <c r="A122" s="64">
        <v>110</v>
      </c>
      <c r="B122" s="71" t="s">
        <v>413</v>
      </c>
      <c r="C122" s="74" t="s">
        <v>175</v>
      </c>
      <c r="D122" s="72">
        <v>146</v>
      </c>
      <c r="E122" s="73" t="s">
        <v>89</v>
      </c>
      <c r="F122" s="70">
        <v>179.86</v>
      </c>
      <c r="G122" s="57"/>
      <c r="H122" s="47"/>
      <c r="I122" s="46" t="s">
        <v>39</v>
      </c>
      <c r="J122" s="48">
        <f t="shared" si="15"/>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16"/>
        <v>26259.56</v>
      </c>
      <c r="BB122" s="61">
        <f t="shared" si="17"/>
        <v>26259.56</v>
      </c>
      <c r="BC122" s="56" t="str">
        <f t="shared" si="18"/>
        <v>INR  Twenty Six Thousand Two Hundred &amp; Fifty Nine  and Paise Fifty Six Only</v>
      </c>
      <c r="BD122" s="70">
        <v>93</v>
      </c>
      <c r="BE122" s="75">
        <f>BD122*1.12*1.01</f>
        <v>105.2</v>
      </c>
      <c r="BF122" s="75">
        <f>D122*BD122</f>
        <v>13578</v>
      </c>
      <c r="BG122" s="75"/>
      <c r="BK122" s="75">
        <v>6523.64</v>
      </c>
      <c r="BL122" s="75">
        <f t="shared" si="19"/>
        <v>7379.54</v>
      </c>
      <c r="HR122" s="16">
        <v>3</v>
      </c>
      <c r="HS122" s="16" t="s">
        <v>46</v>
      </c>
      <c r="HT122" s="16" t="s">
        <v>47</v>
      </c>
      <c r="HU122" s="16">
        <v>10</v>
      </c>
      <c r="HV122" s="16" t="s">
        <v>38</v>
      </c>
    </row>
    <row r="123" spans="1:230" s="15" customFormat="1" ht="44.25" customHeight="1">
      <c r="A123" s="64">
        <v>111</v>
      </c>
      <c r="B123" s="71" t="s">
        <v>414</v>
      </c>
      <c r="C123" s="74" t="s">
        <v>176</v>
      </c>
      <c r="D123" s="72">
        <v>146</v>
      </c>
      <c r="E123" s="73" t="s">
        <v>89</v>
      </c>
      <c r="F123" s="70">
        <v>79.18</v>
      </c>
      <c r="G123" s="57"/>
      <c r="H123" s="47"/>
      <c r="I123" s="46" t="s">
        <v>39</v>
      </c>
      <c r="J123" s="48">
        <f t="shared" si="15"/>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16"/>
        <v>11560.28</v>
      </c>
      <c r="BB123" s="61">
        <f t="shared" si="17"/>
        <v>11560.28</v>
      </c>
      <c r="BC123" s="56" t="str">
        <f t="shared" si="18"/>
        <v>INR  Eleven Thousand Five Hundred &amp; Sixty  and Paise Twenty Eight Only</v>
      </c>
      <c r="BD123" s="70">
        <v>77.54</v>
      </c>
      <c r="BE123" s="75">
        <f>BD123*1.12*1.01</f>
        <v>87.71</v>
      </c>
      <c r="BF123" s="75">
        <f>D123*BD123</f>
        <v>11320.84</v>
      </c>
      <c r="BG123" s="75"/>
      <c r="BK123" s="75">
        <v>71269</v>
      </c>
      <c r="BL123" s="75">
        <f t="shared" si="19"/>
        <v>80619.49</v>
      </c>
      <c r="HR123" s="16">
        <v>1.01</v>
      </c>
      <c r="HS123" s="16" t="s">
        <v>40</v>
      </c>
      <c r="HT123" s="16" t="s">
        <v>36</v>
      </c>
      <c r="HU123" s="16">
        <v>123.223</v>
      </c>
      <c r="HV123" s="16" t="s">
        <v>38</v>
      </c>
    </row>
    <row r="124" spans="1:230" s="15" customFormat="1" ht="71.25" customHeight="1">
      <c r="A124" s="64">
        <v>112</v>
      </c>
      <c r="B124" s="71" t="s">
        <v>415</v>
      </c>
      <c r="C124" s="74" t="s">
        <v>177</v>
      </c>
      <c r="D124" s="72">
        <v>206</v>
      </c>
      <c r="E124" s="73" t="s">
        <v>89</v>
      </c>
      <c r="F124" s="70">
        <v>59.95</v>
      </c>
      <c r="G124" s="57"/>
      <c r="H124" s="47"/>
      <c r="I124" s="46" t="s">
        <v>39</v>
      </c>
      <c r="J124" s="48">
        <f t="shared" si="15"/>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16"/>
        <v>12349.7</v>
      </c>
      <c r="BB124" s="61">
        <f t="shared" si="17"/>
        <v>12349.7</v>
      </c>
      <c r="BC124" s="56" t="str">
        <f t="shared" si="18"/>
        <v>INR  Twelve Thousand Three Hundred &amp; Forty Nine  and Paise Seventy Only</v>
      </c>
      <c r="BD124" s="70">
        <v>172.18</v>
      </c>
      <c r="BE124" s="75">
        <f>BD124*1.12*1.01</f>
        <v>194.77</v>
      </c>
      <c r="BF124" s="75">
        <f>D124*BD124</f>
        <v>35469.08</v>
      </c>
      <c r="BG124" s="75"/>
      <c r="BK124" s="75">
        <v>129</v>
      </c>
      <c r="BL124" s="75">
        <f t="shared" si="19"/>
        <v>145.92</v>
      </c>
      <c r="HR124" s="16">
        <v>1.02</v>
      </c>
      <c r="HS124" s="16" t="s">
        <v>41</v>
      </c>
      <c r="HT124" s="16" t="s">
        <v>42</v>
      </c>
      <c r="HU124" s="16">
        <v>213</v>
      </c>
      <c r="HV124" s="16" t="s">
        <v>38</v>
      </c>
    </row>
    <row r="125" spans="1:230" s="15" customFormat="1" ht="69" customHeight="1">
      <c r="A125" s="64">
        <v>113</v>
      </c>
      <c r="B125" s="71" t="s">
        <v>416</v>
      </c>
      <c r="C125" s="74" t="s">
        <v>178</v>
      </c>
      <c r="D125" s="72">
        <v>206</v>
      </c>
      <c r="E125" s="73" t="s">
        <v>89</v>
      </c>
      <c r="F125" s="70">
        <v>88.23</v>
      </c>
      <c r="G125" s="57"/>
      <c r="H125" s="47"/>
      <c r="I125" s="46" t="s">
        <v>39</v>
      </c>
      <c r="J125" s="48">
        <f t="shared" si="15"/>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16"/>
        <v>18175.38</v>
      </c>
      <c r="BB125" s="61">
        <f t="shared" si="17"/>
        <v>18175.38</v>
      </c>
      <c r="BC125" s="56" t="str">
        <f t="shared" si="18"/>
        <v>INR  Eighteen Thousand One Hundred &amp; Seventy Five  and Paise Thirty Eight Only</v>
      </c>
      <c r="BD125" s="70">
        <v>512.36</v>
      </c>
      <c r="BE125" s="75">
        <f>BD125*1.12*1.01</f>
        <v>579.58</v>
      </c>
      <c r="BF125" s="75">
        <f>D125*BD125</f>
        <v>105546.16</v>
      </c>
      <c r="BG125" s="75"/>
      <c r="BK125" s="75">
        <v>160</v>
      </c>
      <c r="BL125" s="75">
        <f t="shared" si="19"/>
        <v>180.99</v>
      </c>
      <c r="HR125" s="16">
        <v>2</v>
      </c>
      <c r="HS125" s="16" t="s">
        <v>35</v>
      </c>
      <c r="HT125" s="16" t="s">
        <v>44</v>
      </c>
      <c r="HU125" s="16">
        <v>10</v>
      </c>
      <c r="HV125" s="16" t="s">
        <v>38</v>
      </c>
    </row>
    <row r="126" spans="1:230" s="15" customFormat="1" ht="118.5" customHeight="1">
      <c r="A126" s="64">
        <v>114</v>
      </c>
      <c r="B126" s="71" t="s">
        <v>417</v>
      </c>
      <c r="C126" s="74" t="s">
        <v>179</v>
      </c>
      <c r="D126" s="72">
        <v>34.08</v>
      </c>
      <c r="E126" s="73" t="s">
        <v>418</v>
      </c>
      <c r="F126" s="70">
        <v>4898.1</v>
      </c>
      <c r="G126" s="57"/>
      <c r="H126" s="47"/>
      <c r="I126" s="46" t="s">
        <v>39</v>
      </c>
      <c r="J126" s="48">
        <f t="shared" si="15"/>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16"/>
        <v>166927.25</v>
      </c>
      <c r="BB126" s="61">
        <f t="shared" si="17"/>
        <v>166927.25</v>
      </c>
      <c r="BC126" s="56" t="str">
        <f t="shared" si="18"/>
        <v>INR  One Lakh Sixty Six Thousand Nine Hundred &amp; Twenty Seven  and Paise Twenty Five Only</v>
      </c>
      <c r="BD126" s="70">
        <v>512.36</v>
      </c>
      <c r="BE126" s="75">
        <f>BD126*1.12*1.01</f>
        <v>579.58</v>
      </c>
      <c r="BF126" s="75">
        <f>D126*BD126</f>
        <v>17461.23</v>
      </c>
      <c r="BG126" s="75"/>
      <c r="BK126" s="75">
        <v>166</v>
      </c>
      <c r="BL126" s="75">
        <f t="shared" si="19"/>
        <v>187.78</v>
      </c>
      <c r="HR126" s="16">
        <v>2</v>
      </c>
      <c r="HS126" s="16" t="s">
        <v>35</v>
      </c>
      <c r="HT126" s="16" t="s">
        <v>44</v>
      </c>
      <c r="HU126" s="16">
        <v>10</v>
      </c>
      <c r="HV126" s="16" t="s">
        <v>38</v>
      </c>
    </row>
    <row r="127" spans="1:230" s="15" customFormat="1" ht="174.75" customHeight="1">
      <c r="A127" s="64">
        <v>115</v>
      </c>
      <c r="B127" s="71" t="s">
        <v>419</v>
      </c>
      <c r="C127" s="74" t="s">
        <v>180</v>
      </c>
      <c r="D127" s="72">
        <v>120</v>
      </c>
      <c r="E127" s="73" t="s">
        <v>418</v>
      </c>
      <c r="F127" s="70">
        <v>2487.51</v>
      </c>
      <c r="G127" s="57"/>
      <c r="H127" s="47"/>
      <c r="I127" s="46" t="s">
        <v>39</v>
      </c>
      <c r="J127" s="48">
        <f t="shared" si="15"/>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16"/>
        <v>298501.2</v>
      </c>
      <c r="BB127" s="61">
        <f t="shared" si="17"/>
        <v>298501.2</v>
      </c>
      <c r="BC127" s="56" t="str">
        <f t="shared" si="18"/>
        <v>INR  Two Lakh Ninety Eight Thousand Five Hundred &amp; One  and Paise Twenty Only</v>
      </c>
      <c r="BD127" s="70">
        <v>487.41</v>
      </c>
      <c r="BE127" s="75">
        <f>BD127*1.12*1.01</f>
        <v>551.36</v>
      </c>
      <c r="BF127" s="75">
        <f>D127*BD127</f>
        <v>58489.2</v>
      </c>
      <c r="BG127" s="75"/>
      <c r="BK127" s="75">
        <v>261</v>
      </c>
      <c r="BL127" s="75">
        <f t="shared" si="19"/>
        <v>295.24</v>
      </c>
      <c r="HR127" s="16">
        <v>2</v>
      </c>
      <c r="HS127" s="16" t="s">
        <v>35</v>
      </c>
      <c r="HT127" s="16" t="s">
        <v>44</v>
      </c>
      <c r="HU127" s="16">
        <v>10</v>
      </c>
      <c r="HV127" s="16" t="s">
        <v>38</v>
      </c>
    </row>
    <row r="128" spans="1:230" s="15" customFormat="1" ht="77.25" customHeight="1">
      <c r="A128" s="64">
        <v>116</v>
      </c>
      <c r="B128" s="71" t="s">
        <v>420</v>
      </c>
      <c r="C128" s="74" t="s">
        <v>181</v>
      </c>
      <c r="D128" s="72">
        <v>50</v>
      </c>
      <c r="E128" s="73" t="s">
        <v>88</v>
      </c>
      <c r="F128" s="70">
        <v>221.72</v>
      </c>
      <c r="G128" s="57"/>
      <c r="H128" s="47"/>
      <c r="I128" s="46" t="s">
        <v>39</v>
      </c>
      <c r="J128" s="48">
        <f t="shared" si="15"/>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16"/>
        <v>11086</v>
      </c>
      <c r="BB128" s="61">
        <f t="shared" si="17"/>
        <v>11086</v>
      </c>
      <c r="BC128" s="56" t="str">
        <f t="shared" si="18"/>
        <v>INR  Eleven Thousand  &amp;Eighty Six  Only</v>
      </c>
      <c r="BD128" s="70">
        <v>487.41</v>
      </c>
      <c r="BE128" s="75">
        <f>BD128*1.12*1.01</f>
        <v>551.36</v>
      </c>
      <c r="BF128" s="75">
        <f>D128*BD128</f>
        <v>24370.5</v>
      </c>
      <c r="BG128" s="75"/>
      <c r="BK128" s="75">
        <v>408</v>
      </c>
      <c r="BL128" s="75">
        <f t="shared" si="19"/>
        <v>461.53</v>
      </c>
      <c r="HR128" s="16">
        <v>2</v>
      </c>
      <c r="HS128" s="16" t="s">
        <v>35</v>
      </c>
      <c r="HT128" s="16" t="s">
        <v>44</v>
      </c>
      <c r="HU128" s="16">
        <v>10</v>
      </c>
      <c r="HV128" s="16" t="s">
        <v>38</v>
      </c>
    </row>
    <row r="129" spans="1:230" s="15" customFormat="1" ht="77.25" customHeight="1">
      <c r="A129" s="64">
        <v>117</v>
      </c>
      <c r="B129" s="71" t="s">
        <v>421</v>
      </c>
      <c r="C129" s="74" t="s">
        <v>182</v>
      </c>
      <c r="D129" s="72">
        <v>921.6</v>
      </c>
      <c r="E129" s="73" t="s">
        <v>88</v>
      </c>
      <c r="F129" s="70">
        <v>330.31</v>
      </c>
      <c r="G129" s="57"/>
      <c r="H129" s="47"/>
      <c r="I129" s="46" t="s">
        <v>39</v>
      </c>
      <c r="J129" s="48">
        <f t="shared" si="15"/>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16"/>
        <v>304413.7</v>
      </c>
      <c r="BB129" s="61">
        <f t="shared" si="17"/>
        <v>304413.7</v>
      </c>
      <c r="BC129" s="56" t="str">
        <f t="shared" si="18"/>
        <v>INR  Three Lakh Four Thousand Four Hundred &amp; Thirteen  and Paise Seventy Only</v>
      </c>
      <c r="BD129" s="70">
        <v>266</v>
      </c>
      <c r="BE129" s="75">
        <f>BD129*1.12*1.01</f>
        <v>300.9</v>
      </c>
      <c r="BF129" s="75">
        <f>D129*BD129</f>
        <v>245145.6</v>
      </c>
      <c r="BG129" s="75"/>
      <c r="BK129" s="75">
        <v>9696</v>
      </c>
      <c r="BL129" s="75">
        <f t="shared" si="19"/>
        <v>10968.12</v>
      </c>
      <c r="HR129" s="16">
        <v>3</v>
      </c>
      <c r="HS129" s="16" t="s">
        <v>46</v>
      </c>
      <c r="HT129" s="16" t="s">
        <v>47</v>
      </c>
      <c r="HU129" s="16">
        <v>10</v>
      </c>
      <c r="HV129" s="16" t="s">
        <v>38</v>
      </c>
    </row>
    <row r="130" spans="1:230" s="15" customFormat="1" ht="77.25" customHeight="1">
      <c r="A130" s="64">
        <v>118</v>
      </c>
      <c r="B130" s="71" t="s">
        <v>422</v>
      </c>
      <c r="C130" s="74" t="s">
        <v>183</v>
      </c>
      <c r="D130" s="72">
        <v>50</v>
      </c>
      <c r="E130" s="73" t="s">
        <v>88</v>
      </c>
      <c r="F130" s="70">
        <v>617.64</v>
      </c>
      <c r="G130" s="57"/>
      <c r="H130" s="47"/>
      <c r="I130" s="46" t="s">
        <v>39</v>
      </c>
      <c r="J130" s="48">
        <f t="shared" si="15"/>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16"/>
        <v>30882</v>
      </c>
      <c r="BB130" s="61">
        <f t="shared" si="17"/>
        <v>30882</v>
      </c>
      <c r="BC130" s="56" t="str">
        <f t="shared" si="18"/>
        <v>INR  Thirty Thousand Eight Hundred &amp; Eighty Two  Only</v>
      </c>
      <c r="BD130" s="70">
        <v>4737.22</v>
      </c>
      <c r="BE130" s="75">
        <f>BD130*1.12*1.01</f>
        <v>5358.74</v>
      </c>
      <c r="BF130" s="75">
        <f>D130*BD130</f>
        <v>236861</v>
      </c>
      <c r="BG130" s="75"/>
      <c r="BK130" s="75">
        <v>20.01</v>
      </c>
      <c r="BL130" s="75">
        <f t="shared" si="19"/>
        <v>22.64</v>
      </c>
      <c r="HR130" s="16">
        <v>1.01</v>
      </c>
      <c r="HS130" s="16" t="s">
        <v>40</v>
      </c>
      <c r="HT130" s="16" t="s">
        <v>36</v>
      </c>
      <c r="HU130" s="16">
        <v>123.223</v>
      </c>
      <c r="HV130" s="16" t="s">
        <v>38</v>
      </c>
    </row>
    <row r="131" spans="1:230" s="15" customFormat="1" ht="77.25" customHeight="1">
      <c r="A131" s="64">
        <v>119</v>
      </c>
      <c r="B131" s="71" t="s">
        <v>423</v>
      </c>
      <c r="C131" s="74" t="s">
        <v>184</v>
      </c>
      <c r="D131" s="72">
        <v>80</v>
      </c>
      <c r="E131" s="73" t="s">
        <v>89</v>
      </c>
      <c r="F131" s="70">
        <v>52.04</v>
      </c>
      <c r="G131" s="57"/>
      <c r="H131" s="47"/>
      <c r="I131" s="46" t="s">
        <v>39</v>
      </c>
      <c r="J131" s="48">
        <f t="shared" si="15"/>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16"/>
        <v>4163.2</v>
      </c>
      <c r="BB131" s="61">
        <f t="shared" si="17"/>
        <v>4163.2</v>
      </c>
      <c r="BC131" s="56" t="str">
        <f t="shared" si="18"/>
        <v>INR  Four Thousand One Hundred &amp; Sixty Three  and Paise Twenty Only</v>
      </c>
      <c r="BD131" s="70">
        <v>5303.78</v>
      </c>
      <c r="BE131" s="75">
        <f>BD131*1.12*1.01</f>
        <v>5999.64</v>
      </c>
      <c r="BF131" s="75">
        <f>D131*BD131</f>
        <v>424302.4</v>
      </c>
      <c r="BG131" s="75"/>
      <c r="BK131" s="75">
        <v>14.24</v>
      </c>
      <c r="BL131" s="75">
        <f t="shared" si="19"/>
        <v>16.11</v>
      </c>
      <c r="HR131" s="16">
        <v>1.01</v>
      </c>
      <c r="HS131" s="16" t="s">
        <v>40</v>
      </c>
      <c r="HT131" s="16" t="s">
        <v>36</v>
      </c>
      <c r="HU131" s="16">
        <v>123.223</v>
      </c>
      <c r="HV131" s="16" t="s">
        <v>38</v>
      </c>
    </row>
    <row r="132" spans="1:230" s="15" customFormat="1" ht="77.25" customHeight="1">
      <c r="A132" s="64">
        <v>120</v>
      </c>
      <c r="B132" s="71" t="s">
        <v>424</v>
      </c>
      <c r="C132" s="74" t="s">
        <v>185</v>
      </c>
      <c r="D132" s="72">
        <v>282</v>
      </c>
      <c r="E132" s="73" t="s">
        <v>89</v>
      </c>
      <c r="F132" s="70">
        <v>96.15</v>
      </c>
      <c r="G132" s="57"/>
      <c r="H132" s="47"/>
      <c r="I132" s="46" t="s">
        <v>39</v>
      </c>
      <c r="J132" s="48">
        <f t="shared" si="15"/>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16"/>
        <v>27114.3</v>
      </c>
      <c r="BB132" s="61">
        <f t="shared" si="17"/>
        <v>27114.3</v>
      </c>
      <c r="BC132" s="56" t="str">
        <f t="shared" si="18"/>
        <v>INR  Twenty Seven Thousand One Hundred &amp; Fourteen  and Paise Thirty Only</v>
      </c>
      <c r="BD132" s="70">
        <v>5762</v>
      </c>
      <c r="BE132" s="75">
        <f>BD132*1.12*1.01</f>
        <v>6517.97</v>
      </c>
      <c r="BF132" s="75">
        <f>D132*BD132</f>
        <v>1624884</v>
      </c>
      <c r="BG132" s="75"/>
      <c r="BK132" s="75">
        <v>45.1</v>
      </c>
      <c r="BL132" s="75">
        <f t="shared" si="19"/>
        <v>51.02</v>
      </c>
      <c r="HR132" s="16"/>
      <c r="HS132" s="16"/>
      <c r="HT132" s="16"/>
      <c r="HU132" s="16"/>
      <c r="HV132" s="16"/>
    </row>
    <row r="133" spans="1:230" s="15" customFormat="1" ht="77.25" customHeight="1">
      <c r="A133" s="64">
        <v>121</v>
      </c>
      <c r="B133" s="71" t="s">
        <v>425</v>
      </c>
      <c r="C133" s="74" t="s">
        <v>186</v>
      </c>
      <c r="D133" s="72">
        <v>94</v>
      </c>
      <c r="E133" s="73" t="s">
        <v>89</v>
      </c>
      <c r="F133" s="70">
        <v>295.24</v>
      </c>
      <c r="G133" s="57"/>
      <c r="H133" s="47"/>
      <c r="I133" s="46" t="s">
        <v>39</v>
      </c>
      <c r="J133" s="48">
        <f t="shared" si="15"/>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16"/>
        <v>27752.56</v>
      </c>
      <c r="BB133" s="61">
        <f t="shared" si="17"/>
        <v>27752.56</v>
      </c>
      <c r="BC133" s="56" t="str">
        <f t="shared" si="18"/>
        <v>INR  Twenty Seven Thousand Seven Hundred &amp; Fifty Two  and Paise Fifty Six Only</v>
      </c>
      <c r="BD133" s="70">
        <v>5762</v>
      </c>
      <c r="BE133" s="75">
        <f>BD133*1.12*1.01</f>
        <v>6517.97</v>
      </c>
      <c r="BF133" s="75">
        <f>D133*BD133</f>
        <v>541628</v>
      </c>
      <c r="BG133" s="75"/>
      <c r="BK133" s="75">
        <v>84</v>
      </c>
      <c r="BL133" s="75">
        <f t="shared" si="19"/>
        <v>95.02</v>
      </c>
      <c r="HR133" s="16"/>
      <c r="HS133" s="16"/>
      <c r="HT133" s="16"/>
      <c r="HU133" s="16"/>
      <c r="HV133" s="16"/>
    </row>
    <row r="134" spans="1:230" s="15" customFormat="1" ht="77.25" customHeight="1">
      <c r="A134" s="64">
        <v>122</v>
      </c>
      <c r="B134" s="71" t="s">
        <v>426</v>
      </c>
      <c r="C134" s="74" t="s">
        <v>187</v>
      </c>
      <c r="D134" s="72">
        <v>48</v>
      </c>
      <c r="E134" s="73" t="s">
        <v>89</v>
      </c>
      <c r="F134" s="70">
        <v>52.04</v>
      </c>
      <c r="G134" s="57"/>
      <c r="H134" s="47"/>
      <c r="I134" s="46" t="s">
        <v>39</v>
      </c>
      <c r="J134" s="48">
        <f t="shared" si="15"/>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16"/>
        <v>2497.92</v>
      </c>
      <c r="BB134" s="61">
        <f t="shared" si="17"/>
        <v>2497.92</v>
      </c>
      <c r="BC134" s="56" t="str">
        <f t="shared" si="18"/>
        <v>INR  Two Thousand Four Hundred &amp; Ninety Seven  and Paise Ninety Two Only</v>
      </c>
      <c r="BD134" s="70">
        <v>5857</v>
      </c>
      <c r="BE134" s="75">
        <f>BD134*1.12*1.01</f>
        <v>6625.44</v>
      </c>
      <c r="BF134" s="75">
        <f>D134*BD134</f>
        <v>281136</v>
      </c>
      <c r="BG134" s="75"/>
      <c r="BK134" s="75">
        <v>29</v>
      </c>
      <c r="BL134" s="75">
        <f t="shared" si="19"/>
        <v>32.8</v>
      </c>
      <c r="HR134" s="16"/>
      <c r="HS134" s="16"/>
      <c r="HT134" s="16"/>
      <c r="HU134" s="16"/>
      <c r="HV134" s="16"/>
    </row>
    <row r="135" spans="1:230" s="15" customFormat="1" ht="77.25" customHeight="1">
      <c r="A135" s="64">
        <v>123</v>
      </c>
      <c r="B135" s="71" t="s">
        <v>427</v>
      </c>
      <c r="C135" s="74" t="s">
        <v>188</v>
      </c>
      <c r="D135" s="72">
        <v>96</v>
      </c>
      <c r="E135" s="73" t="s">
        <v>89</v>
      </c>
      <c r="F135" s="70">
        <v>96.15</v>
      </c>
      <c r="G135" s="57"/>
      <c r="H135" s="47"/>
      <c r="I135" s="46" t="s">
        <v>39</v>
      </c>
      <c r="J135" s="48">
        <f t="shared" si="15"/>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16"/>
        <v>9230.4</v>
      </c>
      <c r="BB135" s="61">
        <f t="shared" si="17"/>
        <v>9230.4</v>
      </c>
      <c r="BC135" s="56" t="str">
        <f t="shared" si="18"/>
        <v>INR  Nine Thousand Two Hundred &amp; Thirty  and Paise Forty Only</v>
      </c>
      <c r="BD135" s="70">
        <v>5952</v>
      </c>
      <c r="BE135" s="75">
        <f>BD135*1.12*1.01</f>
        <v>6732.9</v>
      </c>
      <c r="BF135" s="75">
        <f>D135*BD135</f>
        <v>571392</v>
      </c>
      <c r="BG135" s="75"/>
      <c r="BK135" s="75">
        <v>79</v>
      </c>
      <c r="BL135" s="75">
        <f t="shared" si="19"/>
        <v>89.36</v>
      </c>
      <c r="HR135" s="16"/>
      <c r="HS135" s="16"/>
      <c r="HT135" s="16"/>
      <c r="HU135" s="16"/>
      <c r="HV135" s="16"/>
    </row>
    <row r="136" spans="1:230" s="15" customFormat="1" ht="77.25" customHeight="1">
      <c r="A136" s="64">
        <v>124</v>
      </c>
      <c r="B136" s="71" t="s">
        <v>428</v>
      </c>
      <c r="C136" s="74" t="s">
        <v>189</v>
      </c>
      <c r="D136" s="72">
        <v>48</v>
      </c>
      <c r="E136" s="73" t="s">
        <v>89</v>
      </c>
      <c r="F136" s="70">
        <v>296.37</v>
      </c>
      <c r="G136" s="57"/>
      <c r="H136" s="47"/>
      <c r="I136" s="46" t="s">
        <v>39</v>
      </c>
      <c r="J136" s="48">
        <f t="shared" si="15"/>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16"/>
        <v>14225.76</v>
      </c>
      <c r="BB136" s="61">
        <f t="shared" si="17"/>
        <v>14225.76</v>
      </c>
      <c r="BC136" s="56" t="str">
        <f t="shared" si="18"/>
        <v>INR  Fourteen Thousand Two Hundred &amp; Twenty Five  and Paise Seventy Six Only</v>
      </c>
      <c r="BD136" s="70">
        <v>6047</v>
      </c>
      <c r="BE136" s="75">
        <f>BD136*1.12*1.01</f>
        <v>6840.37</v>
      </c>
      <c r="BF136" s="75">
        <f>D136*BD136</f>
        <v>290256</v>
      </c>
      <c r="BG136" s="75"/>
      <c r="BK136" s="75">
        <v>5015</v>
      </c>
      <c r="BL136" s="75">
        <f t="shared" si="19"/>
        <v>5672.97</v>
      </c>
      <c r="HR136" s="16"/>
      <c r="HS136" s="16"/>
      <c r="HT136" s="16"/>
      <c r="HU136" s="16"/>
      <c r="HV136" s="16"/>
    </row>
    <row r="137" spans="1:230" s="15" customFormat="1" ht="77.25" customHeight="1">
      <c r="A137" s="64">
        <v>125</v>
      </c>
      <c r="B137" s="71" t="s">
        <v>429</v>
      </c>
      <c r="C137" s="74" t="s">
        <v>190</v>
      </c>
      <c r="D137" s="72">
        <v>48</v>
      </c>
      <c r="E137" s="73" t="s">
        <v>89</v>
      </c>
      <c r="F137" s="70">
        <v>114.25</v>
      </c>
      <c r="G137" s="57"/>
      <c r="H137" s="47"/>
      <c r="I137" s="46" t="s">
        <v>39</v>
      </c>
      <c r="J137" s="48">
        <f t="shared" si="15"/>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16"/>
        <v>5484</v>
      </c>
      <c r="BB137" s="61">
        <f t="shared" si="17"/>
        <v>5484</v>
      </c>
      <c r="BC137" s="56" t="str">
        <f t="shared" si="18"/>
        <v>INR  Five Thousand Four Hundred &amp; Eighty Four  Only</v>
      </c>
      <c r="BD137" s="70">
        <v>6142</v>
      </c>
      <c r="BE137" s="75">
        <f>BD137*1.12*1.01</f>
        <v>6947.83</v>
      </c>
      <c r="BF137" s="75">
        <f>D137*BD137</f>
        <v>294816</v>
      </c>
      <c r="BG137" s="75"/>
      <c r="BK137" s="75">
        <v>257</v>
      </c>
      <c r="BL137" s="75">
        <f t="shared" si="19"/>
        <v>290.72</v>
      </c>
      <c r="HR137" s="16"/>
      <c r="HS137" s="16"/>
      <c r="HT137" s="16"/>
      <c r="HU137" s="16"/>
      <c r="HV137" s="16"/>
    </row>
    <row r="138" spans="1:230" s="15" customFormat="1" ht="77.25" customHeight="1">
      <c r="A138" s="64">
        <v>126</v>
      </c>
      <c r="B138" s="71" t="s">
        <v>430</v>
      </c>
      <c r="C138" s="74" t="s">
        <v>191</v>
      </c>
      <c r="D138" s="72">
        <v>96</v>
      </c>
      <c r="E138" s="73" t="s">
        <v>89</v>
      </c>
      <c r="F138" s="70">
        <v>220.58</v>
      </c>
      <c r="G138" s="57"/>
      <c r="H138" s="47"/>
      <c r="I138" s="46" t="s">
        <v>39</v>
      </c>
      <c r="J138" s="48">
        <f t="shared" si="15"/>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16"/>
        <v>21175.68</v>
      </c>
      <c r="BB138" s="61">
        <f t="shared" si="17"/>
        <v>21175.68</v>
      </c>
      <c r="BC138" s="56" t="str">
        <f t="shared" si="18"/>
        <v>INR  Twenty One Thousand One Hundred &amp; Seventy Five  and Paise Sixty Eight Only</v>
      </c>
      <c r="BD138" s="70">
        <v>6142</v>
      </c>
      <c r="BE138" s="75">
        <f>BD138*1.12*1.01</f>
        <v>6947.83</v>
      </c>
      <c r="BF138" s="75">
        <f>D138*BD138</f>
        <v>589632</v>
      </c>
      <c r="BG138" s="75"/>
      <c r="BK138" s="75">
        <v>263</v>
      </c>
      <c r="BL138" s="75">
        <f t="shared" si="19"/>
        <v>297.51</v>
      </c>
      <c r="HR138" s="16"/>
      <c r="HS138" s="16"/>
      <c r="HT138" s="16"/>
      <c r="HU138" s="16"/>
      <c r="HV138" s="16"/>
    </row>
    <row r="139" spans="1:230" s="15" customFormat="1" ht="77.25" customHeight="1">
      <c r="A139" s="64">
        <v>127</v>
      </c>
      <c r="B139" s="71" t="s">
        <v>431</v>
      </c>
      <c r="C139" s="74" t="s">
        <v>192</v>
      </c>
      <c r="D139" s="72">
        <v>48</v>
      </c>
      <c r="E139" s="73" t="s">
        <v>89</v>
      </c>
      <c r="F139" s="70">
        <v>581.44</v>
      </c>
      <c r="G139" s="57"/>
      <c r="H139" s="47"/>
      <c r="I139" s="46" t="s">
        <v>39</v>
      </c>
      <c r="J139" s="48">
        <f t="shared" si="15"/>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16"/>
        <v>27909.12</v>
      </c>
      <c r="BB139" s="61">
        <f t="shared" si="17"/>
        <v>27909.12</v>
      </c>
      <c r="BC139" s="56" t="str">
        <f t="shared" si="18"/>
        <v>INR  Twenty Seven Thousand Nine Hundred &amp; Nine  and Paise Twelve Only</v>
      </c>
      <c r="BD139" s="70">
        <v>363</v>
      </c>
      <c r="BE139" s="75">
        <f>BD139*1.12*1.01</f>
        <v>410.63</v>
      </c>
      <c r="BF139" s="75">
        <f>D139*BD139</f>
        <v>17424</v>
      </c>
      <c r="BG139" s="75"/>
      <c r="BK139" s="75">
        <v>21</v>
      </c>
      <c r="BL139" s="75">
        <f t="shared" si="19"/>
        <v>23.76</v>
      </c>
      <c r="HR139" s="16"/>
      <c r="HS139" s="16"/>
      <c r="HT139" s="16"/>
      <c r="HU139" s="16"/>
      <c r="HV139" s="16"/>
    </row>
    <row r="140" spans="1:230" s="15" customFormat="1" ht="77.25" customHeight="1">
      <c r="A140" s="64">
        <v>128</v>
      </c>
      <c r="B140" s="71" t="s">
        <v>432</v>
      </c>
      <c r="C140" s="74" t="s">
        <v>193</v>
      </c>
      <c r="D140" s="72">
        <v>48</v>
      </c>
      <c r="E140" s="73" t="s">
        <v>89</v>
      </c>
      <c r="F140" s="70">
        <v>201.35</v>
      </c>
      <c r="G140" s="57"/>
      <c r="H140" s="47"/>
      <c r="I140" s="46" t="s">
        <v>39</v>
      </c>
      <c r="J140" s="48">
        <f t="shared" si="15"/>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16"/>
        <v>9664.8</v>
      </c>
      <c r="BB140" s="61">
        <f t="shared" si="17"/>
        <v>9664.8</v>
      </c>
      <c r="BC140" s="56" t="str">
        <f t="shared" si="18"/>
        <v>INR  Nine Thousand Six Hundred &amp; Sixty Four  and Paise Eighty Only</v>
      </c>
      <c r="BD140" s="70">
        <v>381</v>
      </c>
      <c r="BE140" s="75">
        <f>BD140*1.12*1.01</f>
        <v>430.99</v>
      </c>
      <c r="BF140" s="75">
        <f>D140*BD140</f>
        <v>18288</v>
      </c>
      <c r="BG140" s="75"/>
      <c r="BK140" s="75">
        <v>105</v>
      </c>
      <c r="BL140" s="75">
        <f t="shared" si="19"/>
        <v>118.78</v>
      </c>
      <c r="HR140" s="16"/>
      <c r="HS140" s="16"/>
      <c r="HT140" s="16"/>
      <c r="HU140" s="16"/>
      <c r="HV140" s="16"/>
    </row>
    <row r="141" spans="1:230" s="15" customFormat="1" ht="77.25" customHeight="1">
      <c r="A141" s="64">
        <v>129</v>
      </c>
      <c r="B141" s="71" t="s">
        <v>433</v>
      </c>
      <c r="C141" s="74" t="s">
        <v>194</v>
      </c>
      <c r="D141" s="72">
        <v>58</v>
      </c>
      <c r="E141" s="73" t="s">
        <v>89</v>
      </c>
      <c r="F141" s="70">
        <v>352.93</v>
      </c>
      <c r="G141" s="57"/>
      <c r="H141" s="47"/>
      <c r="I141" s="46" t="s">
        <v>39</v>
      </c>
      <c r="J141" s="48">
        <f t="shared" si="15"/>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16"/>
        <v>20469.94</v>
      </c>
      <c r="BB141" s="61">
        <f t="shared" si="17"/>
        <v>20469.94</v>
      </c>
      <c r="BC141" s="56" t="str">
        <f t="shared" si="18"/>
        <v>INR  Twenty Thousand Four Hundred &amp; Sixty Nine  and Paise Ninety Four Only</v>
      </c>
      <c r="BD141" s="70">
        <v>399</v>
      </c>
      <c r="BE141" s="75">
        <f>BD141*1.12*1.01</f>
        <v>451.35</v>
      </c>
      <c r="BF141" s="75">
        <f>D141*BD141</f>
        <v>23142</v>
      </c>
      <c r="BG141" s="75"/>
      <c r="BK141" s="75">
        <v>540</v>
      </c>
      <c r="BL141" s="75">
        <f t="shared" si="19"/>
        <v>610.85</v>
      </c>
      <c r="HR141" s="16"/>
      <c r="HS141" s="16"/>
      <c r="HT141" s="16"/>
      <c r="HU141" s="16"/>
      <c r="HV141" s="16"/>
    </row>
    <row r="142" spans="1:230" s="15" customFormat="1" ht="77.25" customHeight="1">
      <c r="A142" s="64">
        <v>130</v>
      </c>
      <c r="B142" s="71" t="s">
        <v>434</v>
      </c>
      <c r="C142" s="74" t="s">
        <v>195</v>
      </c>
      <c r="D142" s="72">
        <v>48</v>
      </c>
      <c r="E142" s="73" t="s">
        <v>89</v>
      </c>
      <c r="F142" s="70">
        <v>115.38</v>
      </c>
      <c r="G142" s="57"/>
      <c r="H142" s="47"/>
      <c r="I142" s="46" t="s">
        <v>39</v>
      </c>
      <c r="J142" s="48">
        <f t="shared" si="15"/>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16"/>
        <v>5538.24</v>
      </c>
      <c r="BB142" s="61">
        <f t="shared" si="17"/>
        <v>5538.24</v>
      </c>
      <c r="BC142" s="56" t="str">
        <f t="shared" si="18"/>
        <v>INR  Five Thousand Five Hundred &amp; Thirty Eight  and Paise Twenty Four Only</v>
      </c>
      <c r="BD142" s="70">
        <v>399</v>
      </c>
      <c r="BE142" s="75">
        <f>BD142*1.12*1.01</f>
        <v>451.35</v>
      </c>
      <c r="BF142" s="75">
        <f>D142*BD142</f>
        <v>19152</v>
      </c>
      <c r="BG142" s="75"/>
      <c r="BK142" s="75">
        <v>128</v>
      </c>
      <c r="BL142" s="75">
        <f t="shared" si="19"/>
        <v>144.79</v>
      </c>
      <c r="HR142" s="16"/>
      <c r="HS142" s="16"/>
      <c r="HT142" s="16"/>
      <c r="HU142" s="16"/>
      <c r="HV142" s="16"/>
    </row>
    <row r="143" spans="1:230" s="15" customFormat="1" ht="77.25" customHeight="1">
      <c r="A143" s="64">
        <v>131</v>
      </c>
      <c r="B143" s="71" t="s">
        <v>435</v>
      </c>
      <c r="C143" s="74" t="s">
        <v>196</v>
      </c>
      <c r="D143" s="72">
        <v>72</v>
      </c>
      <c r="E143" s="73" t="s">
        <v>89</v>
      </c>
      <c r="F143" s="70">
        <v>233.03</v>
      </c>
      <c r="G143" s="57"/>
      <c r="H143" s="47"/>
      <c r="I143" s="46" t="s">
        <v>39</v>
      </c>
      <c r="J143" s="48">
        <f t="shared" si="15"/>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t="shared" si="16"/>
        <v>16778.16</v>
      </c>
      <c r="BB143" s="61">
        <f t="shared" si="17"/>
        <v>16778.16</v>
      </c>
      <c r="BC143" s="56" t="str">
        <f t="shared" si="18"/>
        <v>INR  Sixteen Thousand Seven Hundred &amp; Seventy Eight  and Paise Sixteen Only</v>
      </c>
      <c r="BD143" s="70">
        <v>417</v>
      </c>
      <c r="BE143" s="75">
        <f>BD143*1.12*1.01</f>
        <v>471.71</v>
      </c>
      <c r="BF143" s="75">
        <f>D143*BD143</f>
        <v>30024</v>
      </c>
      <c r="BG143" s="75"/>
      <c r="BK143" s="75">
        <v>893</v>
      </c>
      <c r="BL143" s="75">
        <f t="shared" si="19"/>
        <v>1010.16</v>
      </c>
      <c r="HR143" s="16"/>
      <c r="HS143" s="16"/>
      <c r="HT143" s="16"/>
      <c r="HU143" s="16"/>
      <c r="HV143" s="16"/>
    </row>
    <row r="144" spans="1:230" s="15" customFormat="1" ht="77.25" customHeight="1">
      <c r="A144" s="64">
        <v>132</v>
      </c>
      <c r="B144" s="71" t="s">
        <v>436</v>
      </c>
      <c r="C144" s="74" t="s">
        <v>197</v>
      </c>
      <c r="D144" s="72">
        <v>48</v>
      </c>
      <c r="E144" s="73" t="s">
        <v>89</v>
      </c>
      <c r="F144" s="70">
        <v>659.49</v>
      </c>
      <c r="G144" s="57"/>
      <c r="H144" s="47"/>
      <c r="I144" s="46" t="s">
        <v>39</v>
      </c>
      <c r="J144" s="48">
        <f t="shared" si="15"/>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16"/>
        <v>31655.52</v>
      </c>
      <c r="BB144" s="61">
        <f t="shared" si="17"/>
        <v>31655.52</v>
      </c>
      <c r="BC144" s="56" t="str">
        <f t="shared" si="18"/>
        <v>INR  Thirty One Thousand Six Hundred &amp; Fifty Five  and Paise Fifty Two Only</v>
      </c>
      <c r="BD144" s="70">
        <v>435</v>
      </c>
      <c r="BE144" s="75">
        <f>BD144*1.12*1.01</f>
        <v>492.07</v>
      </c>
      <c r="BF144" s="75">
        <f>D144*BD144</f>
        <v>20880</v>
      </c>
      <c r="BG144" s="75"/>
      <c r="BK144" s="75">
        <v>249</v>
      </c>
      <c r="BL144" s="75">
        <f t="shared" si="19"/>
        <v>281.67</v>
      </c>
      <c r="HR144" s="16"/>
      <c r="HS144" s="16"/>
      <c r="HT144" s="16"/>
      <c r="HU144" s="16"/>
      <c r="HV144" s="16"/>
    </row>
    <row r="145" spans="1:230" s="15" customFormat="1" ht="77.25" customHeight="1">
      <c r="A145" s="64">
        <v>133</v>
      </c>
      <c r="B145" s="71" t="s">
        <v>437</v>
      </c>
      <c r="C145" s="74" t="s">
        <v>198</v>
      </c>
      <c r="D145" s="72">
        <v>48</v>
      </c>
      <c r="E145" s="73" t="s">
        <v>89</v>
      </c>
      <c r="F145" s="70">
        <v>69</v>
      </c>
      <c r="G145" s="57"/>
      <c r="H145" s="47"/>
      <c r="I145" s="46" t="s">
        <v>39</v>
      </c>
      <c r="J145" s="48">
        <f t="shared" si="15"/>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16"/>
        <v>3312</v>
      </c>
      <c r="BB145" s="61">
        <f t="shared" si="17"/>
        <v>3312</v>
      </c>
      <c r="BC145" s="56" t="str">
        <f t="shared" si="18"/>
        <v>INR  Three Thousand Three Hundred &amp; Twelve  Only</v>
      </c>
      <c r="BD145" s="70">
        <v>59</v>
      </c>
      <c r="BE145" s="75">
        <f>BD145*1.12*1.01</f>
        <v>66.74</v>
      </c>
      <c r="BF145" s="75">
        <f>D145*BD145</f>
        <v>2832</v>
      </c>
      <c r="BG145" s="75"/>
      <c r="BK145" s="75">
        <v>174</v>
      </c>
      <c r="BL145" s="75">
        <f t="shared" si="19"/>
        <v>196.83</v>
      </c>
      <c r="HR145" s="16"/>
      <c r="HS145" s="16"/>
      <c r="HT145" s="16"/>
      <c r="HU145" s="16"/>
      <c r="HV145" s="16"/>
    </row>
    <row r="146" spans="1:230" s="15" customFormat="1" ht="77.25" customHeight="1">
      <c r="A146" s="64">
        <v>134</v>
      </c>
      <c r="B146" s="71" t="s">
        <v>438</v>
      </c>
      <c r="C146" s="74" t="s">
        <v>199</v>
      </c>
      <c r="D146" s="72">
        <v>72</v>
      </c>
      <c r="E146" s="73" t="s">
        <v>89</v>
      </c>
      <c r="F146" s="70">
        <v>135.74</v>
      </c>
      <c r="G146" s="57"/>
      <c r="H146" s="47"/>
      <c r="I146" s="46" t="s">
        <v>39</v>
      </c>
      <c r="J146" s="48">
        <f>IF(I146="Less(-)",-1,1)</f>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total_amount_ba($B$2,$D$2,D146,F146,J146,K146,M146)</f>
        <v>9773.28</v>
      </c>
      <c r="BB146" s="61">
        <f>BA146+SUM(N146:AZ146)</f>
        <v>9773.28</v>
      </c>
      <c r="BC146" s="56" t="str">
        <f>SpellNumber(L146,BB146)</f>
        <v>INR  Nine Thousand Seven Hundred &amp; Seventy Three  and Paise Twenty Eight Only</v>
      </c>
      <c r="BD146" s="70">
        <v>59</v>
      </c>
      <c r="BE146" s="75">
        <f>BD146*1.12*1.01</f>
        <v>66.74</v>
      </c>
      <c r="BF146" s="75">
        <f>D146*BD146</f>
        <v>4248</v>
      </c>
      <c r="BG146" s="75"/>
      <c r="BK146" s="75">
        <v>961</v>
      </c>
      <c r="BL146" s="15">
        <f>BK146*1.01</f>
        <v>970.61</v>
      </c>
      <c r="HR146" s="16"/>
      <c r="HS146" s="16"/>
      <c r="HT146" s="16"/>
      <c r="HU146" s="16"/>
      <c r="HV146" s="16"/>
    </row>
    <row r="147" spans="1:230" s="15" customFormat="1" ht="77.25" customHeight="1">
      <c r="A147" s="64">
        <v>135</v>
      </c>
      <c r="B147" s="71" t="s">
        <v>439</v>
      </c>
      <c r="C147" s="74" t="s">
        <v>200</v>
      </c>
      <c r="D147" s="72">
        <v>48</v>
      </c>
      <c r="E147" s="73" t="s">
        <v>89</v>
      </c>
      <c r="F147" s="70">
        <v>382.35</v>
      </c>
      <c r="G147" s="57"/>
      <c r="H147" s="47"/>
      <c r="I147" s="46" t="s">
        <v>39</v>
      </c>
      <c r="J147" s="48">
        <f>IF(I147="Less(-)",-1,1)</f>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total_amount_ba($B$2,$D$2,D147,F147,J147,K147,M147)</f>
        <v>18352.8</v>
      </c>
      <c r="BB147" s="61">
        <f>BA147+SUM(N147:AZ147)</f>
        <v>18352.8</v>
      </c>
      <c r="BC147" s="56" t="str">
        <f>SpellNumber(L147,BB147)</f>
        <v>INR  Eighteen Thousand Three Hundred &amp; Fifty Two  and Paise Eighty Only</v>
      </c>
      <c r="BD147" s="70">
        <v>71269</v>
      </c>
      <c r="BE147" s="75">
        <f>BD147*1.12*1.01</f>
        <v>80619.49</v>
      </c>
      <c r="BF147" s="75">
        <f>D147*BD147</f>
        <v>3420912</v>
      </c>
      <c r="BG147" s="75"/>
      <c r="BK147" s="75">
        <v>1320</v>
      </c>
      <c r="BL147" s="15">
        <f>BK147*1.01</f>
        <v>1333.2</v>
      </c>
      <c r="HR147" s="16"/>
      <c r="HS147" s="16"/>
      <c r="HT147" s="16"/>
      <c r="HU147" s="16"/>
      <c r="HV147" s="16"/>
    </row>
    <row r="148" spans="1:230" s="15" customFormat="1" ht="77.25" customHeight="1">
      <c r="A148" s="64">
        <v>136</v>
      </c>
      <c r="B148" s="71" t="s">
        <v>440</v>
      </c>
      <c r="C148" s="74" t="s">
        <v>201</v>
      </c>
      <c r="D148" s="72">
        <v>48</v>
      </c>
      <c r="E148" s="73" t="s">
        <v>89</v>
      </c>
      <c r="F148" s="70">
        <v>93.89</v>
      </c>
      <c r="G148" s="57"/>
      <c r="H148" s="47"/>
      <c r="I148" s="46" t="s">
        <v>39</v>
      </c>
      <c r="J148" s="48">
        <f aca="true" t="shared" si="20" ref="J148:J179">IF(I148="Less(-)",-1,1)</f>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aca="true" t="shared" si="21" ref="BA148:BA179">total_amount_ba($B$2,$D$2,D148,F148,J148,K148,M148)</f>
        <v>4506.72</v>
      </c>
      <c r="BB148" s="61">
        <f aca="true" t="shared" si="22" ref="BB148:BB179">BA148+SUM(N148:AZ148)</f>
        <v>4506.72</v>
      </c>
      <c r="BC148" s="56" t="str">
        <f aca="true" t="shared" si="23" ref="BC148:BC179">SpellNumber(L148,BB148)</f>
        <v>INR  Four Thousand Five Hundred &amp; Six  and Paise Seventy Two Only</v>
      </c>
      <c r="BD148" s="70">
        <v>10</v>
      </c>
      <c r="BE148" s="75">
        <f>BD148*1.12*1.01</f>
        <v>11.31</v>
      </c>
      <c r="BF148" s="75">
        <f>D148*BD148</f>
        <v>480</v>
      </c>
      <c r="BG148" s="75"/>
      <c r="BI148" s="76"/>
      <c r="BJ148" s="76"/>
      <c r="BK148" s="75">
        <v>10</v>
      </c>
      <c r="BL148" s="75">
        <f>BK148*1.12*1.01</f>
        <v>11.31</v>
      </c>
      <c r="HR148" s="16">
        <v>2</v>
      </c>
      <c r="HS148" s="16" t="s">
        <v>35</v>
      </c>
      <c r="HT148" s="16" t="s">
        <v>44</v>
      </c>
      <c r="HU148" s="16">
        <v>10</v>
      </c>
      <c r="HV148" s="16" t="s">
        <v>38</v>
      </c>
    </row>
    <row r="149" spans="1:230" s="15" customFormat="1" ht="77.25" customHeight="1">
      <c r="A149" s="64">
        <v>137</v>
      </c>
      <c r="B149" s="71" t="s">
        <v>441</v>
      </c>
      <c r="C149" s="74" t="s">
        <v>202</v>
      </c>
      <c r="D149" s="72">
        <v>72</v>
      </c>
      <c r="E149" s="73" t="s">
        <v>89</v>
      </c>
      <c r="F149" s="70">
        <v>166.29</v>
      </c>
      <c r="G149" s="57"/>
      <c r="H149" s="47"/>
      <c r="I149" s="46" t="s">
        <v>39</v>
      </c>
      <c r="J149" s="48">
        <f t="shared" si="20"/>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21"/>
        <v>11972.88</v>
      </c>
      <c r="BB149" s="61">
        <f t="shared" si="22"/>
        <v>11972.88</v>
      </c>
      <c r="BC149" s="56" t="str">
        <f t="shared" si="23"/>
        <v>INR  Eleven Thousand Nine Hundred &amp; Seventy Two  and Paise Eighty Eight Only</v>
      </c>
      <c r="BD149" s="70">
        <v>119.27</v>
      </c>
      <c r="BE149" s="75">
        <f>BD149*1.12*1.01</f>
        <v>134.92</v>
      </c>
      <c r="BF149" s="75">
        <f>D149*BD149</f>
        <v>8587.44</v>
      </c>
      <c r="BG149" s="75">
        <f>255.92/F149</f>
        <v>1.54</v>
      </c>
      <c r="BH149" s="76">
        <f>D149+1.9</f>
        <v>73.9</v>
      </c>
      <c r="BK149" s="75">
        <v>119.27</v>
      </c>
      <c r="BL149" s="75">
        <f aca="true" t="shared" si="24" ref="BL149:BL179">BK149*1.12*1.01</f>
        <v>134.92</v>
      </c>
      <c r="HR149" s="16">
        <v>2</v>
      </c>
      <c r="HS149" s="16" t="s">
        <v>35</v>
      </c>
      <c r="HT149" s="16" t="s">
        <v>44</v>
      </c>
      <c r="HU149" s="16">
        <v>10</v>
      </c>
      <c r="HV149" s="16" t="s">
        <v>38</v>
      </c>
    </row>
    <row r="150" spans="1:230" s="15" customFormat="1" ht="77.25" customHeight="1">
      <c r="A150" s="64">
        <v>138</v>
      </c>
      <c r="B150" s="71" t="s">
        <v>442</v>
      </c>
      <c r="C150" s="74" t="s">
        <v>203</v>
      </c>
      <c r="D150" s="72">
        <v>48</v>
      </c>
      <c r="E150" s="73" t="s">
        <v>89</v>
      </c>
      <c r="F150" s="70">
        <v>417.41</v>
      </c>
      <c r="G150" s="57"/>
      <c r="H150" s="47"/>
      <c r="I150" s="46" t="s">
        <v>39</v>
      </c>
      <c r="J150" s="48">
        <f t="shared" si="20"/>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21"/>
        <v>20035.68</v>
      </c>
      <c r="BB150" s="61">
        <f t="shared" si="22"/>
        <v>20035.68</v>
      </c>
      <c r="BC150" s="56" t="str">
        <f t="shared" si="23"/>
        <v>INR  Twenty Thousand  &amp;Thirty Five  and Paise Sixty Eight Only</v>
      </c>
      <c r="BD150" s="70">
        <v>192.38</v>
      </c>
      <c r="BE150" s="75">
        <f>BD150*1.12*1.01</f>
        <v>217.62</v>
      </c>
      <c r="BF150" s="75">
        <f>D150*BD150</f>
        <v>9234.24</v>
      </c>
      <c r="BG150" s="75"/>
      <c r="BH150" s="76"/>
      <c r="BI150" s="76">
        <v>30874.1</v>
      </c>
      <c r="BK150" s="75">
        <v>77.54</v>
      </c>
      <c r="BL150" s="75">
        <f t="shared" si="24"/>
        <v>87.71</v>
      </c>
      <c r="HR150" s="16">
        <v>2</v>
      </c>
      <c r="HS150" s="16" t="s">
        <v>35</v>
      </c>
      <c r="HT150" s="16" t="s">
        <v>44</v>
      </c>
      <c r="HU150" s="16">
        <v>10</v>
      </c>
      <c r="HV150" s="16" t="s">
        <v>38</v>
      </c>
    </row>
    <row r="151" spans="1:230" s="15" customFormat="1" ht="77.25" customHeight="1">
      <c r="A151" s="64">
        <v>139</v>
      </c>
      <c r="B151" s="71" t="s">
        <v>443</v>
      </c>
      <c r="C151" s="74" t="s">
        <v>204</v>
      </c>
      <c r="D151" s="72">
        <v>48</v>
      </c>
      <c r="E151" s="73" t="s">
        <v>89</v>
      </c>
      <c r="F151" s="70">
        <v>244.34</v>
      </c>
      <c r="G151" s="57"/>
      <c r="H151" s="47"/>
      <c r="I151" s="46" t="s">
        <v>39</v>
      </c>
      <c r="J151" s="48">
        <f t="shared" si="20"/>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21"/>
        <v>11728.32</v>
      </c>
      <c r="BB151" s="61">
        <f t="shared" si="22"/>
        <v>11728.32</v>
      </c>
      <c r="BC151" s="56" t="str">
        <f t="shared" si="23"/>
        <v>INR  Eleven Thousand Seven Hundred &amp; Twenty Eight  and Paise Thirty Two Only</v>
      </c>
      <c r="BD151" s="70">
        <v>148</v>
      </c>
      <c r="BE151" s="75">
        <f>BD151*1.12*1.01</f>
        <v>167.42</v>
      </c>
      <c r="BF151" s="75">
        <f>D151*BD151</f>
        <v>7104</v>
      </c>
      <c r="BG151" s="75"/>
      <c r="BK151" s="75">
        <v>711.81</v>
      </c>
      <c r="BL151" s="75">
        <f t="shared" si="24"/>
        <v>805.2</v>
      </c>
      <c r="HR151" s="16">
        <v>2</v>
      </c>
      <c r="HS151" s="16" t="s">
        <v>35</v>
      </c>
      <c r="HT151" s="16" t="s">
        <v>44</v>
      </c>
      <c r="HU151" s="16">
        <v>10</v>
      </c>
      <c r="HV151" s="16" t="s">
        <v>38</v>
      </c>
    </row>
    <row r="152" spans="1:230" s="15" customFormat="1" ht="77.25" customHeight="1">
      <c r="A152" s="64">
        <v>140</v>
      </c>
      <c r="B152" s="71" t="s">
        <v>444</v>
      </c>
      <c r="C152" s="74" t="s">
        <v>205</v>
      </c>
      <c r="D152" s="72">
        <v>72</v>
      </c>
      <c r="E152" s="73" t="s">
        <v>89</v>
      </c>
      <c r="F152" s="70">
        <v>270.36</v>
      </c>
      <c r="G152" s="57"/>
      <c r="H152" s="47"/>
      <c r="I152" s="46" t="s">
        <v>39</v>
      </c>
      <c r="J152" s="48">
        <f t="shared" si="20"/>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21"/>
        <v>19465.92</v>
      </c>
      <c r="BB152" s="61">
        <f t="shared" si="22"/>
        <v>19465.92</v>
      </c>
      <c r="BC152" s="56" t="str">
        <f t="shared" si="23"/>
        <v>INR  Nineteen Thousand Four Hundred &amp; Sixty Five  and Paise Ninety Two Only</v>
      </c>
      <c r="BD152" s="70">
        <v>148</v>
      </c>
      <c r="BE152" s="75">
        <f>BD152*1.12*1.01</f>
        <v>167.42</v>
      </c>
      <c r="BF152" s="75">
        <f>D152*BD152</f>
        <v>10656</v>
      </c>
      <c r="BG152" s="75"/>
      <c r="BK152" s="75">
        <v>357</v>
      </c>
      <c r="BL152" s="75">
        <f t="shared" si="24"/>
        <v>403.84</v>
      </c>
      <c r="HR152" s="16">
        <v>2</v>
      </c>
      <c r="HS152" s="16" t="s">
        <v>35</v>
      </c>
      <c r="HT152" s="16" t="s">
        <v>44</v>
      </c>
      <c r="HU152" s="16">
        <v>10</v>
      </c>
      <c r="HV152" s="16" t="s">
        <v>38</v>
      </c>
    </row>
    <row r="153" spans="1:230" s="15" customFormat="1" ht="77.25" customHeight="1">
      <c r="A153" s="64">
        <v>141</v>
      </c>
      <c r="B153" s="71" t="s">
        <v>445</v>
      </c>
      <c r="C153" s="74" t="s">
        <v>206</v>
      </c>
      <c r="D153" s="72">
        <v>48</v>
      </c>
      <c r="E153" s="73" t="s">
        <v>89</v>
      </c>
      <c r="F153" s="70">
        <v>28.28</v>
      </c>
      <c r="G153" s="57"/>
      <c r="H153" s="47"/>
      <c r="I153" s="46" t="s">
        <v>39</v>
      </c>
      <c r="J153" s="48">
        <f t="shared" si="20"/>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21"/>
        <v>1357.44</v>
      </c>
      <c r="BB153" s="61">
        <f t="shared" si="22"/>
        <v>1357.44</v>
      </c>
      <c r="BC153" s="56" t="str">
        <f t="shared" si="23"/>
        <v>INR  One Thousand Three Hundred &amp; Fifty Seven  and Paise Forty Four Only</v>
      </c>
      <c r="BD153" s="70">
        <v>228</v>
      </c>
      <c r="BE153" s="75">
        <f>BD153*1.12*1.01</f>
        <v>257.91</v>
      </c>
      <c r="BF153" s="75">
        <f>D153*BD153</f>
        <v>10944</v>
      </c>
      <c r="BG153" s="75"/>
      <c r="BK153" s="75">
        <v>5783</v>
      </c>
      <c r="BL153" s="75">
        <f t="shared" si="24"/>
        <v>6541.73</v>
      </c>
      <c r="HR153" s="16">
        <v>2</v>
      </c>
      <c r="HS153" s="16" t="s">
        <v>35</v>
      </c>
      <c r="HT153" s="16" t="s">
        <v>44</v>
      </c>
      <c r="HU153" s="16">
        <v>10</v>
      </c>
      <c r="HV153" s="16" t="s">
        <v>38</v>
      </c>
    </row>
    <row r="154" spans="1:230" s="15" customFormat="1" ht="77.25" customHeight="1">
      <c r="A154" s="64">
        <v>142</v>
      </c>
      <c r="B154" s="71" t="s">
        <v>446</v>
      </c>
      <c r="C154" s="74" t="s">
        <v>207</v>
      </c>
      <c r="D154" s="72">
        <v>48</v>
      </c>
      <c r="E154" s="73" t="s">
        <v>89</v>
      </c>
      <c r="F154" s="70">
        <v>37.33</v>
      </c>
      <c r="G154" s="57"/>
      <c r="H154" s="47"/>
      <c r="I154" s="46" t="s">
        <v>39</v>
      </c>
      <c r="J154" s="48">
        <f t="shared" si="20"/>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21"/>
        <v>1791.84</v>
      </c>
      <c r="BB154" s="61">
        <f t="shared" si="22"/>
        <v>1791.84</v>
      </c>
      <c r="BC154" s="56" t="str">
        <f t="shared" si="23"/>
        <v>INR  One Thousand Seven Hundred &amp; Ninety One  and Paise Eighty Four Only</v>
      </c>
      <c r="BD154" s="70">
        <v>148</v>
      </c>
      <c r="BE154" s="75">
        <f>BD154*1.12*1.01</f>
        <v>167.42</v>
      </c>
      <c r="BF154" s="75">
        <f>D154*BD154</f>
        <v>7104</v>
      </c>
      <c r="BG154" s="75"/>
      <c r="BK154" s="75">
        <v>368</v>
      </c>
      <c r="BL154" s="75">
        <f t="shared" si="24"/>
        <v>416.28</v>
      </c>
      <c r="HR154" s="16">
        <v>3</v>
      </c>
      <c r="HS154" s="16" t="s">
        <v>46</v>
      </c>
      <c r="HT154" s="16" t="s">
        <v>47</v>
      </c>
      <c r="HU154" s="16">
        <v>10</v>
      </c>
      <c r="HV154" s="16" t="s">
        <v>38</v>
      </c>
    </row>
    <row r="155" spans="1:230" s="15" customFormat="1" ht="77.25" customHeight="1">
      <c r="A155" s="64">
        <v>143</v>
      </c>
      <c r="B155" s="71" t="s">
        <v>447</v>
      </c>
      <c r="C155" s="74" t="s">
        <v>208</v>
      </c>
      <c r="D155" s="72">
        <v>48</v>
      </c>
      <c r="E155" s="73" t="s">
        <v>89</v>
      </c>
      <c r="F155" s="70">
        <v>64.48</v>
      </c>
      <c r="G155" s="57"/>
      <c r="H155" s="47"/>
      <c r="I155" s="46" t="s">
        <v>39</v>
      </c>
      <c r="J155" s="48">
        <f t="shared" si="20"/>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21"/>
        <v>3095.04</v>
      </c>
      <c r="BB155" s="61">
        <f t="shared" si="22"/>
        <v>3095.04</v>
      </c>
      <c r="BC155" s="56" t="str">
        <f t="shared" si="23"/>
        <v>INR  Three Thousand  &amp;Ninety Five  and Paise Four Only</v>
      </c>
      <c r="BD155" s="70">
        <v>93</v>
      </c>
      <c r="BE155" s="75">
        <f>BD155*1.12*1.01</f>
        <v>105.2</v>
      </c>
      <c r="BF155" s="75">
        <f>D155*BD155</f>
        <v>4464</v>
      </c>
      <c r="BG155" s="75"/>
      <c r="BK155" s="75">
        <v>4778</v>
      </c>
      <c r="BL155" s="75">
        <f t="shared" si="24"/>
        <v>5404.87</v>
      </c>
      <c r="HR155" s="16">
        <v>3</v>
      </c>
      <c r="HS155" s="16" t="s">
        <v>46</v>
      </c>
      <c r="HT155" s="16" t="s">
        <v>47</v>
      </c>
      <c r="HU155" s="16">
        <v>10</v>
      </c>
      <c r="HV155" s="16" t="s">
        <v>38</v>
      </c>
    </row>
    <row r="156" spans="1:230" s="15" customFormat="1" ht="77.25" customHeight="1">
      <c r="A156" s="64">
        <v>144</v>
      </c>
      <c r="B156" s="71" t="s">
        <v>448</v>
      </c>
      <c r="C156" s="74" t="s">
        <v>209</v>
      </c>
      <c r="D156" s="72">
        <v>267</v>
      </c>
      <c r="E156" s="73" t="s">
        <v>89</v>
      </c>
      <c r="F156" s="70">
        <v>18.1</v>
      </c>
      <c r="G156" s="57"/>
      <c r="H156" s="47"/>
      <c r="I156" s="46" t="s">
        <v>39</v>
      </c>
      <c r="J156" s="48">
        <f t="shared" si="20"/>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21"/>
        <v>4832.7</v>
      </c>
      <c r="BB156" s="61">
        <f t="shared" si="22"/>
        <v>4832.7</v>
      </c>
      <c r="BC156" s="56" t="str">
        <f t="shared" si="23"/>
        <v>INR  Four Thousand Eight Hundred &amp; Thirty Two  and Paise Seventy Only</v>
      </c>
      <c r="BD156" s="70">
        <v>93</v>
      </c>
      <c r="BE156" s="75">
        <f>BD156*1.12*1.01</f>
        <v>105.2</v>
      </c>
      <c r="BF156" s="75">
        <f>D156*BD156</f>
        <v>24831</v>
      </c>
      <c r="BG156" s="75"/>
      <c r="BK156" s="75">
        <v>6523.64</v>
      </c>
      <c r="BL156" s="75">
        <f t="shared" si="24"/>
        <v>7379.54</v>
      </c>
      <c r="HR156" s="16">
        <v>3</v>
      </c>
      <c r="HS156" s="16" t="s">
        <v>46</v>
      </c>
      <c r="HT156" s="16" t="s">
        <v>47</v>
      </c>
      <c r="HU156" s="16">
        <v>10</v>
      </c>
      <c r="HV156" s="16" t="s">
        <v>38</v>
      </c>
    </row>
    <row r="157" spans="1:230" s="15" customFormat="1" ht="77.25" customHeight="1">
      <c r="A157" s="64">
        <v>145</v>
      </c>
      <c r="B157" s="71" t="s">
        <v>449</v>
      </c>
      <c r="C157" s="74" t="s">
        <v>210</v>
      </c>
      <c r="D157" s="72">
        <v>940</v>
      </c>
      <c r="E157" s="73" t="s">
        <v>89</v>
      </c>
      <c r="F157" s="70">
        <v>23.76</v>
      </c>
      <c r="G157" s="57"/>
      <c r="H157" s="47"/>
      <c r="I157" s="46" t="s">
        <v>39</v>
      </c>
      <c r="J157" s="48">
        <f t="shared" si="20"/>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21"/>
        <v>22334.4</v>
      </c>
      <c r="BB157" s="61">
        <f t="shared" si="22"/>
        <v>22334.4</v>
      </c>
      <c r="BC157" s="56" t="str">
        <f t="shared" si="23"/>
        <v>INR  Twenty Two Thousand Three Hundred &amp; Thirty Four  and Paise Forty Only</v>
      </c>
      <c r="BD157" s="70">
        <v>77.54</v>
      </c>
      <c r="BE157" s="75">
        <f>BD157*1.12*1.01</f>
        <v>87.71</v>
      </c>
      <c r="BF157" s="75">
        <f>D157*BD157</f>
        <v>72887.6</v>
      </c>
      <c r="BG157" s="75"/>
      <c r="BK157" s="75">
        <v>71269</v>
      </c>
      <c r="BL157" s="75">
        <f t="shared" si="24"/>
        <v>80619.49</v>
      </c>
      <c r="HR157" s="16">
        <v>1.01</v>
      </c>
      <c r="HS157" s="16" t="s">
        <v>40</v>
      </c>
      <c r="HT157" s="16" t="s">
        <v>36</v>
      </c>
      <c r="HU157" s="16">
        <v>123.223</v>
      </c>
      <c r="HV157" s="16" t="s">
        <v>38</v>
      </c>
    </row>
    <row r="158" spans="1:230" s="15" customFormat="1" ht="77.25" customHeight="1">
      <c r="A158" s="64">
        <v>146</v>
      </c>
      <c r="B158" s="71" t="s">
        <v>450</v>
      </c>
      <c r="C158" s="74" t="s">
        <v>211</v>
      </c>
      <c r="D158" s="72">
        <v>311</v>
      </c>
      <c r="E158" s="73" t="s">
        <v>89</v>
      </c>
      <c r="F158" s="70">
        <v>48.64</v>
      </c>
      <c r="G158" s="57"/>
      <c r="H158" s="47"/>
      <c r="I158" s="46" t="s">
        <v>39</v>
      </c>
      <c r="J158" s="48">
        <f t="shared" si="20"/>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21"/>
        <v>15127.04</v>
      </c>
      <c r="BB158" s="61">
        <f t="shared" si="22"/>
        <v>15127.04</v>
      </c>
      <c r="BC158" s="56" t="str">
        <f t="shared" si="23"/>
        <v>INR  Fifteen Thousand One Hundred &amp; Twenty Seven  and Paise Four Only</v>
      </c>
      <c r="BD158" s="70">
        <v>172.18</v>
      </c>
      <c r="BE158" s="75">
        <f>BD158*1.12*1.01</f>
        <v>194.77</v>
      </c>
      <c r="BF158" s="75">
        <f>D158*BD158</f>
        <v>53547.98</v>
      </c>
      <c r="BG158" s="75"/>
      <c r="BK158" s="75">
        <v>129</v>
      </c>
      <c r="BL158" s="75">
        <f t="shared" si="24"/>
        <v>145.92</v>
      </c>
      <c r="HR158" s="16">
        <v>1.02</v>
      </c>
      <c r="HS158" s="16" t="s">
        <v>41</v>
      </c>
      <c r="HT158" s="16" t="s">
        <v>42</v>
      </c>
      <c r="HU158" s="16">
        <v>213</v>
      </c>
      <c r="HV158" s="16" t="s">
        <v>38</v>
      </c>
    </row>
    <row r="159" spans="1:230" s="15" customFormat="1" ht="77.25" customHeight="1">
      <c r="A159" s="64">
        <v>147</v>
      </c>
      <c r="B159" s="71" t="s">
        <v>451</v>
      </c>
      <c r="C159" s="74" t="s">
        <v>212</v>
      </c>
      <c r="D159" s="72">
        <v>96</v>
      </c>
      <c r="E159" s="73" t="s">
        <v>89</v>
      </c>
      <c r="F159" s="70">
        <v>162.89</v>
      </c>
      <c r="G159" s="57"/>
      <c r="H159" s="47"/>
      <c r="I159" s="46" t="s">
        <v>39</v>
      </c>
      <c r="J159" s="48">
        <f t="shared" si="20"/>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21"/>
        <v>15637.44</v>
      </c>
      <c r="BB159" s="61">
        <f t="shared" si="22"/>
        <v>15637.44</v>
      </c>
      <c r="BC159" s="56" t="str">
        <f t="shared" si="23"/>
        <v>INR  Fifteen Thousand Six Hundred &amp; Thirty Seven  and Paise Forty Four Only</v>
      </c>
      <c r="BD159" s="70">
        <v>512.36</v>
      </c>
      <c r="BE159" s="75">
        <f>BD159*1.12*1.01</f>
        <v>579.58</v>
      </c>
      <c r="BF159" s="75">
        <f>D159*BD159</f>
        <v>49186.56</v>
      </c>
      <c r="BG159" s="75"/>
      <c r="BK159" s="75">
        <v>160</v>
      </c>
      <c r="BL159" s="75">
        <f t="shared" si="24"/>
        <v>180.99</v>
      </c>
      <c r="HR159" s="16">
        <v>2</v>
      </c>
      <c r="HS159" s="16" t="s">
        <v>35</v>
      </c>
      <c r="HT159" s="16" t="s">
        <v>44</v>
      </c>
      <c r="HU159" s="16">
        <v>10</v>
      </c>
      <c r="HV159" s="16" t="s">
        <v>38</v>
      </c>
    </row>
    <row r="160" spans="1:230" s="15" customFormat="1" ht="77.25" customHeight="1">
      <c r="A160" s="64">
        <v>148</v>
      </c>
      <c r="B160" s="71" t="s">
        <v>452</v>
      </c>
      <c r="C160" s="74" t="s">
        <v>213</v>
      </c>
      <c r="D160" s="72">
        <v>48</v>
      </c>
      <c r="E160" s="73" t="s">
        <v>89</v>
      </c>
      <c r="F160" s="70">
        <v>490.94</v>
      </c>
      <c r="G160" s="57"/>
      <c r="H160" s="47"/>
      <c r="I160" s="46" t="s">
        <v>39</v>
      </c>
      <c r="J160" s="48">
        <f t="shared" si="20"/>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21"/>
        <v>23565.12</v>
      </c>
      <c r="BB160" s="61">
        <f t="shared" si="22"/>
        <v>23565.12</v>
      </c>
      <c r="BC160" s="56" t="str">
        <f t="shared" si="23"/>
        <v>INR  Twenty Three Thousand Five Hundred &amp; Sixty Five  and Paise Twelve Only</v>
      </c>
      <c r="BD160" s="70">
        <v>512.36</v>
      </c>
      <c r="BE160" s="75">
        <f>BD160*1.12*1.01</f>
        <v>579.58</v>
      </c>
      <c r="BF160" s="75">
        <f>D160*BD160</f>
        <v>24593.28</v>
      </c>
      <c r="BG160" s="75"/>
      <c r="BK160" s="75">
        <v>166</v>
      </c>
      <c r="BL160" s="75">
        <f t="shared" si="24"/>
        <v>187.78</v>
      </c>
      <c r="HR160" s="16">
        <v>2</v>
      </c>
      <c r="HS160" s="16" t="s">
        <v>35</v>
      </c>
      <c r="HT160" s="16" t="s">
        <v>44</v>
      </c>
      <c r="HU160" s="16">
        <v>10</v>
      </c>
      <c r="HV160" s="16" t="s">
        <v>38</v>
      </c>
    </row>
    <row r="161" spans="1:230" s="15" customFormat="1" ht="77.25" customHeight="1">
      <c r="A161" s="64">
        <v>149</v>
      </c>
      <c r="B161" s="71" t="s">
        <v>453</v>
      </c>
      <c r="C161" s="74" t="s">
        <v>214</v>
      </c>
      <c r="D161" s="72">
        <v>48</v>
      </c>
      <c r="E161" s="73" t="s">
        <v>89</v>
      </c>
      <c r="F161" s="70">
        <v>90.5</v>
      </c>
      <c r="G161" s="57"/>
      <c r="H161" s="47"/>
      <c r="I161" s="46" t="s">
        <v>39</v>
      </c>
      <c r="J161" s="48">
        <f t="shared" si="20"/>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21"/>
        <v>4344</v>
      </c>
      <c r="BB161" s="61">
        <f t="shared" si="22"/>
        <v>4344</v>
      </c>
      <c r="BC161" s="56" t="str">
        <f t="shared" si="23"/>
        <v>INR  Four Thousand Three Hundred &amp; Forty Four  Only</v>
      </c>
      <c r="BD161" s="70">
        <v>487.41</v>
      </c>
      <c r="BE161" s="75">
        <f>BD161*1.12*1.01</f>
        <v>551.36</v>
      </c>
      <c r="BF161" s="75">
        <f>D161*BD161</f>
        <v>23395.68</v>
      </c>
      <c r="BG161" s="75"/>
      <c r="BK161" s="75">
        <v>261</v>
      </c>
      <c r="BL161" s="75">
        <f t="shared" si="24"/>
        <v>295.24</v>
      </c>
      <c r="HR161" s="16">
        <v>2</v>
      </c>
      <c r="HS161" s="16" t="s">
        <v>35</v>
      </c>
      <c r="HT161" s="16" t="s">
        <v>44</v>
      </c>
      <c r="HU161" s="16">
        <v>10</v>
      </c>
      <c r="HV161" s="16" t="s">
        <v>38</v>
      </c>
    </row>
    <row r="162" spans="1:230" s="15" customFormat="1" ht="77.25" customHeight="1">
      <c r="A162" s="64">
        <v>150</v>
      </c>
      <c r="B162" s="71" t="s">
        <v>454</v>
      </c>
      <c r="C162" s="74" t="s">
        <v>215</v>
      </c>
      <c r="D162" s="72">
        <v>48</v>
      </c>
      <c r="E162" s="73" t="s">
        <v>89</v>
      </c>
      <c r="F162" s="70">
        <v>160.63</v>
      </c>
      <c r="G162" s="57"/>
      <c r="H162" s="47"/>
      <c r="I162" s="46" t="s">
        <v>39</v>
      </c>
      <c r="J162" s="48">
        <f t="shared" si="20"/>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21"/>
        <v>7710.24</v>
      </c>
      <c r="BB162" s="61">
        <f t="shared" si="22"/>
        <v>7710.24</v>
      </c>
      <c r="BC162" s="56" t="str">
        <f t="shared" si="23"/>
        <v>INR  Seven Thousand Seven Hundred &amp; Ten  and Paise Twenty Four Only</v>
      </c>
      <c r="BD162" s="70">
        <v>487.41</v>
      </c>
      <c r="BE162" s="75">
        <f>BD162*1.12*1.01</f>
        <v>551.36</v>
      </c>
      <c r="BF162" s="75">
        <f>D162*BD162</f>
        <v>23395.68</v>
      </c>
      <c r="BG162" s="75"/>
      <c r="BK162" s="75">
        <v>408</v>
      </c>
      <c r="BL162" s="75">
        <f t="shared" si="24"/>
        <v>461.53</v>
      </c>
      <c r="HR162" s="16">
        <v>2</v>
      </c>
      <c r="HS162" s="16" t="s">
        <v>35</v>
      </c>
      <c r="HT162" s="16" t="s">
        <v>44</v>
      </c>
      <c r="HU162" s="16">
        <v>10</v>
      </c>
      <c r="HV162" s="16" t="s">
        <v>38</v>
      </c>
    </row>
    <row r="163" spans="1:230" s="15" customFormat="1" ht="77.25" customHeight="1">
      <c r="A163" s="64">
        <v>151</v>
      </c>
      <c r="B163" s="71" t="s">
        <v>455</v>
      </c>
      <c r="C163" s="74" t="s">
        <v>216</v>
      </c>
      <c r="D163" s="72">
        <v>48</v>
      </c>
      <c r="E163" s="73" t="s">
        <v>89</v>
      </c>
      <c r="F163" s="70">
        <v>313.34</v>
      </c>
      <c r="G163" s="57"/>
      <c r="H163" s="47"/>
      <c r="I163" s="46" t="s">
        <v>39</v>
      </c>
      <c r="J163" s="48">
        <f t="shared" si="20"/>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21"/>
        <v>15040.32</v>
      </c>
      <c r="BB163" s="61">
        <f t="shared" si="22"/>
        <v>15040.32</v>
      </c>
      <c r="BC163" s="56" t="str">
        <f t="shared" si="23"/>
        <v>INR  Fifteen Thousand  &amp;Forty  and Paise Thirty Two Only</v>
      </c>
      <c r="BD163" s="70">
        <v>266</v>
      </c>
      <c r="BE163" s="75">
        <f>BD163*1.12*1.01</f>
        <v>300.9</v>
      </c>
      <c r="BF163" s="75">
        <f>D163*BD163</f>
        <v>12768</v>
      </c>
      <c r="BG163" s="75"/>
      <c r="BK163" s="75">
        <v>9696</v>
      </c>
      <c r="BL163" s="75">
        <f t="shared" si="24"/>
        <v>10968.12</v>
      </c>
      <c r="HR163" s="16">
        <v>3</v>
      </c>
      <c r="HS163" s="16" t="s">
        <v>46</v>
      </c>
      <c r="HT163" s="16" t="s">
        <v>47</v>
      </c>
      <c r="HU163" s="16">
        <v>10</v>
      </c>
      <c r="HV163" s="16" t="s">
        <v>38</v>
      </c>
    </row>
    <row r="164" spans="1:230" s="15" customFormat="1" ht="77.25" customHeight="1">
      <c r="A164" s="64">
        <v>152</v>
      </c>
      <c r="B164" s="71" t="s">
        <v>456</v>
      </c>
      <c r="C164" s="74" t="s">
        <v>217</v>
      </c>
      <c r="D164" s="72">
        <v>48</v>
      </c>
      <c r="E164" s="73" t="s">
        <v>89</v>
      </c>
      <c r="F164" s="70">
        <v>317.87</v>
      </c>
      <c r="G164" s="57"/>
      <c r="H164" s="47"/>
      <c r="I164" s="46" t="s">
        <v>39</v>
      </c>
      <c r="J164" s="48">
        <f t="shared" si="20"/>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21"/>
        <v>15257.76</v>
      </c>
      <c r="BB164" s="61">
        <f t="shared" si="22"/>
        <v>15257.76</v>
      </c>
      <c r="BC164" s="56" t="str">
        <f t="shared" si="23"/>
        <v>INR  Fifteen Thousand Two Hundred &amp; Fifty Seven  and Paise Seventy Six Only</v>
      </c>
      <c r="BD164" s="70">
        <v>4737.22</v>
      </c>
      <c r="BE164" s="75">
        <f>BD164*1.12*1.01</f>
        <v>5358.74</v>
      </c>
      <c r="BF164" s="75">
        <f>D164*BD164</f>
        <v>227386.56</v>
      </c>
      <c r="BG164" s="75"/>
      <c r="BK164" s="75">
        <v>20.01</v>
      </c>
      <c r="BL164" s="75">
        <f t="shared" si="24"/>
        <v>22.64</v>
      </c>
      <c r="HR164" s="16">
        <v>1.01</v>
      </c>
      <c r="HS164" s="16" t="s">
        <v>40</v>
      </c>
      <c r="HT164" s="16" t="s">
        <v>36</v>
      </c>
      <c r="HU164" s="16">
        <v>123.223</v>
      </c>
      <c r="HV164" s="16" t="s">
        <v>38</v>
      </c>
    </row>
    <row r="165" spans="1:230" s="15" customFormat="1" ht="77.25" customHeight="1">
      <c r="A165" s="64">
        <v>153</v>
      </c>
      <c r="B165" s="71" t="s">
        <v>457</v>
      </c>
      <c r="C165" s="74" t="s">
        <v>218</v>
      </c>
      <c r="D165" s="72">
        <v>56</v>
      </c>
      <c r="E165" s="73" t="s">
        <v>89</v>
      </c>
      <c r="F165" s="70">
        <v>27.15</v>
      </c>
      <c r="G165" s="57"/>
      <c r="H165" s="47"/>
      <c r="I165" s="46" t="s">
        <v>39</v>
      </c>
      <c r="J165" s="48">
        <f t="shared" si="20"/>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21"/>
        <v>1520.4</v>
      </c>
      <c r="BB165" s="61">
        <f t="shared" si="22"/>
        <v>1520.4</v>
      </c>
      <c r="BC165" s="56" t="str">
        <f t="shared" si="23"/>
        <v>INR  One Thousand Five Hundred &amp; Twenty  and Paise Forty Only</v>
      </c>
      <c r="BD165" s="70">
        <v>5303.78</v>
      </c>
      <c r="BE165" s="75">
        <f>BD165*1.12*1.01</f>
        <v>5999.64</v>
      </c>
      <c r="BF165" s="75">
        <f>D165*BD165</f>
        <v>297011.68</v>
      </c>
      <c r="BG165" s="75"/>
      <c r="BK165" s="75">
        <v>14.24</v>
      </c>
      <c r="BL165" s="75">
        <f t="shared" si="24"/>
        <v>16.11</v>
      </c>
      <c r="HR165" s="16">
        <v>1.01</v>
      </c>
      <c r="HS165" s="16" t="s">
        <v>40</v>
      </c>
      <c r="HT165" s="16" t="s">
        <v>36</v>
      </c>
      <c r="HU165" s="16">
        <v>123.223</v>
      </c>
      <c r="HV165" s="16" t="s">
        <v>38</v>
      </c>
    </row>
    <row r="166" spans="1:230" s="15" customFormat="1" ht="77.25" customHeight="1">
      <c r="A166" s="64">
        <v>154</v>
      </c>
      <c r="B166" s="71" t="s">
        <v>458</v>
      </c>
      <c r="C166" s="74" t="s">
        <v>219</v>
      </c>
      <c r="D166" s="72">
        <v>56</v>
      </c>
      <c r="E166" s="73" t="s">
        <v>89</v>
      </c>
      <c r="F166" s="70">
        <v>41.85</v>
      </c>
      <c r="G166" s="57"/>
      <c r="H166" s="47"/>
      <c r="I166" s="46" t="s">
        <v>39</v>
      </c>
      <c r="J166" s="48">
        <f t="shared" si="20"/>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21"/>
        <v>2343.6</v>
      </c>
      <c r="BB166" s="61">
        <f t="shared" si="22"/>
        <v>2343.6</v>
      </c>
      <c r="BC166" s="56" t="str">
        <f t="shared" si="23"/>
        <v>INR  Two Thousand Three Hundred &amp; Forty Three  and Paise Sixty Only</v>
      </c>
      <c r="BD166" s="70">
        <v>5762</v>
      </c>
      <c r="BE166" s="75">
        <f>BD166*1.12*1.01</f>
        <v>6517.97</v>
      </c>
      <c r="BF166" s="75">
        <f>D166*BD166</f>
        <v>322672</v>
      </c>
      <c r="BG166" s="75"/>
      <c r="BK166" s="75">
        <v>45.1</v>
      </c>
      <c r="BL166" s="75">
        <f t="shared" si="24"/>
        <v>51.02</v>
      </c>
      <c r="HR166" s="16"/>
      <c r="HS166" s="16"/>
      <c r="HT166" s="16"/>
      <c r="HU166" s="16"/>
      <c r="HV166" s="16"/>
    </row>
    <row r="167" spans="1:230" s="15" customFormat="1" ht="77.25" customHeight="1">
      <c r="A167" s="64">
        <v>155</v>
      </c>
      <c r="B167" s="71" t="s">
        <v>459</v>
      </c>
      <c r="C167" s="74" t="s">
        <v>220</v>
      </c>
      <c r="D167" s="72">
        <v>80</v>
      </c>
      <c r="E167" s="73" t="s">
        <v>89</v>
      </c>
      <c r="F167" s="70">
        <v>57.69</v>
      </c>
      <c r="G167" s="57"/>
      <c r="H167" s="47"/>
      <c r="I167" s="46" t="s">
        <v>39</v>
      </c>
      <c r="J167" s="48">
        <f t="shared" si="20"/>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21"/>
        <v>4615.2</v>
      </c>
      <c r="BB167" s="61">
        <f t="shared" si="22"/>
        <v>4615.2</v>
      </c>
      <c r="BC167" s="56" t="str">
        <f t="shared" si="23"/>
        <v>INR  Four Thousand Six Hundred &amp; Fifteen  and Paise Twenty Only</v>
      </c>
      <c r="BD167" s="70">
        <v>5762</v>
      </c>
      <c r="BE167" s="75">
        <f>BD167*1.12*1.01</f>
        <v>6517.97</v>
      </c>
      <c r="BF167" s="75">
        <f>D167*BD167</f>
        <v>460960</v>
      </c>
      <c r="BG167" s="75"/>
      <c r="BK167" s="75">
        <v>84</v>
      </c>
      <c r="BL167" s="75">
        <f t="shared" si="24"/>
        <v>95.02</v>
      </c>
      <c r="HR167" s="16"/>
      <c r="HS167" s="16"/>
      <c r="HT167" s="16"/>
      <c r="HU167" s="16"/>
      <c r="HV167" s="16"/>
    </row>
    <row r="168" spans="1:230" s="15" customFormat="1" ht="219.75" customHeight="1">
      <c r="A168" s="64">
        <v>156</v>
      </c>
      <c r="B168" s="71" t="s">
        <v>460</v>
      </c>
      <c r="C168" s="74" t="s">
        <v>221</v>
      </c>
      <c r="D168" s="72">
        <v>80</v>
      </c>
      <c r="E168" s="73" t="s">
        <v>88</v>
      </c>
      <c r="F168" s="70">
        <v>434.38</v>
      </c>
      <c r="G168" s="57"/>
      <c r="H168" s="47"/>
      <c r="I168" s="46" t="s">
        <v>39</v>
      </c>
      <c r="J168" s="48">
        <f t="shared" si="20"/>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21"/>
        <v>34750.4</v>
      </c>
      <c r="BB168" s="61">
        <f t="shared" si="22"/>
        <v>34750.4</v>
      </c>
      <c r="BC168" s="56" t="str">
        <f t="shared" si="23"/>
        <v>INR  Thirty Four Thousand Seven Hundred &amp; Fifty  and Paise Forty Only</v>
      </c>
      <c r="BD168" s="70">
        <v>5857</v>
      </c>
      <c r="BE168" s="75">
        <f>BD168*1.12*1.01</f>
        <v>6625.44</v>
      </c>
      <c r="BF168" s="75">
        <f>D168*BD168</f>
        <v>468560</v>
      </c>
      <c r="BG168" s="75"/>
      <c r="BK168" s="75">
        <v>29</v>
      </c>
      <c r="BL168" s="75">
        <f t="shared" si="24"/>
        <v>32.8</v>
      </c>
      <c r="HR168" s="16"/>
      <c r="HS168" s="16"/>
      <c r="HT168" s="16"/>
      <c r="HU168" s="16"/>
      <c r="HV168" s="16"/>
    </row>
    <row r="169" spans="1:230" s="15" customFormat="1" ht="219.75" customHeight="1">
      <c r="A169" s="64">
        <v>157</v>
      </c>
      <c r="B169" s="71" t="s">
        <v>461</v>
      </c>
      <c r="C169" s="74" t="s">
        <v>222</v>
      </c>
      <c r="D169" s="72">
        <v>100</v>
      </c>
      <c r="E169" s="73" t="s">
        <v>88</v>
      </c>
      <c r="F169" s="70">
        <v>266.96</v>
      </c>
      <c r="G169" s="57"/>
      <c r="H169" s="47"/>
      <c r="I169" s="46" t="s">
        <v>39</v>
      </c>
      <c r="J169" s="48">
        <f t="shared" si="20"/>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21"/>
        <v>26696</v>
      </c>
      <c r="BB169" s="61">
        <f t="shared" si="22"/>
        <v>26696</v>
      </c>
      <c r="BC169" s="56" t="str">
        <f t="shared" si="23"/>
        <v>INR  Twenty Six Thousand Six Hundred &amp; Ninety Six  Only</v>
      </c>
      <c r="BD169" s="70">
        <v>5952</v>
      </c>
      <c r="BE169" s="75">
        <f>BD169*1.12*1.01</f>
        <v>6732.9</v>
      </c>
      <c r="BF169" s="75">
        <f>D169*BD169</f>
        <v>595200</v>
      </c>
      <c r="BG169" s="75"/>
      <c r="BK169" s="75">
        <v>79</v>
      </c>
      <c r="BL169" s="75">
        <f t="shared" si="24"/>
        <v>89.36</v>
      </c>
      <c r="HR169" s="16"/>
      <c r="HS169" s="16"/>
      <c r="HT169" s="16"/>
      <c r="HU169" s="16"/>
      <c r="HV169" s="16"/>
    </row>
    <row r="170" spans="1:230" s="15" customFormat="1" ht="219.75" customHeight="1">
      <c r="A170" s="64">
        <v>158</v>
      </c>
      <c r="B170" s="71" t="s">
        <v>462</v>
      </c>
      <c r="C170" s="74" t="s">
        <v>223</v>
      </c>
      <c r="D170" s="72">
        <v>120</v>
      </c>
      <c r="E170" s="73" t="s">
        <v>88</v>
      </c>
      <c r="F170" s="70">
        <v>200.22</v>
      </c>
      <c r="G170" s="57"/>
      <c r="H170" s="47"/>
      <c r="I170" s="46" t="s">
        <v>39</v>
      </c>
      <c r="J170" s="48">
        <f t="shared" si="20"/>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21"/>
        <v>24026.4</v>
      </c>
      <c r="BB170" s="61">
        <f t="shared" si="22"/>
        <v>24026.4</v>
      </c>
      <c r="BC170" s="56" t="str">
        <f t="shared" si="23"/>
        <v>INR  Twenty Four Thousand  &amp;Twenty Six  and Paise Forty Only</v>
      </c>
      <c r="BD170" s="70">
        <v>6047</v>
      </c>
      <c r="BE170" s="75">
        <f>BD170*1.12*1.01</f>
        <v>6840.37</v>
      </c>
      <c r="BF170" s="75">
        <f>D170*BD170</f>
        <v>725640</v>
      </c>
      <c r="BG170" s="75"/>
      <c r="BK170" s="75">
        <v>5015</v>
      </c>
      <c r="BL170" s="75">
        <f t="shared" si="24"/>
        <v>5672.97</v>
      </c>
      <c r="HR170" s="16"/>
      <c r="HS170" s="16"/>
      <c r="HT170" s="16"/>
      <c r="HU170" s="16"/>
      <c r="HV170" s="16"/>
    </row>
    <row r="171" spans="1:230" s="15" customFormat="1" ht="219.75" customHeight="1">
      <c r="A171" s="64">
        <v>159</v>
      </c>
      <c r="B171" s="71" t="s">
        <v>463</v>
      </c>
      <c r="C171" s="74" t="s">
        <v>224</v>
      </c>
      <c r="D171" s="72">
        <v>140</v>
      </c>
      <c r="E171" s="73" t="s">
        <v>88</v>
      </c>
      <c r="F171" s="70">
        <v>145.92</v>
      </c>
      <c r="G171" s="57"/>
      <c r="H171" s="47"/>
      <c r="I171" s="46" t="s">
        <v>39</v>
      </c>
      <c r="J171" s="48">
        <f t="shared" si="20"/>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21"/>
        <v>20428.8</v>
      </c>
      <c r="BB171" s="61">
        <f t="shared" si="22"/>
        <v>20428.8</v>
      </c>
      <c r="BC171" s="56" t="str">
        <f t="shared" si="23"/>
        <v>INR  Twenty Thousand Four Hundred &amp; Twenty Eight  and Paise Eighty Only</v>
      </c>
      <c r="BD171" s="70">
        <v>6142</v>
      </c>
      <c r="BE171" s="75">
        <f>BD171*1.12*1.01</f>
        <v>6947.83</v>
      </c>
      <c r="BF171" s="75">
        <f>D171*BD171</f>
        <v>859880</v>
      </c>
      <c r="BG171" s="75"/>
      <c r="BK171" s="75">
        <v>257</v>
      </c>
      <c r="BL171" s="75">
        <f t="shared" si="24"/>
        <v>290.72</v>
      </c>
      <c r="HR171" s="16"/>
      <c r="HS171" s="16"/>
      <c r="HT171" s="16"/>
      <c r="HU171" s="16"/>
      <c r="HV171" s="16"/>
    </row>
    <row r="172" spans="1:230" s="15" customFormat="1" ht="219.75" customHeight="1">
      <c r="A172" s="64">
        <v>160</v>
      </c>
      <c r="B172" s="71" t="s">
        <v>464</v>
      </c>
      <c r="C172" s="74" t="s">
        <v>225</v>
      </c>
      <c r="D172" s="72">
        <v>160</v>
      </c>
      <c r="E172" s="73" t="s">
        <v>88</v>
      </c>
      <c r="F172" s="70">
        <v>114.25</v>
      </c>
      <c r="G172" s="57"/>
      <c r="H172" s="47"/>
      <c r="I172" s="46" t="s">
        <v>39</v>
      </c>
      <c r="J172" s="48">
        <f t="shared" si="20"/>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21"/>
        <v>18280</v>
      </c>
      <c r="BB172" s="61">
        <f t="shared" si="22"/>
        <v>18280</v>
      </c>
      <c r="BC172" s="56" t="str">
        <f t="shared" si="23"/>
        <v>INR  Eighteen Thousand Two Hundred &amp; Eighty  Only</v>
      </c>
      <c r="BD172" s="70">
        <v>6142</v>
      </c>
      <c r="BE172" s="75">
        <f>BD172*1.12*1.01</f>
        <v>6947.83</v>
      </c>
      <c r="BF172" s="75">
        <f>D172*BD172</f>
        <v>982720</v>
      </c>
      <c r="BG172" s="75"/>
      <c r="BK172" s="75">
        <v>263</v>
      </c>
      <c r="BL172" s="75">
        <f t="shared" si="24"/>
        <v>297.51</v>
      </c>
      <c r="HR172" s="16"/>
      <c r="HS172" s="16"/>
      <c r="HT172" s="16"/>
      <c r="HU172" s="16"/>
      <c r="HV172" s="16"/>
    </row>
    <row r="173" spans="1:230" s="15" customFormat="1" ht="149.25" customHeight="1">
      <c r="A173" s="64">
        <v>161</v>
      </c>
      <c r="B173" s="71" t="s">
        <v>465</v>
      </c>
      <c r="C173" s="74" t="s">
        <v>226</v>
      </c>
      <c r="D173" s="72">
        <v>64</v>
      </c>
      <c r="E173" s="73" t="s">
        <v>89</v>
      </c>
      <c r="F173" s="70">
        <v>2497.69</v>
      </c>
      <c r="G173" s="57"/>
      <c r="H173" s="47"/>
      <c r="I173" s="46" t="s">
        <v>39</v>
      </c>
      <c r="J173" s="48">
        <f t="shared" si="20"/>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21"/>
        <v>159852.16</v>
      </c>
      <c r="BB173" s="61">
        <f t="shared" si="22"/>
        <v>159852.16</v>
      </c>
      <c r="BC173" s="56" t="str">
        <f t="shared" si="23"/>
        <v>INR  One Lakh Fifty Nine Thousand Eight Hundred &amp; Fifty Two  and Paise Sixteen Only</v>
      </c>
      <c r="BD173" s="70">
        <v>363</v>
      </c>
      <c r="BE173" s="75">
        <f>BD173*1.12*1.01</f>
        <v>410.63</v>
      </c>
      <c r="BF173" s="75">
        <f>D173*BD173</f>
        <v>23232</v>
      </c>
      <c r="BG173" s="75"/>
      <c r="BK173" s="75">
        <v>21</v>
      </c>
      <c r="BL173" s="75">
        <f t="shared" si="24"/>
        <v>23.76</v>
      </c>
      <c r="HR173" s="16"/>
      <c r="HS173" s="16"/>
      <c r="HT173" s="16"/>
      <c r="HU173" s="16"/>
      <c r="HV173" s="16"/>
    </row>
    <row r="174" spans="1:230" s="15" customFormat="1" ht="40.5" customHeight="1">
      <c r="A174" s="64">
        <v>162</v>
      </c>
      <c r="B174" s="71" t="s">
        <v>466</v>
      </c>
      <c r="C174" s="74" t="s">
        <v>227</v>
      </c>
      <c r="D174" s="72">
        <v>64</v>
      </c>
      <c r="E174" s="73" t="s">
        <v>89</v>
      </c>
      <c r="F174" s="70">
        <v>39.59</v>
      </c>
      <c r="G174" s="57"/>
      <c r="H174" s="47"/>
      <c r="I174" s="46" t="s">
        <v>39</v>
      </c>
      <c r="J174" s="48">
        <f t="shared" si="20"/>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21"/>
        <v>2533.76</v>
      </c>
      <c r="BB174" s="61">
        <f t="shared" si="22"/>
        <v>2533.76</v>
      </c>
      <c r="BC174" s="56" t="str">
        <f t="shared" si="23"/>
        <v>INR  Two Thousand Five Hundred &amp; Thirty Three  and Paise Seventy Six Only</v>
      </c>
      <c r="BD174" s="70">
        <v>381</v>
      </c>
      <c r="BE174" s="75">
        <f>BD174*1.12*1.01</f>
        <v>430.99</v>
      </c>
      <c r="BF174" s="75">
        <f>D174*BD174</f>
        <v>24384</v>
      </c>
      <c r="BG174" s="75"/>
      <c r="BK174" s="75">
        <v>105</v>
      </c>
      <c r="BL174" s="75">
        <f t="shared" si="24"/>
        <v>118.78</v>
      </c>
      <c r="HR174" s="16"/>
      <c r="HS174" s="16"/>
      <c r="HT174" s="16"/>
      <c r="HU174" s="16"/>
      <c r="HV174" s="16"/>
    </row>
    <row r="175" spans="1:230" s="15" customFormat="1" ht="65.25" customHeight="1">
      <c r="A175" s="64">
        <v>163</v>
      </c>
      <c r="B175" s="71" t="s">
        <v>467</v>
      </c>
      <c r="C175" s="74" t="s">
        <v>228</v>
      </c>
      <c r="D175" s="72">
        <v>48</v>
      </c>
      <c r="E175" s="73" t="s">
        <v>89</v>
      </c>
      <c r="F175" s="70">
        <v>3482.96</v>
      </c>
      <c r="G175" s="57"/>
      <c r="H175" s="47"/>
      <c r="I175" s="46" t="s">
        <v>39</v>
      </c>
      <c r="J175" s="48">
        <f t="shared" si="20"/>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21"/>
        <v>167182.08</v>
      </c>
      <c r="BB175" s="61">
        <f t="shared" si="22"/>
        <v>167182.08</v>
      </c>
      <c r="BC175" s="56" t="str">
        <f t="shared" si="23"/>
        <v>INR  One Lakh Sixty Seven Thousand One Hundred &amp; Eighty Two  and Paise Eight Only</v>
      </c>
      <c r="BD175" s="70">
        <v>399</v>
      </c>
      <c r="BE175" s="75">
        <f>BD175*1.12*1.01</f>
        <v>451.35</v>
      </c>
      <c r="BF175" s="75">
        <f>D175*BD175</f>
        <v>19152</v>
      </c>
      <c r="BG175" s="75"/>
      <c r="BK175" s="75">
        <v>540</v>
      </c>
      <c r="BL175" s="75">
        <f t="shared" si="24"/>
        <v>610.85</v>
      </c>
      <c r="HR175" s="16"/>
      <c r="HS175" s="16"/>
      <c r="HT175" s="16"/>
      <c r="HU175" s="16"/>
      <c r="HV175" s="16"/>
    </row>
    <row r="176" spans="1:230" s="15" customFormat="1" ht="40.5" customHeight="1">
      <c r="A176" s="64">
        <v>164</v>
      </c>
      <c r="B176" s="71" t="s">
        <v>468</v>
      </c>
      <c r="C176" s="74" t="s">
        <v>229</v>
      </c>
      <c r="D176" s="72">
        <v>32</v>
      </c>
      <c r="E176" s="73" t="s">
        <v>94</v>
      </c>
      <c r="F176" s="70">
        <v>50.9</v>
      </c>
      <c r="G176" s="57"/>
      <c r="H176" s="47"/>
      <c r="I176" s="46" t="s">
        <v>39</v>
      </c>
      <c r="J176" s="48">
        <f t="shared" si="20"/>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21"/>
        <v>1628.8</v>
      </c>
      <c r="BB176" s="61">
        <f t="shared" si="22"/>
        <v>1628.8</v>
      </c>
      <c r="BC176" s="56" t="str">
        <f t="shared" si="23"/>
        <v>INR  One Thousand Six Hundred &amp; Twenty Eight  and Paise Eighty Only</v>
      </c>
      <c r="BD176" s="70">
        <v>399</v>
      </c>
      <c r="BE176" s="75">
        <f>BD176*1.12*1.01</f>
        <v>451.35</v>
      </c>
      <c r="BF176" s="75">
        <f>D176*BD176</f>
        <v>12768</v>
      </c>
      <c r="BG176" s="75"/>
      <c r="BK176" s="75">
        <v>128</v>
      </c>
      <c r="BL176" s="75">
        <f t="shared" si="24"/>
        <v>144.79</v>
      </c>
      <c r="HR176" s="16"/>
      <c r="HS176" s="16"/>
      <c r="HT176" s="16"/>
      <c r="HU176" s="16"/>
      <c r="HV176" s="16"/>
    </row>
    <row r="177" spans="1:230" s="15" customFormat="1" ht="47.25" customHeight="1">
      <c r="A177" s="64">
        <v>165</v>
      </c>
      <c r="B177" s="71" t="s">
        <v>469</v>
      </c>
      <c r="C177" s="74" t="s">
        <v>230</v>
      </c>
      <c r="D177" s="72">
        <v>32</v>
      </c>
      <c r="E177" s="73" t="s">
        <v>94</v>
      </c>
      <c r="F177" s="70">
        <v>79.18</v>
      </c>
      <c r="G177" s="57"/>
      <c r="H177" s="47"/>
      <c r="I177" s="46" t="s">
        <v>39</v>
      </c>
      <c r="J177" s="48">
        <f t="shared" si="20"/>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21"/>
        <v>2533.76</v>
      </c>
      <c r="BB177" s="61">
        <f t="shared" si="22"/>
        <v>2533.76</v>
      </c>
      <c r="BC177" s="56" t="str">
        <f t="shared" si="23"/>
        <v>INR  Two Thousand Five Hundred &amp; Thirty Three  and Paise Seventy Six Only</v>
      </c>
      <c r="BD177" s="70">
        <v>417</v>
      </c>
      <c r="BE177" s="75">
        <f>BD177*1.12*1.01</f>
        <v>471.71</v>
      </c>
      <c r="BF177" s="75">
        <f>D177*BD177</f>
        <v>13344</v>
      </c>
      <c r="BG177" s="75"/>
      <c r="BK177" s="75">
        <v>893</v>
      </c>
      <c r="BL177" s="75">
        <f t="shared" si="24"/>
        <v>1010.16</v>
      </c>
      <c r="HR177" s="16"/>
      <c r="HS177" s="16"/>
      <c r="HT177" s="16"/>
      <c r="HU177" s="16"/>
      <c r="HV177" s="16"/>
    </row>
    <row r="178" spans="1:230" s="15" customFormat="1" ht="39.75" customHeight="1">
      <c r="A178" s="64">
        <v>166</v>
      </c>
      <c r="B178" s="71" t="s">
        <v>470</v>
      </c>
      <c r="C178" s="74" t="s">
        <v>231</v>
      </c>
      <c r="D178" s="72">
        <v>32</v>
      </c>
      <c r="E178" s="73" t="s">
        <v>94</v>
      </c>
      <c r="F178" s="70">
        <v>50.9</v>
      </c>
      <c r="G178" s="57"/>
      <c r="H178" s="47"/>
      <c r="I178" s="46" t="s">
        <v>39</v>
      </c>
      <c r="J178" s="48">
        <f t="shared" si="20"/>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21"/>
        <v>1628.8</v>
      </c>
      <c r="BB178" s="61">
        <f t="shared" si="22"/>
        <v>1628.8</v>
      </c>
      <c r="BC178" s="56" t="str">
        <f t="shared" si="23"/>
        <v>INR  One Thousand Six Hundred &amp; Twenty Eight  and Paise Eighty Only</v>
      </c>
      <c r="BD178" s="70">
        <v>435</v>
      </c>
      <c r="BE178" s="75">
        <f>BD178*1.12*1.01</f>
        <v>492.07</v>
      </c>
      <c r="BF178" s="75">
        <f>D178*BD178</f>
        <v>13920</v>
      </c>
      <c r="BG178" s="75"/>
      <c r="BK178" s="75">
        <v>249</v>
      </c>
      <c r="BL178" s="75">
        <f t="shared" si="24"/>
        <v>281.67</v>
      </c>
      <c r="HR178" s="16"/>
      <c r="HS178" s="16"/>
      <c r="HT178" s="16"/>
      <c r="HU178" s="16"/>
      <c r="HV178" s="16"/>
    </row>
    <row r="179" spans="1:230" s="15" customFormat="1" ht="54" customHeight="1">
      <c r="A179" s="64">
        <v>167</v>
      </c>
      <c r="B179" s="71" t="s">
        <v>471</v>
      </c>
      <c r="C179" s="74" t="s">
        <v>232</v>
      </c>
      <c r="D179" s="72">
        <v>32</v>
      </c>
      <c r="E179" s="73" t="s">
        <v>94</v>
      </c>
      <c r="F179" s="70">
        <v>50.9</v>
      </c>
      <c r="G179" s="57"/>
      <c r="H179" s="47"/>
      <c r="I179" s="46" t="s">
        <v>39</v>
      </c>
      <c r="J179" s="48">
        <f t="shared" si="20"/>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21"/>
        <v>1628.8</v>
      </c>
      <c r="BB179" s="61">
        <f t="shared" si="22"/>
        <v>1628.8</v>
      </c>
      <c r="BC179" s="56" t="str">
        <f t="shared" si="23"/>
        <v>INR  One Thousand Six Hundred &amp; Twenty Eight  and Paise Eighty Only</v>
      </c>
      <c r="BD179" s="70">
        <v>59</v>
      </c>
      <c r="BE179" s="75">
        <f>BD179*1.12*1.01</f>
        <v>66.74</v>
      </c>
      <c r="BF179" s="75">
        <f>D179*BD179</f>
        <v>1888</v>
      </c>
      <c r="BG179" s="75"/>
      <c r="BK179" s="75">
        <v>174</v>
      </c>
      <c r="BL179" s="75">
        <f t="shared" si="24"/>
        <v>196.83</v>
      </c>
      <c r="HR179" s="16"/>
      <c r="HS179" s="16"/>
      <c r="HT179" s="16"/>
      <c r="HU179" s="16"/>
      <c r="HV179" s="16"/>
    </row>
    <row r="180" spans="1:230" s="15" customFormat="1" ht="39" customHeight="1">
      <c r="A180" s="64">
        <v>168</v>
      </c>
      <c r="B180" s="71" t="s">
        <v>472</v>
      </c>
      <c r="C180" s="74" t="s">
        <v>233</v>
      </c>
      <c r="D180" s="72">
        <v>128</v>
      </c>
      <c r="E180" s="73" t="s">
        <v>94</v>
      </c>
      <c r="F180" s="70">
        <v>30.54</v>
      </c>
      <c r="G180" s="57"/>
      <c r="H180" s="47"/>
      <c r="I180" s="46" t="s">
        <v>39</v>
      </c>
      <c r="J180" s="48">
        <f>IF(I180="Less(-)",-1,1)</f>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total_amount_ba($B$2,$D$2,D180,F180,J180,K180,M180)</f>
        <v>3909.12</v>
      </c>
      <c r="BB180" s="61">
        <f>BA180+SUM(N180:AZ180)</f>
        <v>3909.12</v>
      </c>
      <c r="BC180" s="56" t="str">
        <f>SpellNumber(L180,BB180)</f>
        <v>INR  Three Thousand Nine Hundred &amp; Nine  and Paise Twelve Only</v>
      </c>
      <c r="BD180" s="70">
        <v>59</v>
      </c>
      <c r="BE180" s="75">
        <f>BD180*1.12*1.01</f>
        <v>66.74</v>
      </c>
      <c r="BF180" s="75">
        <f>D180*BD180</f>
        <v>7552</v>
      </c>
      <c r="BG180" s="75"/>
      <c r="BK180" s="75">
        <v>961</v>
      </c>
      <c r="BL180" s="15">
        <f>BK180*1.01</f>
        <v>970.61</v>
      </c>
      <c r="HR180" s="16"/>
      <c r="HS180" s="16"/>
      <c r="HT180" s="16"/>
      <c r="HU180" s="16"/>
      <c r="HV180" s="16"/>
    </row>
    <row r="181" spans="1:230" s="15" customFormat="1" ht="39" customHeight="1">
      <c r="A181" s="64">
        <v>169</v>
      </c>
      <c r="B181" s="71" t="s">
        <v>473</v>
      </c>
      <c r="C181" s="74" t="s">
        <v>234</v>
      </c>
      <c r="D181" s="72">
        <v>40</v>
      </c>
      <c r="E181" s="73" t="s">
        <v>474</v>
      </c>
      <c r="F181" s="70">
        <v>22.62</v>
      </c>
      <c r="G181" s="57"/>
      <c r="H181" s="47"/>
      <c r="I181" s="46" t="s">
        <v>39</v>
      </c>
      <c r="J181" s="48">
        <f aca="true" t="shared" si="25" ref="J181:J212">IF(I181="Less(-)",-1,1)</f>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aca="true" t="shared" si="26" ref="BA181:BA212">total_amount_ba($B$2,$D$2,D181,F181,J181,K181,M181)</f>
        <v>904.8</v>
      </c>
      <c r="BB181" s="61">
        <f aca="true" t="shared" si="27" ref="BB181:BB212">BA181+SUM(N181:AZ181)</f>
        <v>904.8</v>
      </c>
      <c r="BC181" s="56" t="str">
        <f aca="true" t="shared" si="28" ref="BC181:BC212">SpellNumber(L181,BB181)</f>
        <v>INR  Nine Hundred &amp; Four  and Paise Eighty Only</v>
      </c>
      <c r="BD181" s="70">
        <v>10</v>
      </c>
      <c r="BE181" s="75">
        <f>BD181*1.12*1.01</f>
        <v>11.31</v>
      </c>
      <c r="BF181" s="75">
        <f>D181*BD181</f>
        <v>400</v>
      </c>
      <c r="BG181" s="75"/>
      <c r="BI181" s="76"/>
      <c r="BJ181" s="76"/>
      <c r="BK181" s="75">
        <v>10</v>
      </c>
      <c r="BL181" s="75">
        <f>BK181*1.12*1.01</f>
        <v>11.31</v>
      </c>
      <c r="HR181" s="16">
        <v>2</v>
      </c>
      <c r="HS181" s="16" t="s">
        <v>35</v>
      </c>
      <c r="HT181" s="16" t="s">
        <v>44</v>
      </c>
      <c r="HU181" s="16">
        <v>10</v>
      </c>
      <c r="HV181" s="16" t="s">
        <v>38</v>
      </c>
    </row>
    <row r="182" spans="1:230" s="15" customFormat="1" ht="39" customHeight="1">
      <c r="A182" s="64">
        <v>170</v>
      </c>
      <c r="B182" s="71" t="s">
        <v>475</v>
      </c>
      <c r="C182" s="74" t="s">
        <v>235</v>
      </c>
      <c r="D182" s="72">
        <v>64</v>
      </c>
      <c r="E182" s="73" t="s">
        <v>94</v>
      </c>
      <c r="F182" s="70">
        <v>29.41</v>
      </c>
      <c r="G182" s="57"/>
      <c r="H182" s="47"/>
      <c r="I182" s="46" t="s">
        <v>39</v>
      </c>
      <c r="J182" s="48">
        <f t="shared" si="25"/>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26"/>
        <v>1882.24</v>
      </c>
      <c r="BB182" s="61">
        <f t="shared" si="27"/>
        <v>1882.24</v>
      </c>
      <c r="BC182" s="56" t="str">
        <f t="shared" si="28"/>
        <v>INR  One Thousand Eight Hundred &amp; Eighty Two  and Paise Twenty Four Only</v>
      </c>
      <c r="BD182" s="70">
        <v>119.27</v>
      </c>
      <c r="BE182" s="75">
        <f>BD182*1.12*1.01</f>
        <v>134.92</v>
      </c>
      <c r="BF182" s="75">
        <f>D182*BD182</f>
        <v>7633.28</v>
      </c>
      <c r="BG182" s="75">
        <f>255.92/F182</f>
        <v>8.7</v>
      </c>
      <c r="BH182" s="76">
        <f>D182+1.9</f>
        <v>65.9</v>
      </c>
      <c r="BK182" s="75">
        <v>119.27</v>
      </c>
      <c r="BL182" s="75">
        <f aca="true" t="shared" si="29" ref="BL182:BL212">BK182*1.12*1.01</f>
        <v>134.92</v>
      </c>
      <c r="HR182" s="16">
        <v>2</v>
      </c>
      <c r="HS182" s="16" t="s">
        <v>35</v>
      </c>
      <c r="HT182" s="16" t="s">
        <v>44</v>
      </c>
      <c r="HU182" s="16">
        <v>10</v>
      </c>
      <c r="HV182" s="16" t="s">
        <v>38</v>
      </c>
    </row>
    <row r="183" spans="1:230" s="15" customFormat="1" ht="39" customHeight="1">
      <c r="A183" s="64">
        <v>171</v>
      </c>
      <c r="B183" s="71" t="s">
        <v>476</v>
      </c>
      <c r="C183" s="74" t="s">
        <v>236</v>
      </c>
      <c r="D183" s="72">
        <v>32</v>
      </c>
      <c r="E183" s="73" t="s">
        <v>94</v>
      </c>
      <c r="F183" s="70">
        <v>29.41</v>
      </c>
      <c r="G183" s="57"/>
      <c r="H183" s="47"/>
      <c r="I183" s="46" t="s">
        <v>39</v>
      </c>
      <c r="J183" s="48">
        <f t="shared" si="25"/>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26"/>
        <v>941.12</v>
      </c>
      <c r="BB183" s="61">
        <f t="shared" si="27"/>
        <v>941.12</v>
      </c>
      <c r="BC183" s="56" t="str">
        <f t="shared" si="28"/>
        <v>INR  Nine Hundred &amp; Forty One  and Paise Twelve Only</v>
      </c>
      <c r="BD183" s="70">
        <v>192.38</v>
      </c>
      <c r="BE183" s="75">
        <f>BD183*1.12*1.01</f>
        <v>217.62</v>
      </c>
      <c r="BF183" s="75">
        <f>D183*BD183</f>
        <v>6156.16</v>
      </c>
      <c r="BG183" s="75"/>
      <c r="BH183" s="76"/>
      <c r="BI183" s="76">
        <v>30874.1</v>
      </c>
      <c r="BK183" s="75">
        <v>77.54</v>
      </c>
      <c r="BL183" s="75">
        <f t="shared" si="29"/>
        <v>87.71</v>
      </c>
      <c r="HR183" s="16">
        <v>2</v>
      </c>
      <c r="HS183" s="16" t="s">
        <v>35</v>
      </c>
      <c r="HT183" s="16" t="s">
        <v>44</v>
      </c>
      <c r="HU183" s="16">
        <v>10</v>
      </c>
      <c r="HV183" s="16" t="s">
        <v>38</v>
      </c>
    </row>
    <row r="184" spans="1:230" s="15" customFormat="1" ht="57.75" customHeight="1">
      <c r="A184" s="64">
        <v>172</v>
      </c>
      <c r="B184" s="71" t="s">
        <v>477</v>
      </c>
      <c r="C184" s="74" t="s">
        <v>237</v>
      </c>
      <c r="D184" s="72">
        <v>24</v>
      </c>
      <c r="E184" s="73" t="s">
        <v>89</v>
      </c>
      <c r="F184" s="70">
        <v>175.34</v>
      </c>
      <c r="G184" s="57"/>
      <c r="H184" s="47"/>
      <c r="I184" s="46" t="s">
        <v>39</v>
      </c>
      <c r="J184" s="48">
        <f t="shared" si="25"/>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26"/>
        <v>4208.16</v>
      </c>
      <c r="BB184" s="61">
        <f t="shared" si="27"/>
        <v>4208.16</v>
      </c>
      <c r="BC184" s="56" t="str">
        <f t="shared" si="28"/>
        <v>INR  Four Thousand Two Hundred &amp; Eight  and Paise Sixteen Only</v>
      </c>
      <c r="BD184" s="70">
        <v>148</v>
      </c>
      <c r="BE184" s="75">
        <f>BD184*1.12*1.01</f>
        <v>167.42</v>
      </c>
      <c r="BF184" s="75">
        <f>D184*BD184</f>
        <v>3552</v>
      </c>
      <c r="BG184" s="75"/>
      <c r="BK184" s="75">
        <v>711.81</v>
      </c>
      <c r="BL184" s="75">
        <f t="shared" si="29"/>
        <v>805.2</v>
      </c>
      <c r="HR184" s="16">
        <v>2</v>
      </c>
      <c r="HS184" s="16" t="s">
        <v>35</v>
      </c>
      <c r="HT184" s="16" t="s">
        <v>44</v>
      </c>
      <c r="HU184" s="16">
        <v>10</v>
      </c>
      <c r="HV184" s="16" t="s">
        <v>38</v>
      </c>
    </row>
    <row r="185" spans="1:230" s="15" customFormat="1" ht="57.75" customHeight="1">
      <c r="A185" s="64">
        <v>173</v>
      </c>
      <c r="B185" s="71" t="s">
        <v>478</v>
      </c>
      <c r="C185" s="74" t="s">
        <v>238</v>
      </c>
      <c r="D185" s="72">
        <v>24</v>
      </c>
      <c r="E185" s="73" t="s">
        <v>89</v>
      </c>
      <c r="F185" s="70">
        <v>166.29</v>
      </c>
      <c r="G185" s="57"/>
      <c r="H185" s="47"/>
      <c r="I185" s="46" t="s">
        <v>39</v>
      </c>
      <c r="J185" s="48">
        <f t="shared" si="25"/>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26"/>
        <v>3990.96</v>
      </c>
      <c r="BB185" s="61">
        <f t="shared" si="27"/>
        <v>3990.96</v>
      </c>
      <c r="BC185" s="56" t="str">
        <f t="shared" si="28"/>
        <v>INR  Three Thousand Nine Hundred &amp; Ninety  and Paise Ninety Six Only</v>
      </c>
      <c r="BD185" s="70">
        <v>148</v>
      </c>
      <c r="BE185" s="75">
        <f>BD185*1.12*1.01</f>
        <v>167.42</v>
      </c>
      <c r="BF185" s="75">
        <f>D185*BD185</f>
        <v>3552</v>
      </c>
      <c r="BG185" s="75"/>
      <c r="BK185" s="75">
        <v>357</v>
      </c>
      <c r="BL185" s="75">
        <f t="shared" si="29"/>
        <v>403.84</v>
      </c>
      <c r="HR185" s="16">
        <v>2</v>
      </c>
      <c r="HS185" s="16" t="s">
        <v>35</v>
      </c>
      <c r="HT185" s="16" t="s">
        <v>44</v>
      </c>
      <c r="HU185" s="16">
        <v>10</v>
      </c>
      <c r="HV185" s="16" t="s">
        <v>38</v>
      </c>
    </row>
    <row r="186" spans="1:230" s="15" customFormat="1" ht="57.75" customHeight="1">
      <c r="A186" s="64">
        <v>174</v>
      </c>
      <c r="B186" s="71" t="s">
        <v>479</v>
      </c>
      <c r="C186" s="74" t="s">
        <v>239</v>
      </c>
      <c r="D186" s="72">
        <v>24</v>
      </c>
      <c r="E186" s="73" t="s">
        <v>89</v>
      </c>
      <c r="F186" s="70">
        <v>102.94</v>
      </c>
      <c r="G186" s="57"/>
      <c r="H186" s="47"/>
      <c r="I186" s="46" t="s">
        <v>39</v>
      </c>
      <c r="J186" s="48">
        <f t="shared" si="25"/>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26"/>
        <v>2470.56</v>
      </c>
      <c r="BB186" s="61">
        <f t="shared" si="27"/>
        <v>2470.56</v>
      </c>
      <c r="BC186" s="56" t="str">
        <f t="shared" si="28"/>
        <v>INR  Two Thousand Four Hundred &amp; Seventy  and Paise Fifty Six Only</v>
      </c>
      <c r="BD186" s="70">
        <v>228</v>
      </c>
      <c r="BE186" s="75">
        <f>BD186*1.12*1.01</f>
        <v>257.91</v>
      </c>
      <c r="BF186" s="75">
        <f>D186*BD186</f>
        <v>5472</v>
      </c>
      <c r="BG186" s="75"/>
      <c r="BK186" s="75">
        <v>5783</v>
      </c>
      <c r="BL186" s="75">
        <f t="shared" si="29"/>
        <v>6541.73</v>
      </c>
      <c r="HR186" s="16">
        <v>2</v>
      </c>
      <c r="HS186" s="16" t="s">
        <v>35</v>
      </c>
      <c r="HT186" s="16" t="s">
        <v>44</v>
      </c>
      <c r="HU186" s="16">
        <v>10</v>
      </c>
      <c r="HV186" s="16" t="s">
        <v>38</v>
      </c>
    </row>
    <row r="187" spans="1:230" s="15" customFormat="1" ht="57.75" customHeight="1">
      <c r="A187" s="64">
        <v>175</v>
      </c>
      <c r="B187" s="71" t="s">
        <v>480</v>
      </c>
      <c r="C187" s="74" t="s">
        <v>240</v>
      </c>
      <c r="D187" s="72">
        <v>48</v>
      </c>
      <c r="E187" s="73" t="s">
        <v>89</v>
      </c>
      <c r="F187" s="70">
        <v>1148.17</v>
      </c>
      <c r="G187" s="57"/>
      <c r="H187" s="47"/>
      <c r="I187" s="46" t="s">
        <v>39</v>
      </c>
      <c r="J187" s="48">
        <f t="shared" si="25"/>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26"/>
        <v>55112.16</v>
      </c>
      <c r="BB187" s="61">
        <f t="shared" si="27"/>
        <v>55112.16</v>
      </c>
      <c r="BC187" s="56" t="str">
        <f t="shared" si="28"/>
        <v>INR  Fifty Five Thousand One Hundred &amp; Twelve  and Paise Sixteen Only</v>
      </c>
      <c r="BD187" s="70">
        <v>148</v>
      </c>
      <c r="BE187" s="75">
        <f>BD187*1.12*1.01</f>
        <v>167.42</v>
      </c>
      <c r="BF187" s="75">
        <f>D187*BD187</f>
        <v>7104</v>
      </c>
      <c r="BG187" s="75"/>
      <c r="BK187" s="75">
        <v>368</v>
      </c>
      <c r="BL187" s="75">
        <f t="shared" si="29"/>
        <v>416.28</v>
      </c>
      <c r="HR187" s="16">
        <v>3</v>
      </c>
      <c r="HS187" s="16" t="s">
        <v>46</v>
      </c>
      <c r="HT187" s="16" t="s">
        <v>47</v>
      </c>
      <c r="HU187" s="16">
        <v>10</v>
      </c>
      <c r="HV187" s="16" t="s">
        <v>38</v>
      </c>
    </row>
    <row r="188" spans="1:230" s="15" customFormat="1" ht="41.25" customHeight="1">
      <c r="A188" s="64">
        <v>176</v>
      </c>
      <c r="B188" s="71" t="s">
        <v>481</v>
      </c>
      <c r="C188" s="74" t="s">
        <v>241</v>
      </c>
      <c r="D188" s="72">
        <v>48</v>
      </c>
      <c r="E188" s="73" t="s">
        <v>474</v>
      </c>
      <c r="F188" s="70">
        <v>321.26</v>
      </c>
      <c r="G188" s="57"/>
      <c r="H188" s="47"/>
      <c r="I188" s="46" t="s">
        <v>39</v>
      </c>
      <c r="J188" s="48">
        <f t="shared" si="25"/>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26"/>
        <v>15420.48</v>
      </c>
      <c r="BB188" s="61">
        <f t="shared" si="27"/>
        <v>15420.48</v>
      </c>
      <c r="BC188" s="56" t="str">
        <f t="shared" si="28"/>
        <v>INR  Fifteen Thousand Four Hundred &amp; Twenty  and Paise Forty Eight Only</v>
      </c>
      <c r="BD188" s="70">
        <v>93</v>
      </c>
      <c r="BE188" s="75">
        <f>BD188*1.12*1.01</f>
        <v>105.2</v>
      </c>
      <c r="BF188" s="75">
        <f>D188*BD188</f>
        <v>4464</v>
      </c>
      <c r="BG188" s="75"/>
      <c r="BK188" s="75">
        <v>4778</v>
      </c>
      <c r="BL188" s="75">
        <f t="shared" si="29"/>
        <v>5404.87</v>
      </c>
      <c r="HR188" s="16">
        <v>3</v>
      </c>
      <c r="HS188" s="16" t="s">
        <v>46</v>
      </c>
      <c r="HT188" s="16" t="s">
        <v>47</v>
      </c>
      <c r="HU188" s="16">
        <v>10</v>
      </c>
      <c r="HV188" s="16" t="s">
        <v>38</v>
      </c>
    </row>
    <row r="189" spans="1:230" s="15" customFormat="1" ht="41.25" customHeight="1">
      <c r="A189" s="64">
        <v>177</v>
      </c>
      <c r="B189" s="71" t="s">
        <v>482</v>
      </c>
      <c r="C189" s="74" t="s">
        <v>242</v>
      </c>
      <c r="D189" s="72">
        <v>48</v>
      </c>
      <c r="E189" s="73" t="s">
        <v>89</v>
      </c>
      <c r="F189" s="70">
        <v>315.6</v>
      </c>
      <c r="G189" s="57"/>
      <c r="H189" s="47"/>
      <c r="I189" s="46" t="s">
        <v>39</v>
      </c>
      <c r="J189" s="48">
        <f t="shared" si="25"/>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26"/>
        <v>15148.8</v>
      </c>
      <c r="BB189" s="61">
        <f t="shared" si="27"/>
        <v>15148.8</v>
      </c>
      <c r="BC189" s="56" t="str">
        <f t="shared" si="28"/>
        <v>INR  Fifteen Thousand One Hundred &amp; Forty Eight  and Paise Eighty Only</v>
      </c>
      <c r="BD189" s="70">
        <v>93</v>
      </c>
      <c r="BE189" s="75">
        <f>BD189*1.12*1.01</f>
        <v>105.2</v>
      </c>
      <c r="BF189" s="75">
        <f>D189*BD189</f>
        <v>4464</v>
      </c>
      <c r="BG189" s="75"/>
      <c r="BK189" s="75">
        <v>6523.64</v>
      </c>
      <c r="BL189" s="75">
        <f t="shared" si="29"/>
        <v>7379.54</v>
      </c>
      <c r="HR189" s="16">
        <v>3</v>
      </c>
      <c r="HS189" s="16" t="s">
        <v>46</v>
      </c>
      <c r="HT189" s="16" t="s">
        <v>47</v>
      </c>
      <c r="HU189" s="16">
        <v>10</v>
      </c>
      <c r="HV189" s="16" t="s">
        <v>38</v>
      </c>
    </row>
    <row r="190" spans="1:230" s="15" customFormat="1" ht="41.25" customHeight="1">
      <c r="A190" s="64">
        <v>178</v>
      </c>
      <c r="B190" s="71" t="s">
        <v>483</v>
      </c>
      <c r="C190" s="74" t="s">
        <v>243</v>
      </c>
      <c r="D190" s="72">
        <v>48</v>
      </c>
      <c r="E190" s="73" t="s">
        <v>89</v>
      </c>
      <c r="F190" s="70">
        <v>72.4</v>
      </c>
      <c r="G190" s="57"/>
      <c r="H190" s="47"/>
      <c r="I190" s="46" t="s">
        <v>39</v>
      </c>
      <c r="J190" s="48">
        <f t="shared" si="25"/>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26"/>
        <v>3475.2</v>
      </c>
      <c r="BB190" s="61">
        <f t="shared" si="27"/>
        <v>3475.2</v>
      </c>
      <c r="BC190" s="56" t="str">
        <f t="shared" si="28"/>
        <v>INR  Three Thousand Four Hundred &amp; Seventy Five  and Paise Twenty Only</v>
      </c>
      <c r="BD190" s="70">
        <v>77.54</v>
      </c>
      <c r="BE190" s="75">
        <f>BD190*1.12*1.01</f>
        <v>87.71</v>
      </c>
      <c r="BF190" s="75">
        <f>D190*BD190</f>
        <v>3721.92</v>
      </c>
      <c r="BG190" s="75"/>
      <c r="BK190" s="75">
        <v>71269</v>
      </c>
      <c r="BL190" s="75">
        <f t="shared" si="29"/>
        <v>80619.49</v>
      </c>
      <c r="HR190" s="16">
        <v>1.01</v>
      </c>
      <c r="HS190" s="16" t="s">
        <v>40</v>
      </c>
      <c r="HT190" s="16" t="s">
        <v>36</v>
      </c>
      <c r="HU190" s="16">
        <v>123.223</v>
      </c>
      <c r="HV190" s="16" t="s">
        <v>38</v>
      </c>
    </row>
    <row r="191" spans="1:230" s="15" customFormat="1" ht="41.25" customHeight="1">
      <c r="A191" s="64">
        <v>179</v>
      </c>
      <c r="B191" s="71" t="s">
        <v>484</v>
      </c>
      <c r="C191" s="74" t="s">
        <v>244</v>
      </c>
      <c r="D191" s="72">
        <v>48</v>
      </c>
      <c r="E191" s="73" t="s">
        <v>89</v>
      </c>
      <c r="F191" s="70">
        <v>343.88</v>
      </c>
      <c r="G191" s="57"/>
      <c r="H191" s="47"/>
      <c r="I191" s="46" t="s">
        <v>39</v>
      </c>
      <c r="J191" s="48">
        <f t="shared" si="25"/>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26"/>
        <v>16506.24</v>
      </c>
      <c r="BB191" s="61">
        <f t="shared" si="27"/>
        <v>16506.24</v>
      </c>
      <c r="BC191" s="56" t="str">
        <f t="shared" si="28"/>
        <v>INR  Sixteen Thousand Five Hundred &amp; Six  and Paise Twenty Four Only</v>
      </c>
      <c r="BD191" s="70">
        <v>172.18</v>
      </c>
      <c r="BE191" s="75">
        <f>BD191*1.12*1.01</f>
        <v>194.77</v>
      </c>
      <c r="BF191" s="75">
        <f>D191*BD191</f>
        <v>8264.64</v>
      </c>
      <c r="BG191" s="75"/>
      <c r="BK191" s="75">
        <v>129</v>
      </c>
      <c r="BL191" s="75">
        <f t="shared" si="29"/>
        <v>145.92</v>
      </c>
      <c r="HR191" s="16">
        <v>1.02</v>
      </c>
      <c r="HS191" s="16" t="s">
        <v>41</v>
      </c>
      <c r="HT191" s="16" t="s">
        <v>42</v>
      </c>
      <c r="HU191" s="16">
        <v>213</v>
      </c>
      <c r="HV191" s="16" t="s">
        <v>38</v>
      </c>
    </row>
    <row r="192" spans="1:230" s="15" customFormat="1" ht="41.25" customHeight="1">
      <c r="A192" s="64">
        <v>180</v>
      </c>
      <c r="B192" s="71" t="s">
        <v>485</v>
      </c>
      <c r="C192" s="74" t="s">
        <v>245</v>
      </c>
      <c r="D192" s="72">
        <v>48</v>
      </c>
      <c r="E192" s="73" t="s">
        <v>89</v>
      </c>
      <c r="F192" s="70">
        <v>343.88</v>
      </c>
      <c r="G192" s="57"/>
      <c r="H192" s="47"/>
      <c r="I192" s="46" t="s">
        <v>39</v>
      </c>
      <c r="J192" s="48">
        <f t="shared" si="25"/>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26"/>
        <v>16506.24</v>
      </c>
      <c r="BB192" s="61">
        <f t="shared" si="27"/>
        <v>16506.24</v>
      </c>
      <c r="BC192" s="56" t="str">
        <f t="shared" si="28"/>
        <v>INR  Sixteen Thousand Five Hundred &amp; Six  and Paise Twenty Four Only</v>
      </c>
      <c r="BD192" s="70">
        <v>512.36</v>
      </c>
      <c r="BE192" s="75">
        <f>BD192*1.12*1.01</f>
        <v>579.58</v>
      </c>
      <c r="BF192" s="75">
        <f>D192*BD192</f>
        <v>24593.28</v>
      </c>
      <c r="BG192" s="75"/>
      <c r="BK192" s="75">
        <v>160</v>
      </c>
      <c r="BL192" s="75">
        <f t="shared" si="29"/>
        <v>180.99</v>
      </c>
      <c r="HR192" s="16">
        <v>2</v>
      </c>
      <c r="HS192" s="16" t="s">
        <v>35</v>
      </c>
      <c r="HT192" s="16" t="s">
        <v>44</v>
      </c>
      <c r="HU192" s="16">
        <v>10</v>
      </c>
      <c r="HV192" s="16" t="s">
        <v>38</v>
      </c>
    </row>
    <row r="193" spans="1:230" s="15" customFormat="1" ht="41.25" customHeight="1">
      <c r="A193" s="64">
        <v>181</v>
      </c>
      <c r="B193" s="71" t="s">
        <v>486</v>
      </c>
      <c r="C193" s="74" t="s">
        <v>246</v>
      </c>
      <c r="D193" s="72">
        <v>48</v>
      </c>
      <c r="E193" s="73" t="s">
        <v>89</v>
      </c>
      <c r="F193" s="70">
        <v>343.88</v>
      </c>
      <c r="G193" s="57"/>
      <c r="H193" s="47"/>
      <c r="I193" s="46" t="s">
        <v>39</v>
      </c>
      <c r="J193" s="48">
        <f t="shared" si="25"/>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26"/>
        <v>16506.24</v>
      </c>
      <c r="BB193" s="61">
        <f t="shared" si="27"/>
        <v>16506.24</v>
      </c>
      <c r="BC193" s="56" t="str">
        <f t="shared" si="28"/>
        <v>INR  Sixteen Thousand Five Hundred &amp; Six  and Paise Twenty Four Only</v>
      </c>
      <c r="BD193" s="70">
        <v>512.36</v>
      </c>
      <c r="BE193" s="75">
        <f>BD193*1.12*1.01</f>
        <v>579.58</v>
      </c>
      <c r="BF193" s="75">
        <f>D193*BD193</f>
        <v>24593.28</v>
      </c>
      <c r="BG193" s="75"/>
      <c r="BK193" s="75">
        <v>166</v>
      </c>
      <c r="BL193" s="75">
        <f t="shared" si="29"/>
        <v>187.78</v>
      </c>
      <c r="HR193" s="16">
        <v>2</v>
      </c>
      <c r="HS193" s="16" t="s">
        <v>35</v>
      </c>
      <c r="HT193" s="16" t="s">
        <v>44</v>
      </c>
      <c r="HU193" s="16">
        <v>10</v>
      </c>
      <c r="HV193" s="16" t="s">
        <v>38</v>
      </c>
    </row>
    <row r="194" spans="1:230" s="15" customFormat="1" ht="53.25" customHeight="1">
      <c r="A194" s="64">
        <v>182</v>
      </c>
      <c r="B194" s="71" t="s">
        <v>487</v>
      </c>
      <c r="C194" s="74" t="s">
        <v>247</v>
      </c>
      <c r="D194" s="72">
        <v>24</v>
      </c>
      <c r="E194" s="73" t="s">
        <v>89</v>
      </c>
      <c r="F194" s="70">
        <v>323.52</v>
      </c>
      <c r="G194" s="57"/>
      <c r="H194" s="47"/>
      <c r="I194" s="46" t="s">
        <v>39</v>
      </c>
      <c r="J194" s="48">
        <f t="shared" si="25"/>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26"/>
        <v>7764.48</v>
      </c>
      <c r="BB194" s="61">
        <f t="shared" si="27"/>
        <v>7764.48</v>
      </c>
      <c r="BC194" s="56" t="str">
        <f t="shared" si="28"/>
        <v>INR  Seven Thousand Seven Hundred &amp; Sixty Four  and Paise Forty Eight Only</v>
      </c>
      <c r="BD194" s="70">
        <v>487.41</v>
      </c>
      <c r="BE194" s="75">
        <f>BD194*1.12*1.01</f>
        <v>551.36</v>
      </c>
      <c r="BF194" s="75">
        <f>D194*BD194</f>
        <v>11697.84</v>
      </c>
      <c r="BG194" s="75"/>
      <c r="BK194" s="75">
        <v>261</v>
      </c>
      <c r="BL194" s="75">
        <f t="shared" si="29"/>
        <v>295.24</v>
      </c>
      <c r="HR194" s="16">
        <v>2</v>
      </c>
      <c r="HS194" s="16" t="s">
        <v>35</v>
      </c>
      <c r="HT194" s="16" t="s">
        <v>44</v>
      </c>
      <c r="HU194" s="16">
        <v>10</v>
      </c>
      <c r="HV194" s="16" t="s">
        <v>38</v>
      </c>
    </row>
    <row r="195" spans="1:230" s="15" customFormat="1" ht="53.25" customHeight="1">
      <c r="A195" s="64">
        <v>183</v>
      </c>
      <c r="B195" s="71" t="s">
        <v>488</v>
      </c>
      <c r="C195" s="74" t="s">
        <v>248</v>
      </c>
      <c r="D195" s="72">
        <v>24</v>
      </c>
      <c r="E195" s="73" t="s">
        <v>89</v>
      </c>
      <c r="F195" s="70">
        <v>307.69</v>
      </c>
      <c r="G195" s="57"/>
      <c r="H195" s="47"/>
      <c r="I195" s="46" t="s">
        <v>39</v>
      </c>
      <c r="J195" s="48">
        <f t="shared" si="25"/>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26"/>
        <v>7384.56</v>
      </c>
      <c r="BB195" s="61">
        <f t="shared" si="27"/>
        <v>7384.56</v>
      </c>
      <c r="BC195" s="56" t="str">
        <f t="shared" si="28"/>
        <v>INR  Seven Thousand Three Hundred &amp; Eighty Four  and Paise Fifty Six Only</v>
      </c>
      <c r="BD195" s="70">
        <v>487.41</v>
      </c>
      <c r="BE195" s="75">
        <f>BD195*1.12*1.01</f>
        <v>551.36</v>
      </c>
      <c r="BF195" s="75">
        <f>D195*BD195</f>
        <v>11697.84</v>
      </c>
      <c r="BG195" s="75"/>
      <c r="BK195" s="75">
        <v>408</v>
      </c>
      <c r="BL195" s="75">
        <f t="shared" si="29"/>
        <v>461.53</v>
      </c>
      <c r="HR195" s="16">
        <v>2</v>
      </c>
      <c r="HS195" s="16" t="s">
        <v>35</v>
      </c>
      <c r="HT195" s="16" t="s">
        <v>44</v>
      </c>
      <c r="HU195" s="16">
        <v>10</v>
      </c>
      <c r="HV195" s="16" t="s">
        <v>38</v>
      </c>
    </row>
    <row r="196" spans="1:230" s="15" customFormat="1" ht="33.75" customHeight="1">
      <c r="A196" s="64">
        <v>184</v>
      </c>
      <c r="B196" s="71" t="s">
        <v>489</v>
      </c>
      <c r="C196" s="74" t="s">
        <v>249</v>
      </c>
      <c r="D196" s="72">
        <v>48</v>
      </c>
      <c r="E196" s="73" t="s">
        <v>474</v>
      </c>
      <c r="F196" s="70">
        <v>45.25</v>
      </c>
      <c r="G196" s="57"/>
      <c r="H196" s="47"/>
      <c r="I196" s="46" t="s">
        <v>39</v>
      </c>
      <c r="J196" s="48">
        <f t="shared" si="25"/>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26"/>
        <v>2172</v>
      </c>
      <c r="BB196" s="61">
        <f t="shared" si="27"/>
        <v>2172</v>
      </c>
      <c r="BC196" s="56" t="str">
        <f t="shared" si="28"/>
        <v>INR  Two Thousand One Hundred &amp; Seventy Two  Only</v>
      </c>
      <c r="BD196" s="70">
        <v>266</v>
      </c>
      <c r="BE196" s="75">
        <f>BD196*1.12*1.01</f>
        <v>300.9</v>
      </c>
      <c r="BF196" s="75">
        <f>D196*BD196</f>
        <v>12768</v>
      </c>
      <c r="BG196" s="75"/>
      <c r="BK196" s="75">
        <v>9696</v>
      </c>
      <c r="BL196" s="75">
        <f t="shared" si="29"/>
        <v>10968.12</v>
      </c>
      <c r="HR196" s="16">
        <v>3</v>
      </c>
      <c r="HS196" s="16" t="s">
        <v>46</v>
      </c>
      <c r="HT196" s="16" t="s">
        <v>47</v>
      </c>
      <c r="HU196" s="16">
        <v>10</v>
      </c>
      <c r="HV196" s="16" t="s">
        <v>38</v>
      </c>
    </row>
    <row r="197" spans="1:230" s="15" customFormat="1" ht="63.75" customHeight="1">
      <c r="A197" s="64">
        <v>185</v>
      </c>
      <c r="B197" s="71" t="s">
        <v>490</v>
      </c>
      <c r="C197" s="74" t="s">
        <v>250</v>
      </c>
      <c r="D197" s="72">
        <v>56</v>
      </c>
      <c r="E197" s="73" t="s">
        <v>89</v>
      </c>
      <c r="F197" s="70">
        <v>609.72</v>
      </c>
      <c r="G197" s="57"/>
      <c r="H197" s="47"/>
      <c r="I197" s="46" t="s">
        <v>39</v>
      </c>
      <c r="J197" s="48">
        <f t="shared" si="25"/>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26"/>
        <v>34144.32</v>
      </c>
      <c r="BB197" s="61">
        <f t="shared" si="27"/>
        <v>34144.32</v>
      </c>
      <c r="BC197" s="56" t="str">
        <f t="shared" si="28"/>
        <v>INR  Thirty Four Thousand One Hundred &amp; Forty Four  and Paise Thirty Two Only</v>
      </c>
      <c r="BD197" s="70">
        <v>4737.22</v>
      </c>
      <c r="BE197" s="75">
        <f>BD197*1.12*1.01</f>
        <v>5358.74</v>
      </c>
      <c r="BF197" s="75">
        <f>D197*BD197</f>
        <v>265284.32</v>
      </c>
      <c r="BG197" s="75"/>
      <c r="BK197" s="75">
        <v>20.01</v>
      </c>
      <c r="BL197" s="75">
        <f t="shared" si="29"/>
        <v>22.64</v>
      </c>
      <c r="HR197" s="16">
        <v>1.01</v>
      </c>
      <c r="HS197" s="16" t="s">
        <v>40</v>
      </c>
      <c r="HT197" s="16" t="s">
        <v>36</v>
      </c>
      <c r="HU197" s="16">
        <v>123.223</v>
      </c>
      <c r="HV197" s="16" t="s">
        <v>38</v>
      </c>
    </row>
    <row r="198" spans="1:230" s="15" customFormat="1" ht="50.25" customHeight="1">
      <c r="A198" s="64">
        <v>186</v>
      </c>
      <c r="B198" s="71" t="s">
        <v>491</v>
      </c>
      <c r="C198" s="74" t="s">
        <v>251</v>
      </c>
      <c r="D198" s="72">
        <v>56</v>
      </c>
      <c r="E198" s="73" t="s">
        <v>89</v>
      </c>
      <c r="F198" s="70">
        <v>174.2</v>
      </c>
      <c r="G198" s="57"/>
      <c r="H198" s="47"/>
      <c r="I198" s="46" t="s">
        <v>39</v>
      </c>
      <c r="J198" s="48">
        <f t="shared" si="25"/>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26"/>
        <v>9755.2</v>
      </c>
      <c r="BB198" s="61">
        <f t="shared" si="27"/>
        <v>9755.2</v>
      </c>
      <c r="BC198" s="56" t="str">
        <f t="shared" si="28"/>
        <v>INR  Nine Thousand Seven Hundred &amp; Fifty Five  and Paise Twenty Only</v>
      </c>
      <c r="BD198" s="70">
        <v>5303.78</v>
      </c>
      <c r="BE198" s="75">
        <f>BD198*1.12*1.01</f>
        <v>5999.64</v>
      </c>
      <c r="BF198" s="75">
        <f>D198*BD198</f>
        <v>297011.68</v>
      </c>
      <c r="BG198" s="75"/>
      <c r="BK198" s="75">
        <v>14.24</v>
      </c>
      <c r="BL198" s="75">
        <f t="shared" si="29"/>
        <v>16.11</v>
      </c>
      <c r="HR198" s="16">
        <v>1.01</v>
      </c>
      <c r="HS198" s="16" t="s">
        <v>40</v>
      </c>
      <c r="HT198" s="16" t="s">
        <v>36</v>
      </c>
      <c r="HU198" s="16">
        <v>123.223</v>
      </c>
      <c r="HV198" s="16" t="s">
        <v>38</v>
      </c>
    </row>
    <row r="199" spans="1:230" s="15" customFormat="1" ht="41.25" customHeight="1">
      <c r="A199" s="64">
        <v>187</v>
      </c>
      <c r="B199" s="71" t="s">
        <v>492</v>
      </c>
      <c r="C199" s="74" t="s">
        <v>252</v>
      </c>
      <c r="D199" s="72">
        <v>56</v>
      </c>
      <c r="E199" s="73" t="s">
        <v>89</v>
      </c>
      <c r="F199" s="70">
        <v>251.13</v>
      </c>
      <c r="G199" s="57"/>
      <c r="H199" s="47"/>
      <c r="I199" s="46" t="s">
        <v>39</v>
      </c>
      <c r="J199" s="48">
        <f t="shared" si="25"/>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26"/>
        <v>14063.28</v>
      </c>
      <c r="BB199" s="61">
        <f t="shared" si="27"/>
        <v>14063.28</v>
      </c>
      <c r="BC199" s="56" t="str">
        <f t="shared" si="28"/>
        <v>INR  Fourteen Thousand  &amp;Sixty Three  and Paise Twenty Eight Only</v>
      </c>
      <c r="BD199" s="70">
        <v>5762</v>
      </c>
      <c r="BE199" s="75">
        <f>BD199*1.12*1.01</f>
        <v>6517.97</v>
      </c>
      <c r="BF199" s="75">
        <f>D199*BD199</f>
        <v>322672</v>
      </c>
      <c r="BG199" s="75"/>
      <c r="BK199" s="75">
        <v>45.1</v>
      </c>
      <c r="BL199" s="75">
        <f t="shared" si="29"/>
        <v>51.02</v>
      </c>
      <c r="HR199" s="16"/>
      <c r="HS199" s="16"/>
      <c r="HT199" s="16"/>
      <c r="HU199" s="16"/>
      <c r="HV199" s="16"/>
    </row>
    <row r="200" spans="1:230" s="15" customFormat="1" ht="30.75" customHeight="1">
      <c r="A200" s="64">
        <v>188</v>
      </c>
      <c r="B200" s="71" t="s">
        <v>493</v>
      </c>
      <c r="C200" s="74" t="s">
        <v>253</v>
      </c>
      <c r="D200" s="72">
        <v>63</v>
      </c>
      <c r="E200" s="73" t="s">
        <v>94</v>
      </c>
      <c r="F200" s="70">
        <v>10.18</v>
      </c>
      <c r="G200" s="57"/>
      <c r="H200" s="47"/>
      <c r="I200" s="46" t="s">
        <v>39</v>
      </c>
      <c r="J200" s="48">
        <f t="shared" si="25"/>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26"/>
        <v>641.34</v>
      </c>
      <c r="BB200" s="61">
        <f t="shared" si="27"/>
        <v>641.34</v>
      </c>
      <c r="BC200" s="56" t="str">
        <f t="shared" si="28"/>
        <v>INR  Six Hundred &amp; Forty One  and Paise Thirty Four Only</v>
      </c>
      <c r="BD200" s="70">
        <v>5762</v>
      </c>
      <c r="BE200" s="75">
        <f>BD200*1.12*1.01</f>
        <v>6517.97</v>
      </c>
      <c r="BF200" s="75">
        <f>D200*BD200</f>
        <v>363006</v>
      </c>
      <c r="BG200" s="75"/>
      <c r="BK200" s="75">
        <v>84</v>
      </c>
      <c r="BL200" s="75">
        <f t="shared" si="29"/>
        <v>95.02</v>
      </c>
      <c r="HR200" s="16"/>
      <c r="HS200" s="16"/>
      <c r="HT200" s="16"/>
      <c r="HU200" s="16"/>
      <c r="HV200" s="16"/>
    </row>
    <row r="201" spans="1:230" s="15" customFormat="1" ht="30.75" customHeight="1">
      <c r="A201" s="64">
        <v>189</v>
      </c>
      <c r="B201" s="71" t="s">
        <v>494</v>
      </c>
      <c r="C201" s="74" t="s">
        <v>254</v>
      </c>
      <c r="D201" s="72">
        <v>64</v>
      </c>
      <c r="E201" s="73" t="s">
        <v>94</v>
      </c>
      <c r="F201" s="70">
        <v>10.18</v>
      </c>
      <c r="G201" s="57"/>
      <c r="H201" s="47"/>
      <c r="I201" s="46" t="s">
        <v>39</v>
      </c>
      <c r="J201" s="48">
        <f t="shared" si="25"/>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26"/>
        <v>651.52</v>
      </c>
      <c r="BB201" s="61">
        <f t="shared" si="27"/>
        <v>651.52</v>
      </c>
      <c r="BC201" s="56" t="str">
        <f t="shared" si="28"/>
        <v>INR  Six Hundred &amp; Fifty One  and Paise Fifty Two Only</v>
      </c>
      <c r="BD201" s="70">
        <v>5857</v>
      </c>
      <c r="BE201" s="75">
        <f>BD201*1.12*1.01</f>
        <v>6625.44</v>
      </c>
      <c r="BF201" s="75">
        <f>D201*BD201</f>
        <v>374848</v>
      </c>
      <c r="BG201" s="75"/>
      <c r="BK201" s="75">
        <v>29</v>
      </c>
      <c r="BL201" s="75">
        <f t="shared" si="29"/>
        <v>32.8</v>
      </c>
      <c r="HR201" s="16"/>
      <c r="HS201" s="16"/>
      <c r="HT201" s="16"/>
      <c r="HU201" s="16"/>
      <c r="HV201" s="16"/>
    </row>
    <row r="202" spans="1:230" s="15" customFormat="1" ht="30.75" customHeight="1">
      <c r="A202" s="64">
        <v>190</v>
      </c>
      <c r="B202" s="71" t="s">
        <v>495</v>
      </c>
      <c r="C202" s="74" t="s">
        <v>255</v>
      </c>
      <c r="D202" s="72">
        <v>64</v>
      </c>
      <c r="E202" s="73" t="s">
        <v>94</v>
      </c>
      <c r="F202" s="70">
        <v>28.28</v>
      </c>
      <c r="G202" s="57"/>
      <c r="H202" s="47"/>
      <c r="I202" s="46" t="s">
        <v>39</v>
      </c>
      <c r="J202" s="48">
        <f t="shared" si="25"/>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26"/>
        <v>1809.92</v>
      </c>
      <c r="BB202" s="61">
        <f t="shared" si="27"/>
        <v>1809.92</v>
      </c>
      <c r="BC202" s="56" t="str">
        <f t="shared" si="28"/>
        <v>INR  One Thousand Eight Hundred &amp; Nine  and Paise Ninety Two Only</v>
      </c>
      <c r="BD202" s="70">
        <v>5952</v>
      </c>
      <c r="BE202" s="75">
        <f>BD202*1.12*1.01</f>
        <v>6732.9</v>
      </c>
      <c r="BF202" s="75">
        <f>D202*BD202</f>
        <v>380928</v>
      </c>
      <c r="BG202" s="75"/>
      <c r="BK202" s="75">
        <v>79</v>
      </c>
      <c r="BL202" s="75">
        <f t="shared" si="29"/>
        <v>89.36</v>
      </c>
      <c r="HR202" s="16"/>
      <c r="HS202" s="16"/>
      <c r="HT202" s="16"/>
      <c r="HU202" s="16"/>
      <c r="HV202" s="16"/>
    </row>
    <row r="203" spans="1:230" s="15" customFormat="1" ht="39.75" customHeight="1">
      <c r="A203" s="64">
        <v>191</v>
      </c>
      <c r="B203" s="71" t="s">
        <v>496</v>
      </c>
      <c r="C203" s="74" t="s">
        <v>256</v>
      </c>
      <c r="D203" s="72">
        <v>64</v>
      </c>
      <c r="E203" s="73" t="s">
        <v>89</v>
      </c>
      <c r="F203" s="70">
        <v>152.71</v>
      </c>
      <c r="G203" s="57"/>
      <c r="H203" s="47"/>
      <c r="I203" s="46" t="s">
        <v>39</v>
      </c>
      <c r="J203" s="48">
        <f t="shared" si="25"/>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26"/>
        <v>9773.44</v>
      </c>
      <c r="BB203" s="61">
        <f t="shared" si="27"/>
        <v>9773.44</v>
      </c>
      <c r="BC203" s="56" t="str">
        <f t="shared" si="28"/>
        <v>INR  Nine Thousand Seven Hundred &amp; Seventy Three  and Paise Forty Four Only</v>
      </c>
      <c r="BD203" s="70">
        <v>6047</v>
      </c>
      <c r="BE203" s="75">
        <f>BD203*1.12*1.01</f>
        <v>6840.37</v>
      </c>
      <c r="BF203" s="75">
        <f>D203*BD203</f>
        <v>387008</v>
      </c>
      <c r="BG203" s="75"/>
      <c r="BK203" s="75">
        <v>5015</v>
      </c>
      <c r="BL203" s="75">
        <f t="shared" si="29"/>
        <v>5672.97</v>
      </c>
      <c r="HR203" s="16"/>
      <c r="HS203" s="16"/>
      <c r="HT203" s="16"/>
      <c r="HU203" s="16"/>
      <c r="HV203" s="16"/>
    </row>
    <row r="204" spans="1:230" s="15" customFormat="1" ht="39.75" customHeight="1">
      <c r="A204" s="64">
        <v>192</v>
      </c>
      <c r="B204" s="71" t="s">
        <v>497</v>
      </c>
      <c r="C204" s="74" t="s">
        <v>257</v>
      </c>
      <c r="D204" s="72">
        <v>64</v>
      </c>
      <c r="E204" s="73" t="s">
        <v>89</v>
      </c>
      <c r="F204" s="70">
        <v>252.26</v>
      </c>
      <c r="G204" s="57"/>
      <c r="H204" s="47"/>
      <c r="I204" s="46" t="s">
        <v>39</v>
      </c>
      <c r="J204" s="48">
        <f t="shared" si="25"/>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26"/>
        <v>16144.64</v>
      </c>
      <c r="BB204" s="61">
        <f t="shared" si="27"/>
        <v>16144.64</v>
      </c>
      <c r="BC204" s="56" t="str">
        <f t="shared" si="28"/>
        <v>INR  Sixteen Thousand One Hundred &amp; Forty Four  and Paise Sixty Four Only</v>
      </c>
      <c r="BD204" s="70">
        <v>6142</v>
      </c>
      <c r="BE204" s="75">
        <f>BD204*1.12*1.01</f>
        <v>6947.83</v>
      </c>
      <c r="BF204" s="75">
        <f>D204*BD204</f>
        <v>393088</v>
      </c>
      <c r="BG204" s="75"/>
      <c r="BK204" s="75">
        <v>257</v>
      </c>
      <c r="BL204" s="75">
        <f t="shared" si="29"/>
        <v>290.72</v>
      </c>
      <c r="HR204" s="16"/>
      <c r="HS204" s="16"/>
      <c r="HT204" s="16"/>
      <c r="HU204" s="16"/>
      <c r="HV204" s="16"/>
    </row>
    <row r="205" spans="1:230" s="15" customFormat="1" ht="54" customHeight="1">
      <c r="A205" s="64">
        <v>193</v>
      </c>
      <c r="B205" s="71" t="s">
        <v>498</v>
      </c>
      <c r="C205" s="74" t="s">
        <v>258</v>
      </c>
      <c r="D205" s="72">
        <v>64</v>
      </c>
      <c r="E205" s="73" t="s">
        <v>89</v>
      </c>
      <c r="F205" s="70">
        <v>537.32</v>
      </c>
      <c r="G205" s="57"/>
      <c r="H205" s="47"/>
      <c r="I205" s="46" t="s">
        <v>39</v>
      </c>
      <c r="J205" s="48">
        <f t="shared" si="25"/>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26"/>
        <v>34388.48</v>
      </c>
      <c r="BB205" s="61">
        <f t="shared" si="27"/>
        <v>34388.48</v>
      </c>
      <c r="BC205" s="56" t="str">
        <f t="shared" si="28"/>
        <v>INR  Thirty Four Thousand Three Hundred &amp; Eighty Eight  and Paise Forty Eight Only</v>
      </c>
      <c r="BD205" s="70">
        <v>6142</v>
      </c>
      <c r="BE205" s="75">
        <f>BD205*1.12*1.01</f>
        <v>6947.83</v>
      </c>
      <c r="BF205" s="75">
        <f>D205*BD205</f>
        <v>393088</v>
      </c>
      <c r="BG205" s="75"/>
      <c r="BK205" s="75">
        <v>263</v>
      </c>
      <c r="BL205" s="75">
        <f t="shared" si="29"/>
        <v>297.51</v>
      </c>
      <c r="HR205" s="16"/>
      <c r="HS205" s="16"/>
      <c r="HT205" s="16"/>
      <c r="HU205" s="16"/>
      <c r="HV205" s="16"/>
    </row>
    <row r="206" spans="1:230" s="15" customFormat="1" ht="51" customHeight="1">
      <c r="A206" s="64">
        <v>194</v>
      </c>
      <c r="B206" s="71" t="s">
        <v>499</v>
      </c>
      <c r="C206" s="74" t="s">
        <v>259</v>
      </c>
      <c r="D206" s="72">
        <v>64</v>
      </c>
      <c r="E206" s="73" t="s">
        <v>89</v>
      </c>
      <c r="F206" s="70">
        <v>693.43</v>
      </c>
      <c r="G206" s="57"/>
      <c r="H206" s="47"/>
      <c r="I206" s="46" t="s">
        <v>39</v>
      </c>
      <c r="J206" s="48">
        <f t="shared" si="25"/>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26"/>
        <v>44379.52</v>
      </c>
      <c r="BB206" s="61">
        <f t="shared" si="27"/>
        <v>44379.52</v>
      </c>
      <c r="BC206" s="56" t="str">
        <f t="shared" si="28"/>
        <v>INR  Forty Four Thousand Three Hundred &amp; Seventy Nine  and Paise Fifty Two Only</v>
      </c>
      <c r="BD206" s="70">
        <v>363</v>
      </c>
      <c r="BE206" s="75">
        <f>BD206*1.12*1.01</f>
        <v>410.63</v>
      </c>
      <c r="BF206" s="75">
        <f>D206*BD206</f>
        <v>23232</v>
      </c>
      <c r="BG206" s="75"/>
      <c r="BK206" s="75">
        <v>21</v>
      </c>
      <c r="BL206" s="75">
        <f t="shared" si="29"/>
        <v>23.76</v>
      </c>
      <c r="HR206" s="16"/>
      <c r="HS206" s="16"/>
      <c r="HT206" s="16"/>
      <c r="HU206" s="16"/>
      <c r="HV206" s="16"/>
    </row>
    <row r="207" spans="1:230" s="15" customFormat="1" ht="72.75" customHeight="1">
      <c r="A207" s="64">
        <v>195</v>
      </c>
      <c r="B207" s="71" t="s">
        <v>500</v>
      </c>
      <c r="C207" s="74" t="s">
        <v>260</v>
      </c>
      <c r="D207" s="72">
        <v>64</v>
      </c>
      <c r="E207" s="73" t="s">
        <v>89</v>
      </c>
      <c r="F207" s="70">
        <v>3715.99</v>
      </c>
      <c r="G207" s="57"/>
      <c r="H207" s="47"/>
      <c r="I207" s="46" t="s">
        <v>39</v>
      </c>
      <c r="J207" s="48">
        <f t="shared" si="25"/>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26"/>
        <v>237823.36</v>
      </c>
      <c r="BB207" s="61">
        <f t="shared" si="27"/>
        <v>237823.36</v>
      </c>
      <c r="BC207" s="56" t="str">
        <f t="shared" si="28"/>
        <v>INR  Two Lakh Thirty Seven Thousand Eight Hundred &amp; Twenty Three  and Paise Thirty Six Only</v>
      </c>
      <c r="BD207" s="70">
        <v>381</v>
      </c>
      <c r="BE207" s="75">
        <f>BD207*1.12*1.01</f>
        <v>430.99</v>
      </c>
      <c r="BF207" s="75">
        <f>D207*BD207</f>
        <v>24384</v>
      </c>
      <c r="BG207" s="75"/>
      <c r="BK207" s="75">
        <v>105</v>
      </c>
      <c r="BL207" s="75">
        <f t="shared" si="29"/>
        <v>118.78</v>
      </c>
      <c r="HR207" s="16"/>
      <c r="HS207" s="16"/>
      <c r="HT207" s="16"/>
      <c r="HU207" s="16"/>
      <c r="HV207" s="16"/>
    </row>
    <row r="208" spans="1:230" s="15" customFormat="1" ht="36" customHeight="1">
      <c r="A208" s="64">
        <v>196</v>
      </c>
      <c r="B208" s="71" t="s">
        <v>501</v>
      </c>
      <c r="C208" s="74" t="s">
        <v>261</v>
      </c>
      <c r="D208" s="72">
        <v>64</v>
      </c>
      <c r="E208" s="73" t="s">
        <v>89</v>
      </c>
      <c r="F208" s="70">
        <v>58.82</v>
      </c>
      <c r="G208" s="57"/>
      <c r="H208" s="47"/>
      <c r="I208" s="46" t="s">
        <v>39</v>
      </c>
      <c r="J208" s="48">
        <f t="shared" si="25"/>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26"/>
        <v>3764.48</v>
      </c>
      <c r="BB208" s="61">
        <f t="shared" si="27"/>
        <v>3764.48</v>
      </c>
      <c r="BC208" s="56" t="str">
        <f t="shared" si="28"/>
        <v>INR  Three Thousand Seven Hundred &amp; Sixty Four  and Paise Forty Eight Only</v>
      </c>
      <c r="BD208" s="70">
        <v>399</v>
      </c>
      <c r="BE208" s="75">
        <f>BD208*1.12*1.01</f>
        <v>451.35</v>
      </c>
      <c r="BF208" s="75">
        <f>D208*BD208</f>
        <v>25536</v>
      </c>
      <c r="BG208" s="75"/>
      <c r="BK208" s="75">
        <v>540</v>
      </c>
      <c r="BL208" s="75">
        <f t="shared" si="29"/>
        <v>610.85</v>
      </c>
      <c r="HR208" s="16"/>
      <c r="HS208" s="16"/>
      <c r="HT208" s="16"/>
      <c r="HU208" s="16"/>
      <c r="HV208" s="16"/>
    </row>
    <row r="209" spans="1:230" s="15" customFormat="1" ht="42" customHeight="1">
      <c r="A209" s="64">
        <v>197</v>
      </c>
      <c r="B209" s="71" t="s">
        <v>502</v>
      </c>
      <c r="C209" s="74" t="s">
        <v>262</v>
      </c>
      <c r="D209" s="72">
        <v>64</v>
      </c>
      <c r="E209" s="73" t="s">
        <v>89</v>
      </c>
      <c r="F209" s="70">
        <v>85.97</v>
      </c>
      <c r="G209" s="57"/>
      <c r="H209" s="47"/>
      <c r="I209" s="46" t="s">
        <v>39</v>
      </c>
      <c r="J209" s="48">
        <f t="shared" si="25"/>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26"/>
        <v>5502.08</v>
      </c>
      <c r="BB209" s="61">
        <f t="shared" si="27"/>
        <v>5502.08</v>
      </c>
      <c r="BC209" s="56" t="str">
        <f t="shared" si="28"/>
        <v>INR  Five Thousand Five Hundred &amp; Two  and Paise Eight Only</v>
      </c>
      <c r="BD209" s="70">
        <v>399</v>
      </c>
      <c r="BE209" s="75">
        <f>BD209*1.12*1.01</f>
        <v>451.35</v>
      </c>
      <c r="BF209" s="75">
        <f>D209*BD209</f>
        <v>25536</v>
      </c>
      <c r="BG209" s="75"/>
      <c r="BK209" s="75">
        <v>128</v>
      </c>
      <c r="BL209" s="75">
        <f t="shared" si="29"/>
        <v>144.79</v>
      </c>
      <c r="HR209" s="16"/>
      <c r="HS209" s="16"/>
      <c r="HT209" s="16"/>
      <c r="HU209" s="16"/>
      <c r="HV209" s="16"/>
    </row>
    <row r="210" spans="1:230" s="15" customFormat="1" ht="40.5" customHeight="1">
      <c r="A210" s="64">
        <v>198</v>
      </c>
      <c r="B210" s="71" t="s">
        <v>503</v>
      </c>
      <c r="C210" s="74" t="s">
        <v>263</v>
      </c>
      <c r="D210" s="72">
        <v>64</v>
      </c>
      <c r="E210" s="73" t="s">
        <v>94</v>
      </c>
      <c r="F210" s="70">
        <v>18.1</v>
      </c>
      <c r="G210" s="57"/>
      <c r="H210" s="47"/>
      <c r="I210" s="46" t="s">
        <v>39</v>
      </c>
      <c r="J210" s="48">
        <f t="shared" si="25"/>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26"/>
        <v>1158.4</v>
      </c>
      <c r="BB210" s="61">
        <f t="shared" si="27"/>
        <v>1158.4</v>
      </c>
      <c r="BC210" s="56" t="str">
        <f t="shared" si="28"/>
        <v>INR  One Thousand One Hundred &amp; Fifty Eight  and Paise Forty Only</v>
      </c>
      <c r="BD210" s="70">
        <v>417</v>
      </c>
      <c r="BE210" s="75">
        <f>BD210*1.12*1.01</f>
        <v>471.71</v>
      </c>
      <c r="BF210" s="75">
        <f>D210*BD210</f>
        <v>26688</v>
      </c>
      <c r="BG210" s="75"/>
      <c r="BK210" s="75">
        <v>893</v>
      </c>
      <c r="BL210" s="75">
        <f t="shared" si="29"/>
        <v>1010.16</v>
      </c>
      <c r="HR210" s="16"/>
      <c r="HS210" s="16"/>
      <c r="HT210" s="16"/>
      <c r="HU210" s="16"/>
      <c r="HV210" s="16"/>
    </row>
    <row r="211" spans="1:230" s="15" customFormat="1" ht="51" customHeight="1">
      <c r="A211" s="64">
        <v>199</v>
      </c>
      <c r="B211" s="71" t="s">
        <v>504</v>
      </c>
      <c r="C211" s="74" t="s">
        <v>264</v>
      </c>
      <c r="D211" s="72">
        <v>64</v>
      </c>
      <c r="E211" s="73" t="s">
        <v>89</v>
      </c>
      <c r="F211" s="70">
        <v>384.61</v>
      </c>
      <c r="G211" s="57"/>
      <c r="H211" s="47"/>
      <c r="I211" s="46" t="s">
        <v>39</v>
      </c>
      <c r="J211" s="48">
        <f t="shared" si="25"/>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26"/>
        <v>24615.04</v>
      </c>
      <c r="BB211" s="61">
        <f t="shared" si="27"/>
        <v>24615.04</v>
      </c>
      <c r="BC211" s="56" t="str">
        <f t="shared" si="28"/>
        <v>INR  Twenty Four Thousand Six Hundred &amp; Fifteen  and Paise Four Only</v>
      </c>
      <c r="BD211" s="70">
        <v>435</v>
      </c>
      <c r="BE211" s="75">
        <f>BD211*1.12*1.01</f>
        <v>492.07</v>
      </c>
      <c r="BF211" s="75">
        <f>D211*BD211</f>
        <v>27840</v>
      </c>
      <c r="BG211" s="75"/>
      <c r="BK211" s="75">
        <v>249</v>
      </c>
      <c r="BL211" s="75">
        <f t="shared" si="29"/>
        <v>281.67</v>
      </c>
      <c r="HR211" s="16"/>
      <c r="HS211" s="16"/>
      <c r="HT211" s="16"/>
      <c r="HU211" s="16"/>
      <c r="HV211" s="16"/>
    </row>
    <row r="212" spans="1:230" s="15" customFormat="1" ht="49.5" customHeight="1">
      <c r="A212" s="64">
        <v>200</v>
      </c>
      <c r="B212" s="71" t="s">
        <v>505</v>
      </c>
      <c r="C212" s="74" t="s">
        <v>265</v>
      </c>
      <c r="D212" s="72">
        <v>16</v>
      </c>
      <c r="E212" s="73" t="s">
        <v>89</v>
      </c>
      <c r="F212" s="70">
        <v>11802.94</v>
      </c>
      <c r="G212" s="57"/>
      <c r="H212" s="47"/>
      <c r="I212" s="46" t="s">
        <v>39</v>
      </c>
      <c r="J212" s="48">
        <f t="shared" si="25"/>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26"/>
        <v>188847.04</v>
      </c>
      <c r="BB212" s="61">
        <f t="shared" si="27"/>
        <v>188847.04</v>
      </c>
      <c r="BC212" s="56" t="str">
        <f t="shared" si="28"/>
        <v>INR  One Lakh Eighty Eight Thousand Eight Hundred &amp; Forty Seven  and Paise Four Only</v>
      </c>
      <c r="BD212" s="70">
        <v>59</v>
      </c>
      <c r="BE212" s="75">
        <f>BD212*1.12*1.01</f>
        <v>66.74</v>
      </c>
      <c r="BF212" s="75">
        <f>D212*BD212</f>
        <v>944</v>
      </c>
      <c r="BG212" s="75"/>
      <c r="BK212" s="75">
        <v>174</v>
      </c>
      <c r="BL212" s="75">
        <f t="shared" si="29"/>
        <v>196.83</v>
      </c>
      <c r="HR212" s="16"/>
      <c r="HS212" s="16"/>
      <c r="HT212" s="16"/>
      <c r="HU212" s="16"/>
      <c r="HV212" s="16"/>
    </row>
    <row r="213" spans="1:230" s="15" customFormat="1" ht="49.5" customHeight="1">
      <c r="A213" s="64">
        <v>201</v>
      </c>
      <c r="B213" s="71" t="s">
        <v>506</v>
      </c>
      <c r="C213" s="74" t="s">
        <v>266</v>
      </c>
      <c r="D213" s="72">
        <v>16</v>
      </c>
      <c r="E213" s="73" t="s">
        <v>89</v>
      </c>
      <c r="F213" s="70">
        <v>499.99</v>
      </c>
      <c r="G213" s="57"/>
      <c r="H213" s="47"/>
      <c r="I213" s="46" t="s">
        <v>39</v>
      </c>
      <c r="J213" s="48">
        <f>IF(I213="Less(-)",-1,1)</f>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total_amount_ba($B$2,$D$2,D213,F213,J213,K213,M213)</f>
        <v>7999.84</v>
      </c>
      <c r="BB213" s="61">
        <f>BA213+SUM(N213:AZ213)</f>
        <v>7999.84</v>
      </c>
      <c r="BC213" s="56" t="str">
        <f>SpellNumber(L213,BB213)</f>
        <v>INR  Seven Thousand Nine Hundred &amp; Ninety Nine  and Paise Eighty Four Only</v>
      </c>
      <c r="BD213" s="70">
        <v>59</v>
      </c>
      <c r="BE213" s="75">
        <f>BD213*1.12*1.01</f>
        <v>66.74</v>
      </c>
      <c r="BF213" s="75">
        <f>D213*BD213</f>
        <v>944</v>
      </c>
      <c r="BG213" s="75"/>
      <c r="BK213" s="75">
        <v>961</v>
      </c>
      <c r="BL213" s="15">
        <f>BK213*1.01</f>
        <v>970.61</v>
      </c>
      <c r="HR213" s="16"/>
      <c r="HS213" s="16"/>
      <c r="HT213" s="16"/>
      <c r="HU213" s="16"/>
      <c r="HV213" s="16"/>
    </row>
    <row r="214" spans="1:230" s="15" customFormat="1" ht="41.25" customHeight="1">
      <c r="A214" s="64">
        <v>202</v>
      </c>
      <c r="B214" s="71" t="s">
        <v>507</v>
      </c>
      <c r="C214" s="74" t="s">
        <v>267</v>
      </c>
      <c r="D214" s="72">
        <v>48</v>
      </c>
      <c r="E214" s="73" t="s">
        <v>89</v>
      </c>
      <c r="F214" s="70">
        <v>21.49</v>
      </c>
      <c r="G214" s="57"/>
      <c r="H214" s="47"/>
      <c r="I214" s="46" t="s">
        <v>39</v>
      </c>
      <c r="J214" s="48">
        <f>IF(I214="Less(-)",-1,1)</f>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total_amount_ba($B$2,$D$2,D214,F214,J214,K214,M214)</f>
        <v>1031.52</v>
      </c>
      <c r="BB214" s="61">
        <f>BA214+SUM(N214:AZ214)</f>
        <v>1031.52</v>
      </c>
      <c r="BC214" s="56" t="str">
        <f>SpellNumber(L214,BB214)</f>
        <v>INR  One Thousand  &amp;Thirty One  and Paise Fifty Two Only</v>
      </c>
      <c r="BD214" s="70">
        <v>71269</v>
      </c>
      <c r="BE214" s="75">
        <f>BD214*1.12*1.01</f>
        <v>80619.49</v>
      </c>
      <c r="BF214" s="75">
        <f>D214*BD214</f>
        <v>3420912</v>
      </c>
      <c r="BG214" s="75"/>
      <c r="BK214" s="75">
        <v>1320</v>
      </c>
      <c r="BL214" s="15">
        <f>BK214*1.01</f>
        <v>1333.2</v>
      </c>
      <c r="HR214" s="16"/>
      <c r="HS214" s="16"/>
      <c r="HT214" s="16"/>
      <c r="HU214" s="16"/>
      <c r="HV214" s="16"/>
    </row>
    <row r="215" spans="1:230" s="15" customFormat="1" ht="276" customHeight="1">
      <c r="A215" s="64">
        <v>203</v>
      </c>
      <c r="B215" s="71" t="s">
        <v>508</v>
      </c>
      <c r="C215" s="74" t="s">
        <v>268</v>
      </c>
      <c r="D215" s="72">
        <v>32</v>
      </c>
      <c r="E215" s="73" t="s">
        <v>89</v>
      </c>
      <c r="F215" s="70">
        <v>8206.86</v>
      </c>
      <c r="G215" s="57"/>
      <c r="H215" s="47"/>
      <c r="I215" s="46" t="s">
        <v>39</v>
      </c>
      <c r="J215" s="48">
        <f aca="true" t="shared" si="30" ref="J215:J242">IF(I215="Less(-)",-1,1)</f>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aca="true" t="shared" si="31" ref="BA215:BA242">total_amount_ba($B$2,$D$2,D215,F215,J215,K215,M215)</f>
        <v>262619.52</v>
      </c>
      <c r="BB215" s="61">
        <f aca="true" t="shared" si="32" ref="BB215:BB242">BA215+SUM(N215:AZ215)</f>
        <v>262619.52</v>
      </c>
      <c r="BC215" s="56" t="str">
        <f aca="true" t="shared" si="33" ref="BC215:BC242">SpellNumber(L215,BB215)</f>
        <v>INR  Two Lakh Sixty Two Thousand Six Hundred &amp; Nineteen  and Paise Fifty Two Only</v>
      </c>
      <c r="BD215" s="70">
        <v>10</v>
      </c>
      <c r="BE215" s="75">
        <f>BD215*1.12*1.01</f>
        <v>11.31</v>
      </c>
      <c r="BF215" s="75">
        <f>D215*BD215</f>
        <v>320</v>
      </c>
      <c r="BG215" s="75"/>
      <c r="BI215" s="76"/>
      <c r="BJ215" s="76"/>
      <c r="BK215" s="75">
        <v>10</v>
      </c>
      <c r="BL215" s="75">
        <f>BK215*1.12*1.01</f>
        <v>11.31</v>
      </c>
      <c r="HR215" s="16">
        <v>2</v>
      </c>
      <c r="HS215" s="16" t="s">
        <v>35</v>
      </c>
      <c r="HT215" s="16" t="s">
        <v>44</v>
      </c>
      <c r="HU215" s="16">
        <v>10</v>
      </c>
      <c r="HV215" s="16" t="s">
        <v>38</v>
      </c>
    </row>
    <row r="216" spans="1:230" s="15" customFormat="1" ht="81.75" customHeight="1">
      <c r="A216" s="64">
        <v>204</v>
      </c>
      <c r="B216" s="71" t="s">
        <v>509</v>
      </c>
      <c r="C216" s="74" t="s">
        <v>269</v>
      </c>
      <c r="D216" s="72">
        <v>14</v>
      </c>
      <c r="E216" s="73" t="s">
        <v>89</v>
      </c>
      <c r="F216" s="70">
        <v>2606.28</v>
      </c>
      <c r="G216" s="57"/>
      <c r="H216" s="47"/>
      <c r="I216" s="46" t="s">
        <v>39</v>
      </c>
      <c r="J216" s="48">
        <f t="shared" si="30"/>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31"/>
        <v>36487.92</v>
      </c>
      <c r="BB216" s="61">
        <f t="shared" si="32"/>
        <v>36487.92</v>
      </c>
      <c r="BC216" s="56" t="str">
        <f t="shared" si="33"/>
        <v>INR  Thirty Six Thousand Four Hundred &amp; Eighty Seven  and Paise Ninety Two Only</v>
      </c>
      <c r="BD216" s="70">
        <v>119.27</v>
      </c>
      <c r="BE216" s="75">
        <f>BD216*1.12*1.01</f>
        <v>134.92</v>
      </c>
      <c r="BF216" s="75">
        <f>D216*BD216</f>
        <v>1669.78</v>
      </c>
      <c r="BG216" s="75">
        <f>255.92/F216</f>
        <v>0.1</v>
      </c>
      <c r="BH216" s="76">
        <f>D216+1.9</f>
        <v>15.9</v>
      </c>
      <c r="BK216" s="75">
        <v>119.27</v>
      </c>
      <c r="BL216" s="75">
        <f aca="true" t="shared" si="34" ref="BL216:BL242">BK216*1.12*1.01</f>
        <v>134.92</v>
      </c>
      <c r="HR216" s="16">
        <v>2</v>
      </c>
      <c r="HS216" s="16" t="s">
        <v>35</v>
      </c>
      <c r="HT216" s="16" t="s">
        <v>44</v>
      </c>
      <c r="HU216" s="16">
        <v>10</v>
      </c>
      <c r="HV216" s="16" t="s">
        <v>38</v>
      </c>
    </row>
    <row r="217" spans="1:230" s="15" customFormat="1" ht="30" customHeight="1">
      <c r="A217" s="64">
        <v>205</v>
      </c>
      <c r="B217" s="71" t="s">
        <v>510</v>
      </c>
      <c r="C217" s="74" t="s">
        <v>270</v>
      </c>
      <c r="D217" s="72">
        <v>32</v>
      </c>
      <c r="E217" s="73" t="s">
        <v>89</v>
      </c>
      <c r="F217" s="70">
        <v>174.2</v>
      </c>
      <c r="G217" s="57"/>
      <c r="H217" s="47"/>
      <c r="I217" s="46" t="s">
        <v>39</v>
      </c>
      <c r="J217" s="48">
        <f t="shared" si="30"/>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31"/>
        <v>5574.4</v>
      </c>
      <c r="BB217" s="61">
        <f t="shared" si="32"/>
        <v>5574.4</v>
      </c>
      <c r="BC217" s="56" t="str">
        <f t="shared" si="33"/>
        <v>INR  Five Thousand Five Hundred &amp; Seventy Four  and Paise Forty Only</v>
      </c>
      <c r="BD217" s="70">
        <v>192.38</v>
      </c>
      <c r="BE217" s="75">
        <f>BD217*1.12*1.01</f>
        <v>217.62</v>
      </c>
      <c r="BF217" s="75">
        <f>D217*BD217</f>
        <v>6156.16</v>
      </c>
      <c r="BG217" s="75"/>
      <c r="BH217" s="76"/>
      <c r="BI217" s="76">
        <v>30874.1</v>
      </c>
      <c r="BK217" s="75">
        <v>77.54</v>
      </c>
      <c r="BL217" s="75">
        <f t="shared" si="34"/>
        <v>87.71</v>
      </c>
      <c r="HR217" s="16">
        <v>2</v>
      </c>
      <c r="HS217" s="16" t="s">
        <v>35</v>
      </c>
      <c r="HT217" s="16" t="s">
        <v>44</v>
      </c>
      <c r="HU217" s="16">
        <v>10</v>
      </c>
      <c r="HV217" s="16" t="s">
        <v>38</v>
      </c>
    </row>
    <row r="218" spans="1:230" s="15" customFormat="1" ht="32.25" customHeight="1">
      <c r="A218" s="64">
        <v>206</v>
      </c>
      <c r="B218" s="71" t="s">
        <v>511</v>
      </c>
      <c r="C218" s="74" t="s">
        <v>271</v>
      </c>
      <c r="D218" s="72">
        <v>32</v>
      </c>
      <c r="E218" s="73" t="s">
        <v>89</v>
      </c>
      <c r="F218" s="70">
        <v>39.59</v>
      </c>
      <c r="G218" s="57"/>
      <c r="H218" s="47"/>
      <c r="I218" s="46" t="s">
        <v>39</v>
      </c>
      <c r="J218" s="48">
        <f t="shared" si="30"/>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31"/>
        <v>1266.88</v>
      </c>
      <c r="BB218" s="61">
        <f t="shared" si="32"/>
        <v>1266.88</v>
      </c>
      <c r="BC218" s="56" t="str">
        <f t="shared" si="33"/>
        <v>INR  One Thousand Two Hundred &amp; Sixty Six  and Paise Eighty Eight Only</v>
      </c>
      <c r="BD218" s="70">
        <v>148</v>
      </c>
      <c r="BE218" s="75">
        <f>BD218*1.12*1.01</f>
        <v>167.42</v>
      </c>
      <c r="BF218" s="75">
        <f>D218*BD218</f>
        <v>4736</v>
      </c>
      <c r="BG218" s="75"/>
      <c r="BK218" s="75">
        <v>711.81</v>
      </c>
      <c r="BL218" s="75">
        <f t="shared" si="34"/>
        <v>805.2</v>
      </c>
      <c r="HR218" s="16">
        <v>2</v>
      </c>
      <c r="HS218" s="16" t="s">
        <v>35</v>
      </c>
      <c r="HT218" s="16" t="s">
        <v>44</v>
      </c>
      <c r="HU218" s="16">
        <v>10</v>
      </c>
      <c r="HV218" s="16" t="s">
        <v>38</v>
      </c>
    </row>
    <row r="219" spans="1:230" s="15" customFormat="1" ht="195.75" customHeight="1">
      <c r="A219" s="64">
        <v>207</v>
      </c>
      <c r="B219" s="71" t="s">
        <v>512</v>
      </c>
      <c r="C219" s="74" t="s">
        <v>272</v>
      </c>
      <c r="D219" s="72">
        <v>40</v>
      </c>
      <c r="E219" s="73" t="s">
        <v>100</v>
      </c>
      <c r="F219" s="70">
        <v>326.92</v>
      </c>
      <c r="G219" s="57"/>
      <c r="H219" s="47"/>
      <c r="I219" s="46" t="s">
        <v>39</v>
      </c>
      <c r="J219" s="48">
        <f t="shared" si="30"/>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31"/>
        <v>13076.8</v>
      </c>
      <c r="BB219" s="61">
        <f t="shared" si="32"/>
        <v>13076.8</v>
      </c>
      <c r="BC219" s="56" t="str">
        <f t="shared" si="33"/>
        <v>INR  Thirteen Thousand  &amp;Seventy Six  and Paise Eighty Only</v>
      </c>
      <c r="BD219" s="70">
        <v>148</v>
      </c>
      <c r="BE219" s="75">
        <f>BD219*1.12*1.01</f>
        <v>167.42</v>
      </c>
      <c r="BF219" s="75">
        <f>D219*BD219</f>
        <v>5920</v>
      </c>
      <c r="BG219" s="75"/>
      <c r="BK219" s="75">
        <v>357</v>
      </c>
      <c r="BL219" s="75">
        <f t="shared" si="34"/>
        <v>403.84</v>
      </c>
      <c r="HR219" s="16">
        <v>2</v>
      </c>
      <c r="HS219" s="16" t="s">
        <v>35</v>
      </c>
      <c r="HT219" s="16" t="s">
        <v>44</v>
      </c>
      <c r="HU219" s="16">
        <v>10</v>
      </c>
      <c r="HV219" s="16" t="s">
        <v>38</v>
      </c>
    </row>
    <row r="220" spans="1:230" s="15" customFormat="1" ht="46.5" customHeight="1">
      <c r="A220" s="64">
        <v>208</v>
      </c>
      <c r="B220" s="71" t="s">
        <v>513</v>
      </c>
      <c r="C220" s="74" t="s">
        <v>273</v>
      </c>
      <c r="D220" s="72">
        <v>16</v>
      </c>
      <c r="E220" s="73" t="s">
        <v>94</v>
      </c>
      <c r="F220" s="70">
        <v>1918.52</v>
      </c>
      <c r="G220" s="57"/>
      <c r="H220" s="47"/>
      <c r="I220" s="46" t="s">
        <v>39</v>
      </c>
      <c r="J220" s="48">
        <f t="shared" si="30"/>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31"/>
        <v>30696.32</v>
      </c>
      <c r="BB220" s="61">
        <f t="shared" si="32"/>
        <v>30696.32</v>
      </c>
      <c r="BC220" s="56" t="str">
        <f t="shared" si="33"/>
        <v>INR  Thirty Thousand Six Hundred &amp; Ninety Six  and Paise Thirty Two Only</v>
      </c>
      <c r="BD220" s="70">
        <v>228</v>
      </c>
      <c r="BE220" s="75">
        <f>BD220*1.12*1.01</f>
        <v>257.91</v>
      </c>
      <c r="BF220" s="75">
        <f>D220*BD220</f>
        <v>3648</v>
      </c>
      <c r="BG220" s="75"/>
      <c r="BK220" s="75">
        <v>5783</v>
      </c>
      <c r="BL220" s="75">
        <f t="shared" si="34"/>
        <v>6541.73</v>
      </c>
      <c r="HR220" s="16">
        <v>2</v>
      </c>
      <c r="HS220" s="16" t="s">
        <v>35</v>
      </c>
      <c r="HT220" s="16" t="s">
        <v>44</v>
      </c>
      <c r="HU220" s="16">
        <v>10</v>
      </c>
      <c r="HV220" s="16" t="s">
        <v>38</v>
      </c>
    </row>
    <row r="221" spans="1:230" s="15" customFormat="1" ht="50.25" customHeight="1">
      <c r="A221" s="64">
        <v>209</v>
      </c>
      <c r="B221" s="71" t="s">
        <v>514</v>
      </c>
      <c r="C221" s="74" t="s">
        <v>274</v>
      </c>
      <c r="D221" s="72">
        <v>8</v>
      </c>
      <c r="E221" s="73" t="s">
        <v>94</v>
      </c>
      <c r="F221" s="70">
        <v>1523.73</v>
      </c>
      <c r="G221" s="57"/>
      <c r="H221" s="47"/>
      <c r="I221" s="46" t="s">
        <v>39</v>
      </c>
      <c r="J221" s="48">
        <f t="shared" si="30"/>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31"/>
        <v>12189.84</v>
      </c>
      <c r="BB221" s="61">
        <f t="shared" si="32"/>
        <v>12189.84</v>
      </c>
      <c r="BC221" s="56" t="str">
        <f t="shared" si="33"/>
        <v>INR  Twelve Thousand One Hundred &amp; Eighty Nine  and Paise Eighty Four Only</v>
      </c>
      <c r="BD221" s="70">
        <v>148</v>
      </c>
      <c r="BE221" s="75">
        <f>BD221*1.12*1.01</f>
        <v>167.42</v>
      </c>
      <c r="BF221" s="75">
        <f>D221*BD221</f>
        <v>1184</v>
      </c>
      <c r="BG221" s="75"/>
      <c r="BK221" s="75">
        <v>368</v>
      </c>
      <c r="BL221" s="75">
        <f t="shared" si="34"/>
        <v>416.28</v>
      </c>
      <c r="HR221" s="16">
        <v>3</v>
      </c>
      <c r="HS221" s="16" t="s">
        <v>46</v>
      </c>
      <c r="HT221" s="16" t="s">
        <v>47</v>
      </c>
      <c r="HU221" s="16">
        <v>10</v>
      </c>
      <c r="HV221" s="16" t="s">
        <v>38</v>
      </c>
    </row>
    <row r="222" spans="1:230" s="15" customFormat="1" ht="33.75" customHeight="1">
      <c r="A222" s="64">
        <v>210</v>
      </c>
      <c r="B222" s="71" t="s">
        <v>515</v>
      </c>
      <c r="C222" s="74" t="s">
        <v>275</v>
      </c>
      <c r="D222" s="72">
        <v>16</v>
      </c>
      <c r="E222" s="73" t="s">
        <v>94</v>
      </c>
      <c r="F222" s="70">
        <v>1303.14</v>
      </c>
      <c r="G222" s="57"/>
      <c r="H222" s="47"/>
      <c r="I222" s="46" t="s">
        <v>39</v>
      </c>
      <c r="J222" s="48">
        <f t="shared" si="30"/>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31"/>
        <v>20850.24</v>
      </c>
      <c r="BB222" s="61">
        <f t="shared" si="32"/>
        <v>20850.24</v>
      </c>
      <c r="BC222" s="56" t="str">
        <f t="shared" si="33"/>
        <v>INR  Twenty Thousand Eight Hundred &amp; Fifty  and Paise Twenty Four Only</v>
      </c>
      <c r="BD222" s="70">
        <v>93</v>
      </c>
      <c r="BE222" s="75">
        <f>BD222*1.12*1.01</f>
        <v>105.2</v>
      </c>
      <c r="BF222" s="75">
        <f>D222*BD222</f>
        <v>1488</v>
      </c>
      <c r="BG222" s="75"/>
      <c r="BK222" s="75">
        <v>4778</v>
      </c>
      <c r="BL222" s="75">
        <f t="shared" si="34"/>
        <v>5404.87</v>
      </c>
      <c r="HR222" s="16">
        <v>3</v>
      </c>
      <c r="HS222" s="16" t="s">
        <v>46</v>
      </c>
      <c r="HT222" s="16" t="s">
        <v>47</v>
      </c>
      <c r="HU222" s="16">
        <v>10</v>
      </c>
      <c r="HV222" s="16" t="s">
        <v>38</v>
      </c>
    </row>
    <row r="223" spans="1:230" s="15" customFormat="1" ht="81" customHeight="1">
      <c r="A223" s="64">
        <v>211</v>
      </c>
      <c r="B223" s="71" t="s">
        <v>516</v>
      </c>
      <c r="C223" s="74" t="s">
        <v>276</v>
      </c>
      <c r="D223" s="72">
        <v>1120</v>
      </c>
      <c r="E223" s="73" t="s">
        <v>517</v>
      </c>
      <c r="F223" s="70">
        <v>13.57</v>
      </c>
      <c r="G223" s="57"/>
      <c r="H223" s="47"/>
      <c r="I223" s="46" t="s">
        <v>39</v>
      </c>
      <c r="J223" s="48">
        <f t="shared" si="30"/>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31"/>
        <v>15198.4</v>
      </c>
      <c r="BB223" s="61">
        <f t="shared" si="32"/>
        <v>15198.4</v>
      </c>
      <c r="BC223" s="56" t="str">
        <f t="shared" si="33"/>
        <v>INR  Fifteen Thousand One Hundred &amp; Ninety Eight  and Paise Forty Only</v>
      </c>
      <c r="BD223" s="70">
        <v>93</v>
      </c>
      <c r="BE223" s="75">
        <f>BD223*1.12*1.01</f>
        <v>105.2</v>
      </c>
      <c r="BF223" s="75">
        <f>D223*BD223</f>
        <v>104160</v>
      </c>
      <c r="BG223" s="75"/>
      <c r="BK223" s="75">
        <v>6523.64</v>
      </c>
      <c r="BL223" s="75">
        <f t="shared" si="34"/>
        <v>7379.54</v>
      </c>
      <c r="HR223" s="16">
        <v>3</v>
      </c>
      <c r="HS223" s="16" t="s">
        <v>46</v>
      </c>
      <c r="HT223" s="16" t="s">
        <v>47</v>
      </c>
      <c r="HU223" s="16">
        <v>10</v>
      </c>
      <c r="HV223" s="16" t="s">
        <v>38</v>
      </c>
    </row>
    <row r="224" spans="1:230" s="15" customFormat="1" ht="78.75" customHeight="1">
      <c r="A224" s="64">
        <v>212</v>
      </c>
      <c r="B224" s="71" t="s">
        <v>518</v>
      </c>
      <c r="C224" s="74" t="s">
        <v>277</v>
      </c>
      <c r="D224" s="72">
        <v>1120</v>
      </c>
      <c r="E224" s="73" t="s">
        <v>517</v>
      </c>
      <c r="F224" s="70">
        <v>290.72</v>
      </c>
      <c r="G224" s="57"/>
      <c r="H224" s="47"/>
      <c r="I224" s="46" t="s">
        <v>39</v>
      </c>
      <c r="J224" s="48">
        <f t="shared" si="30"/>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31"/>
        <v>325606.4</v>
      </c>
      <c r="BB224" s="61">
        <f t="shared" si="32"/>
        <v>325606.4</v>
      </c>
      <c r="BC224" s="56" t="str">
        <f t="shared" si="33"/>
        <v>INR  Three Lakh Twenty Five Thousand Six Hundred &amp; Six  and Paise Forty Only</v>
      </c>
      <c r="BD224" s="70">
        <v>77.54</v>
      </c>
      <c r="BE224" s="75">
        <f>BD224*1.12*1.01</f>
        <v>87.71</v>
      </c>
      <c r="BF224" s="75">
        <f>D224*BD224</f>
        <v>86844.8</v>
      </c>
      <c r="BG224" s="75"/>
      <c r="BK224" s="75">
        <v>71269</v>
      </c>
      <c r="BL224" s="75">
        <f t="shared" si="34"/>
        <v>80619.49</v>
      </c>
      <c r="HR224" s="16">
        <v>1.01</v>
      </c>
      <c r="HS224" s="16" t="s">
        <v>40</v>
      </c>
      <c r="HT224" s="16" t="s">
        <v>36</v>
      </c>
      <c r="HU224" s="16">
        <v>123.223</v>
      </c>
      <c r="HV224" s="16" t="s">
        <v>38</v>
      </c>
    </row>
    <row r="225" spans="1:230" s="15" customFormat="1" ht="149.25" customHeight="1">
      <c r="A225" s="64">
        <v>213</v>
      </c>
      <c r="B225" s="71" t="s">
        <v>519</v>
      </c>
      <c r="C225" s="74" t="s">
        <v>278</v>
      </c>
      <c r="D225" s="72">
        <v>8</v>
      </c>
      <c r="E225" s="73" t="s">
        <v>93</v>
      </c>
      <c r="F225" s="70">
        <v>4261.23</v>
      </c>
      <c r="G225" s="57"/>
      <c r="H225" s="47"/>
      <c r="I225" s="46" t="s">
        <v>39</v>
      </c>
      <c r="J225" s="48">
        <f t="shared" si="30"/>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31"/>
        <v>34089.84</v>
      </c>
      <c r="BB225" s="61">
        <f t="shared" si="32"/>
        <v>34089.84</v>
      </c>
      <c r="BC225" s="56" t="str">
        <f t="shared" si="33"/>
        <v>INR  Thirty Four Thousand  &amp;Eighty Nine  and Paise Eighty Four Only</v>
      </c>
      <c r="BD225" s="70">
        <v>172.18</v>
      </c>
      <c r="BE225" s="75">
        <f>BD225*1.12*1.01</f>
        <v>194.77</v>
      </c>
      <c r="BF225" s="75">
        <f>D225*BD225</f>
        <v>1377.44</v>
      </c>
      <c r="BG225" s="75"/>
      <c r="BK225" s="75">
        <v>129</v>
      </c>
      <c r="BL225" s="75">
        <f t="shared" si="34"/>
        <v>145.92</v>
      </c>
      <c r="HR225" s="16">
        <v>1.02</v>
      </c>
      <c r="HS225" s="16" t="s">
        <v>41</v>
      </c>
      <c r="HT225" s="16" t="s">
        <v>42</v>
      </c>
      <c r="HU225" s="16">
        <v>213</v>
      </c>
      <c r="HV225" s="16" t="s">
        <v>38</v>
      </c>
    </row>
    <row r="226" spans="1:230" s="15" customFormat="1" ht="42" customHeight="1">
      <c r="A226" s="64">
        <v>214</v>
      </c>
      <c r="B226" s="71" t="s">
        <v>520</v>
      </c>
      <c r="C226" s="74" t="s">
        <v>279</v>
      </c>
      <c r="D226" s="72">
        <v>64</v>
      </c>
      <c r="E226" s="73" t="s">
        <v>95</v>
      </c>
      <c r="F226" s="70">
        <v>923.06</v>
      </c>
      <c r="G226" s="57"/>
      <c r="H226" s="47"/>
      <c r="I226" s="46" t="s">
        <v>39</v>
      </c>
      <c r="J226" s="48">
        <f t="shared" si="30"/>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31"/>
        <v>59075.84</v>
      </c>
      <c r="BB226" s="61">
        <f t="shared" si="32"/>
        <v>59075.84</v>
      </c>
      <c r="BC226" s="56" t="str">
        <f t="shared" si="33"/>
        <v>INR  Fifty Nine Thousand  &amp;Seventy Five  and Paise Eighty Four Only</v>
      </c>
      <c r="BD226" s="70">
        <v>512.36</v>
      </c>
      <c r="BE226" s="75">
        <f>BD226*1.12*1.01</f>
        <v>579.58</v>
      </c>
      <c r="BF226" s="75">
        <f>D226*BD226</f>
        <v>32791.04</v>
      </c>
      <c r="BG226" s="75"/>
      <c r="BK226" s="75">
        <v>160</v>
      </c>
      <c r="BL226" s="75">
        <f t="shared" si="34"/>
        <v>180.99</v>
      </c>
      <c r="HR226" s="16">
        <v>2</v>
      </c>
      <c r="HS226" s="16" t="s">
        <v>35</v>
      </c>
      <c r="HT226" s="16" t="s">
        <v>44</v>
      </c>
      <c r="HU226" s="16">
        <v>10</v>
      </c>
      <c r="HV226" s="16" t="s">
        <v>38</v>
      </c>
    </row>
    <row r="227" spans="1:230" s="15" customFormat="1" ht="84.75" customHeight="1">
      <c r="A227" s="64">
        <v>215</v>
      </c>
      <c r="B227" s="71" t="s">
        <v>521</v>
      </c>
      <c r="C227" s="74" t="s">
        <v>280</v>
      </c>
      <c r="D227" s="72">
        <v>8</v>
      </c>
      <c r="E227" s="73" t="s">
        <v>95</v>
      </c>
      <c r="F227" s="70">
        <v>1151.56</v>
      </c>
      <c r="G227" s="57"/>
      <c r="H227" s="47"/>
      <c r="I227" s="46" t="s">
        <v>39</v>
      </c>
      <c r="J227" s="48">
        <f t="shared" si="30"/>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31"/>
        <v>9212.48</v>
      </c>
      <c r="BB227" s="61">
        <f t="shared" si="32"/>
        <v>9212.48</v>
      </c>
      <c r="BC227" s="56" t="str">
        <f t="shared" si="33"/>
        <v>INR  Nine Thousand Two Hundred &amp; Twelve  and Paise Forty Eight Only</v>
      </c>
      <c r="BD227" s="70">
        <v>512.36</v>
      </c>
      <c r="BE227" s="75">
        <f>BD227*1.12*1.01</f>
        <v>579.58</v>
      </c>
      <c r="BF227" s="75">
        <f>D227*BD227</f>
        <v>4098.88</v>
      </c>
      <c r="BG227" s="75"/>
      <c r="BK227" s="75">
        <v>166</v>
      </c>
      <c r="BL227" s="75">
        <f t="shared" si="34"/>
        <v>187.78</v>
      </c>
      <c r="HR227" s="16">
        <v>2</v>
      </c>
      <c r="HS227" s="16" t="s">
        <v>35</v>
      </c>
      <c r="HT227" s="16" t="s">
        <v>44</v>
      </c>
      <c r="HU227" s="16">
        <v>10</v>
      </c>
      <c r="HV227" s="16" t="s">
        <v>38</v>
      </c>
    </row>
    <row r="228" spans="1:230" s="15" customFormat="1" ht="99" customHeight="1">
      <c r="A228" s="64">
        <v>216</v>
      </c>
      <c r="B228" s="71" t="s">
        <v>522</v>
      </c>
      <c r="C228" s="74" t="s">
        <v>281</v>
      </c>
      <c r="D228" s="72">
        <v>64</v>
      </c>
      <c r="E228" s="73" t="s">
        <v>95</v>
      </c>
      <c r="F228" s="70">
        <v>3785</v>
      </c>
      <c r="G228" s="57"/>
      <c r="H228" s="47"/>
      <c r="I228" s="46" t="s">
        <v>39</v>
      </c>
      <c r="J228" s="48">
        <f t="shared" si="30"/>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31"/>
        <v>242240</v>
      </c>
      <c r="BB228" s="61">
        <f t="shared" si="32"/>
        <v>242240</v>
      </c>
      <c r="BC228" s="56" t="str">
        <f t="shared" si="33"/>
        <v>INR  Two Lakh Forty Two Thousand Two Hundred &amp; Forty  Only</v>
      </c>
      <c r="BD228" s="70">
        <v>487.41</v>
      </c>
      <c r="BE228" s="75">
        <f>BD228*1.12*1.01</f>
        <v>551.36</v>
      </c>
      <c r="BF228" s="75">
        <f>D228*BD228</f>
        <v>31194.24</v>
      </c>
      <c r="BG228" s="75"/>
      <c r="BK228" s="75">
        <v>261</v>
      </c>
      <c r="BL228" s="75">
        <f t="shared" si="34"/>
        <v>295.24</v>
      </c>
      <c r="HR228" s="16">
        <v>2</v>
      </c>
      <c r="HS228" s="16" t="s">
        <v>35</v>
      </c>
      <c r="HT228" s="16" t="s">
        <v>44</v>
      </c>
      <c r="HU228" s="16">
        <v>10</v>
      </c>
      <c r="HV228" s="16" t="s">
        <v>38</v>
      </c>
    </row>
    <row r="229" spans="1:230" s="15" customFormat="1" ht="66.75" customHeight="1">
      <c r="A229" s="64">
        <v>217</v>
      </c>
      <c r="B229" s="71" t="s">
        <v>523</v>
      </c>
      <c r="C229" s="74" t="s">
        <v>282</v>
      </c>
      <c r="D229" s="72">
        <v>1300</v>
      </c>
      <c r="E229" s="73" t="s">
        <v>93</v>
      </c>
      <c r="F229" s="70">
        <v>178.73</v>
      </c>
      <c r="G229" s="57"/>
      <c r="H229" s="47"/>
      <c r="I229" s="46" t="s">
        <v>39</v>
      </c>
      <c r="J229" s="48">
        <f t="shared" si="30"/>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31"/>
        <v>232349</v>
      </c>
      <c r="BB229" s="61">
        <f t="shared" si="32"/>
        <v>232349</v>
      </c>
      <c r="BC229" s="56" t="str">
        <f t="shared" si="33"/>
        <v>INR  Two Lakh Thirty Two Thousand Three Hundred &amp; Forty Nine  Only</v>
      </c>
      <c r="BD229" s="70">
        <v>487.41</v>
      </c>
      <c r="BE229" s="75">
        <f>BD229*1.12*1.01</f>
        <v>551.36</v>
      </c>
      <c r="BF229" s="75">
        <f>D229*BD229</f>
        <v>633633</v>
      </c>
      <c r="BG229" s="75"/>
      <c r="BK229" s="75">
        <v>408</v>
      </c>
      <c r="BL229" s="75">
        <f t="shared" si="34"/>
        <v>461.53</v>
      </c>
      <c r="HR229" s="16">
        <v>2</v>
      </c>
      <c r="HS229" s="16" t="s">
        <v>35</v>
      </c>
      <c r="HT229" s="16" t="s">
        <v>44</v>
      </c>
      <c r="HU229" s="16">
        <v>10</v>
      </c>
      <c r="HV229" s="16" t="s">
        <v>38</v>
      </c>
    </row>
    <row r="230" spans="1:230" s="15" customFormat="1" ht="67.5" customHeight="1">
      <c r="A230" s="64">
        <v>218</v>
      </c>
      <c r="B230" s="71" t="s">
        <v>524</v>
      </c>
      <c r="C230" s="74" t="s">
        <v>283</v>
      </c>
      <c r="D230" s="72">
        <v>3000</v>
      </c>
      <c r="E230" s="73" t="s">
        <v>93</v>
      </c>
      <c r="F230" s="70">
        <v>144.79</v>
      </c>
      <c r="G230" s="57"/>
      <c r="H230" s="47"/>
      <c r="I230" s="46" t="s">
        <v>39</v>
      </c>
      <c r="J230" s="48">
        <f t="shared" si="30"/>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31"/>
        <v>434370</v>
      </c>
      <c r="BB230" s="61">
        <f t="shared" si="32"/>
        <v>434370</v>
      </c>
      <c r="BC230" s="56" t="str">
        <f t="shared" si="33"/>
        <v>INR  Four Lakh Thirty Four Thousand Three Hundred &amp; Seventy  Only</v>
      </c>
      <c r="BD230" s="70">
        <v>266</v>
      </c>
      <c r="BE230" s="75">
        <f>BD230*1.12*1.01</f>
        <v>300.9</v>
      </c>
      <c r="BF230" s="75">
        <f>D230*BD230</f>
        <v>798000</v>
      </c>
      <c r="BG230" s="75"/>
      <c r="BK230" s="75">
        <v>9696</v>
      </c>
      <c r="BL230" s="75">
        <f t="shared" si="34"/>
        <v>10968.12</v>
      </c>
      <c r="HR230" s="16">
        <v>3</v>
      </c>
      <c r="HS230" s="16" t="s">
        <v>46</v>
      </c>
      <c r="HT230" s="16" t="s">
        <v>47</v>
      </c>
      <c r="HU230" s="16">
        <v>10</v>
      </c>
      <c r="HV230" s="16" t="s">
        <v>38</v>
      </c>
    </row>
    <row r="231" spans="1:230" s="15" customFormat="1" ht="55.5" customHeight="1">
      <c r="A231" s="64">
        <v>219</v>
      </c>
      <c r="B231" s="71" t="s">
        <v>525</v>
      </c>
      <c r="C231" s="74" t="s">
        <v>284</v>
      </c>
      <c r="D231" s="72">
        <v>800</v>
      </c>
      <c r="E231" s="73" t="s">
        <v>93</v>
      </c>
      <c r="F231" s="70">
        <v>125.56</v>
      </c>
      <c r="G231" s="57"/>
      <c r="H231" s="47"/>
      <c r="I231" s="46" t="s">
        <v>39</v>
      </c>
      <c r="J231" s="48">
        <f t="shared" si="30"/>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31"/>
        <v>100448</v>
      </c>
      <c r="BB231" s="61">
        <f t="shared" si="32"/>
        <v>100448</v>
      </c>
      <c r="BC231" s="56" t="str">
        <f t="shared" si="33"/>
        <v>INR  One Lakh Four Hundred &amp; Forty Eight  Only</v>
      </c>
      <c r="BD231" s="70">
        <v>4737.22</v>
      </c>
      <c r="BE231" s="75">
        <f>BD231*1.12*1.01</f>
        <v>5358.74</v>
      </c>
      <c r="BF231" s="75">
        <f>D231*BD231</f>
        <v>3789776</v>
      </c>
      <c r="BG231" s="75"/>
      <c r="BK231" s="75">
        <v>20.01</v>
      </c>
      <c r="BL231" s="75">
        <f t="shared" si="34"/>
        <v>22.64</v>
      </c>
      <c r="HR231" s="16">
        <v>1.01</v>
      </c>
      <c r="HS231" s="16" t="s">
        <v>40</v>
      </c>
      <c r="HT231" s="16" t="s">
        <v>36</v>
      </c>
      <c r="HU231" s="16">
        <v>123.223</v>
      </c>
      <c r="HV231" s="16" t="s">
        <v>38</v>
      </c>
    </row>
    <row r="232" spans="1:230" s="15" customFormat="1" ht="86.25" customHeight="1">
      <c r="A232" s="64">
        <v>220</v>
      </c>
      <c r="B232" s="71" t="s">
        <v>526</v>
      </c>
      <c r="C232" s="74" t="s">
        <v>285</v>
      </c>
      <c r="D232" s="72">
        <v>64</v>
      </c>
      <c r="E232" s="73" t="s">
        <v>95</v>
      </c>
      <c r="F232" s="70">
        <v>1366.49</v>
      </c>
      <c r="G232" s="57"/>
      <c r="H232" s="47"/>
      <c r="I232" s="46" t="s">
        <v>39</v>
      </c>
      <c r="J232" s="48">
        <f t="shared" si="30"/>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31"/>
        <v>87455.36</v>
      </c>
      <c r="BB232" s="61">
        <f t="shared" si="32"/>
        <v>87455.36</v>
      </c>
      <c r="BC232" s="56" t="str">
        <f t="shared" si="33"/>
        <v>INR  Eighty Seven Thousand Four Hundred &amp; Fifty Five  and Paise Thirty Six Only</v>
      </c>
      <c r="BD232" s="70">
        <v>5303.78</v>
      </c>
      <c r="BE232" s="75">
        <f>BD232*1.12*1.01</f>
        <v>5999.64</v>
      </c>
      <c r="BF232" s="75">
        <f>D232*BD232</f>
        <v>339441.92</v>
      </c>
      <c r="BG232" s="75"/>
      <c r="BK232" s="75">
        <v>14.24</v>
      </c>
      <c r="BL232" s="75">
        <f t="shared" si="34"/>
        <v>16.11</v>
      </c>
      <c r="HR232" s="16">
        <v>1.01</v>
      </c>
      <c r="HS232" s="16" t="s">
        <v>40</v>
      </c>
      <c r="HT232" s="16" t="s">
        <v>36</v>
      </c>
      <c r="HU232" s="16">
        <v>123.223</v>
      </c>
      <c r="HV232" s="16" t="s">
        <v>38</v>
      </c>
    </row>
    <row r="233" spans="1:230" s="15" customFormat="1" ht="93" customHeight="1">
      <c r="A233" s="64">
        <v>221</v>
      </c>
      <c r="B233" s="71" t="s">
        <v>527</v>
      </c>
      <c r="C233" s="74" t="s">
        <v>286</v>
      </c>
      <c r="D233" s="72">
        <v>128</v>
      </c>
      <c r="E233" s="73" t="s">
        <v>94</v>
      </c>
      <c r="F233" s="70">
        <v>515.83</v>
      </c>
      <c r="G233" s="57"/>
      <c r="H233" s="47"/>
      <c r="I233" s="46" t="s">
        <v>39</v>
      </c>
      <c r="J233" s="48">
        <f t="shared" si="30"/>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31"/>
        <v>66026.24</v>
      </c>
      <c r="BB233" s="61">
        <f t="shared" si="32"/>
        <v>66026.24</v>
      </c>
      <c r="BC233" s="56" t="str">
        <f t="shared" si="33"/>
        <v>INR  Sixty Six Thousand  &amp;Twenty Six  and Paise Twenty Four Only</v>
      </c>
      <c r="BD233" s="70">
        <v>5762</v>
      </c>
      <c r="BE233" s="75">
        <f>BD233*1.12*1.01</f>
        <v>6517.97</v>
      </c>
      <c r="BF233" s="75">
        <f>D233*BD233</f>
        <v>737536</v>
      </c>
      <c r="BG233" s="75"/>
      <c r="BK233" s="75">
        <v>45.1</v>
      </c>
      <c r="BL233" s="75">
        <f t="shared" si="34"/>
        <v>51.02</v>
      </c>
      <c r="HR233" s="16"/>
      <c r="HS233" s="16"/>
      <c r="HT233" s="16"/>
      <c r="HU233" s="16"/>
      <c r="HV233" s="16"/>
    </row>
    <row r="234" spans="1:230" s="15" customFormat="1" ht="141" customHeight="1">
      <c r="A234" s="64">
        <v>222</v>
      </c>
      <c r="B234" s="71" t="s">
        <v>528</v>
      </c>
      <c r="C234" s="74" t="s">
        <v>287</v>
      </c>
      <c r="D234" s="72">
        <v>1436</v>
      </c>
      <c r="E234" s="73" t="s">
        <v>96</v>
      </c>
      <c r="F234" s="70">
        <v>1010.16</v>
      </c>
      <c r="G234" s="57"/>
      <c r="H234" s="47"/>
      <c r="I234" s="46" t="s">
        <v>39</v>
      </c>
      <c r="J234" s="48">
        <f t="shared" si="30"/>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31"/>
        <v>1450589.76</v>
      </c>
      <c r="BB234" s="61">
        <f t="shared" si="32"/>
        <v>1450589.76</v>
      </c>
      <c r="BC234" s="56" t="str">
        <f t="shared" si="33"/>
        <v>INR  Fourteen Lakh Fifty Thousand Five Hundred &amp; Eighty Nine  and Paise Seventy Six Only</v>
      </c>
      <c r="BD234" s="70">
        <v>5762</v>
      </c>
      <c r="BE234" s="75">
        <f>BD234*1.12*1.01</f>
        <v>6517.97</v>
      </c>
      <c r="BF234" s="75">
        <f>D234*BD234</f>
        <v>8274232</v>
      </c>
      <c r="BG234" s="75"/>
      <c r="BK234" s="75">
        <v>84</v>
      </c>
      <c r="BL234" s="75">
        <f t="shared" si="34"/>
        <v>95.02</v>
      </c>
      <c r="HR234" s="16"/>
      <c r="HS234" s="16"/>
      <c r="HT234" s="16"/>
      <c r="HU234" s="16"/>
      <c r="HV234" s="16"/>
    </row>
    <row r="235" spans="1:230" s="15" customFormat="1" ht="141" customHeight="1">
      <c r="A235" s="64">
        <v>223</v>
      </c>
      <c r="B235" s="71" t="s">
        <v>529</v>
      </c>
      <c r="C235" s="74" t="s">
        <v>288</v>
      </c>
      <c r="D235" s="72">
        <v>256</v>
      </c>
      <c r="E235" s="73" t="s">
        <v>96</v>
      </c>
      <c r="F235" s="70">
        <v>281.67</v>
      </c>
      <c r="G235" s="57"/>
      <c r="H235" s="47"/>
      <c r="I235" s="46" t="s">
        <v>39</v>
      </c>
      <c r="J235" s="48">
        <f t="shared" si="30"/>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31"/>
        <v>72107.52</v>
      </c>
      <c r="BB235" s="61">
        <f t="shared" si="32"/>
        <v>72107.52</v>
      </c>
      <c r="BC235" s="56" t="str">
        <f t="shared" si="33"/>
        <v>INR  Seventy Two Thousand One Hundred &amp; Seven  and Paise Fifty Two Only</v>
      </c>
      <c r="BD235" s="70">
        <v>5857</v>
      </c>
      <c r="BE235" s="75">
        <f>BD235*1.12*1.01</f>
        <v>6625.44</v>
      </c>
      <c r="BF235" s="75">
        <f>D235*BD235</f>
        <v>1499392</v>
      </c>
      <c r="BG235" s="75"/>
      <c r="BK235" s="75">
        <v>29</v>
      </c>
      <c r="BL235" s="75">
        <f t="shared" si="34"/>
        <v>32.8</v>
      </c>
      <c r="HR235" s="16"/>
      <c r="HS235" s="16"/>
      <c r="HT235" s="16"/>
      <c r="HU235" s="16"/>
      <c r="HV235" s="16"/>
    </row>
    <row r="236" spans="1:230" s="15" customFormat="1" ht="141" customHeight="1">
      <c r="A236" s="64">
        <v>224</v>
      </c>
      <c r="B236" s="71" t="s">
        <v>530</v>
      </c>
      <c r="C236" s="74" t="s">
        <v>289</v>
      </c>
      <c r="D236" s="72">
        <v>320</v>
      </c>
      <c r="E236" s="73" t="s">
        <v>96</v>
      </c>
      <c r="F236" s="70">
        <v>1061.07</v>
      </c>
      <c r="G236" s="57"/>
      <c r="H236" s="47"/>
      <c r="I236" s="46" t="s">
        <v>39</v>
      </c>
      <c r="J236" s="48">
        <f t="shared" si="30"/>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31"/>
        <v>339542.4</v>
      </c>
      <c r="BB236" s="61">
        <f t="shared" si="32"/>
        <v>339542.4</v>
      </c>
      <c r="BC236" s="56" t="str">
        <f t="shared" si="33"/>
        <v>INR  Three Lakh Thirty Nine Thousand Five Hundred &amp; Forty Two  and Paise Forty Only</v>
      </c>
      <c r="BD236" s="70">
        <v>5952</v>
      </c>
      <c r="BE236" s="75">
        <f>BD236*1.12*1.01</f>
        <v>6732.9</v>
      </c>
      <c r="BF236" s="75">
        <f>D236*BD236</f>
        <v>1904640</v>
      </c>
      <c r="BG236" s="75"/>
      <c r="BK236" s="75">
        <v>79</v>
      </c>
      <c r="BL236" s="75">
        <f t="shared" si="34"/>
        <v>89.36</v>
      </c>
      <c r="HR236" s="16"/>
      <c r="HS236" s="16"/>
      <c r="HT236" s="16"/>
      <c r="HU236" s="16"/>
      <c r="HV236" s="16"/>
    </row>
    <row r="237" spans="1:230" s="15" customFormat="1" ht="54" customHeight="1">
      <c r="A237" s="64">
        <v>225</v>
      </c>
      <c r="B237" s="71" t="s">
        <v>531</v>
      </c>
      <c r="C237" s="74" t="s">
        <v>290</v>
      </c>
      <c r="D237" s="72">
        <v>80</v>
      </c>
      <c r="E237" s="73" t="s">
        <v>94</v>
      </c>
      <c r="F237" s="70">
        <v>113.12</v>
      </c>
      <c r="G237" s="57"/>
      <c r="H237" s="47"/>
      <c r="I237" s="46" t="s">
        <v>39</v>
      </c>
      <c r="J237" s="48">
        <f t="shared" si="30"/>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31"/>
        <v>9049.6</v>
      </c>
      <c r="BB237" s="61">
        <f t="shared" si="32"/>
        <v>9049.6</v>
      </c>
      <c r="BC237" s="56" t="str">
        <f t="shared" si="33"/>
        <v>INR  Nine Thousand  &amp;Forty Nine  and Paise Sixty Only</v>
      </c>
      <c r="BD237" s="70">
        <v>6047</v>
      </c>
      <c r="BE237" s="75">
        <f>BD237*1.12*1.01</f>
        <v>6840.37</v>
      </c>
      <c r="BF237" s="75">
        <f>D237*BD237</f>
        <v>483760</v>
      </c>
      <c r="BG237" s="75"/>
      <c r="BK237" s="75">
        <v>5015</v>
      </c>
      <c r="BL237" s="75">
        <f t="shared" si="34"/>
        <v>5672.97</v>
      </c>
      <c r="HR237" s="16"/>
      <c r="HS237" s="16"/>
      <c r="HT237" s="16"/>
      <c r="HU237" s="16"/>
      <c r="HV237" s="16"/>
    </row>
    <row r="238" spans="1:230" s="15" customFormat="1" ht="39.75" customHeight="1">
      <c r="A238" s="64">
        <v>226</v>
      </c>
      <c r="B238" s="71" t="s">
        <v>532</v>
      </c>
      <c r="C238" s="74" t="s">
        <v>291</v>
      </c>
      <c r="D238" s="72">
        <v>256</v>
      </c>
      <c r="E238" s="73" t="s">
        <v>95</v>
      </c>
      <c r="F238" s="70">
        <v>437.77</v>
      </c>
      <c r="G238" s="57"/>
      <c r="H238" s="47"/>
      <c r="I238" s="46" t="s">
        <v>39</v>
      </c>
      <c r="J238" s="48">
        <f t="shared" si="30"/>
        <v>1</v>
      </c>
      <c r="K238" s="49" t="s">
        <v>64</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 t="shared" si="31"/>
        <v>112069.12</v>
      </c>
      <c r="BB238" s="61">
        <f t="shared" si="32"/>
        <v>112069.12</v>
      </c>
      <c r="BC238" s="56" t="str">
        <f t="shared" si="33"/>
        <v>INR  One Lakh Twelve Thousand  &amp;Sixty Nine  and Paise Twelve Only</v>
      </c>
      <c r="BD238" s="70">
        <v>6142</v>
      </c>
      <c r="BE238" s="75">
        <f>BD238*1.12*1.01</f>
        <v>6947.83</v>
      </c>
      <c r="BF238" s="75">
        <f>D238*BD238</f>
        <v>1572352</v>
      </c>
      <c r="BG238" s="75"/>
      <c r="BK238" s="75">
        <v>257</v>
      </c>
      <c r="BL238" s="75">
        <f t="shared" si="34"/>
        <v>290.72</v>
      </c>
      <c r="HR238" s="16"/>
      <c r="HS238" s="16"/>
      <c r="HT238" s="16"/>
      <c r="HU238" s="16"/>
      <c r="HV238" s="16"/>
    </row>
    <row r="239" spans="1:230" s="15" customFormat="1" ht="71.25">
      <c r="A239" s="64">
        <v>227</v>
      </c>
      <c r="B239" s="71" t="s">
        <v>533</v>
      </c>
      <c r="C239" s="74" t="s">
        <v>292</v>
      </c>
      <c r="D239" s="72">
        <v>8</v>
      </c>
      <c r="E239" s="73" t="s">
        <v>95</v>
      </c>
      <c r="F239" s="70">
        <v>1548.61</v>
      </c>
      <c r="G239" s="57"/>
      <c r="H239" s="47"/>
      <c r="I239" s="46" t="s">
        <v>39</v>
      </c>
      <c r="J239" s="48">
        <f t="shared" si="30"/>
        <v>1</v>
      </c>
      <c r="K239" s="49" t="s">
        <v>64</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31"/>
        <v>12388.88</v>
      </c>
      <c r="BB239" s="61">
        <f t="shared" si="32"/>
        <v>12388.88</v>
      </c>
      <c r="BC239" s="56" t="str">
        <f t="shared" si="33"/>
        <v>INR  Twelve Thousand Three Hundred &amp; Eighty Eight  and Paise Eighty Eight Only</v>
      </c>
      <c r="BD239" s="70">
        <v>6142</v>
      </c>
      <c r="BE239" s="75">
        <f>BD239*1.12*1.01</f>
        <v>6947.83</v>
      </c>
      <c r="BF239" s="75">
        <f>D239*BD239</f>
        <v>49136</v>
      </c>
      <c r="BG239" s="75"/>
      <c r="BK239" s="75">
        <v>263</v>
      </c>
      <c r="BL239" s="75">
        <f t="shared" si="34"/>
        <v>297.51</v>
      </c>
      <c r="HR239" s="16"/>
      <c r="HS239" s="16"/>
      <c r="HT239" s="16"/>
      <c r="HU239" s="16"/>
      <c r="HV239" s="16"/>
    </row>
    <row r="240" spans="1:230" s="15" customFormat="1" ht="69" customHeight="1">
      <c r="A240" s="64">
        <v>228</v>
      </c>
      <c r="B240" s="71" t="s">
        <v>534</v>
      </c>
      <c r="C240" s="74" t="s">
        <v>293</v>
      </c>
      <c r="D240" s="72">
        <v>4</v>
      </c>
      <c r="E240" s="73" t="s">
        <v>93</v>
      </c>
      <c r="F240" s="70">
        <v>176.47</v>
      </c>
      <c r="G240" s="57"/>
      <c r="H240" s="47"/>
      <c r="I240" s="46" t="s">
        <v>39</v>
      </c>
      <c r="J240" s="48">
        <f t="shared" si="30"/>
        <v>1</v>
      </c>
      <c r="K240" s="49" t="s">
        <v>64</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31"/>
        <v>705.88</v>
      </c>
      <c r="BB240" s="61">
        <f t="shared" si="32"/>
        <v>705.88</v>
      </c>
      <c r="BC240" s="56" t="str">
        <f t="shared" si="33"/>
        <v>INR  Seven Hundred &amp; Five  and Paise Eighty Eight Only</v>
      </c>
      <c r="BD240" s="70">
        <v>363</v>
      </c>
      <c r="BE240" s="75">
        <f>BD240*1.12*1.01</f>
        <v>410.63</v>
      </c>
      <c r="BF240" s="75">
        <f>D240*BD240</f>
        <v>1452</v>
      </c>
      <c r="BG240" s="75"/>
      <c r="BK240" s="75">
        <v>21</v>
      </c>
      <c r="BL240" s="75">
        <f t="shared" si="34"/>
        <v>23.76</v>
      </c>
      <c r="HR240" s="16"/>
      <c r="HS240" s="16"/>
      <c r="HT240" s="16"/>
      <c r="HU240" s="16"/>
      <c r="HV240" s="16"/>
    </row>
    <row r="241" spans="1:230" s="15" customFormat="1" ht="62.25" customHeight="1">
      <c r="A241" s="64">
        <v>229</v>
      </c>
      <c r="B241" s="71" t="s">
        <v>535</v>
      </c>
      <c r="C241" s="74" t="s">
        <v>294</v>
      </c>
      <c r="D241" s="72">
        <v>8</v>
      </c>
      <c r="E241" s="73" t="s">
        <v>536</v>
      </c>
      <c r="F241" s="70">
        <v>647.41</v>
      </c>
      <c r="G241" s="57"/>
      <c r="H241" s="47"/>
      <c r="I241" s="46" t="s">
        <v>39</v>
      </c>
      <c r="J241" s="48">
        <f t="shared" si="30"/>
        <v>1</v>
      </c>
      <c r="K241" s="49" t="s">
        <v>64</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31"/>
        <v>5179.28</v>
      </c>
      <c r="BB241" s="61">
        <f t="shared" si="32"/>
        <v>5179.28</v>
      </c>
      <c r="BC241" s="56" t="str">
        <f t="shared" si="33"/>
        <v>INR  Five Thousand One Hundred &amp; Seventy Nine  and Paise Twenty Eight Only</v>
      </c>
      <c r="BD241" s="70">
        <v>381</v>
      </c>
      <c r="BE241" s="75">
        <f>BD241*1.12*1.01</f>
        <v>430.99</v>
      </c>
      <c r="BF241" s="75">
        <f>D241*BD241</f>
        <v>3048</v>
      </c>
      <c r="BG241" s="75"/>
      <c r="BK241" s="75">
        <v>105</v>
      </c>
      <c r="BL241" s="75">
        <f t="shared" si="34"/>
        <v>118.78</v>
      </c>
      <c r="HR241" s="16"/>
      <c r="HS241" s="16"/>
      <c r="HT241" s="16"/>
      <c r="HU241" s="16"/>
      <c r="HV241" s="16"/>
    </row>
    <row r="242" spans="1:230" s="15" customFormat="1" ht="93.75" customHeight="1">
      <c r="A242" s="64">
        <v>230</v>
      </c>
      <c r="B242" s="71" t="s">
        <v>537</v>
      </c>
      <c r="C242" s="74" t="s">
        <v>295</v>
      </c>
      <c r="D242" s="72">
        <v>80</v>
      </c>
      <c r="E242" s="73" t="s">
        <v>95</v>
      </c>
      <c r="F242" s="70">
        <v>562.57</v>
      </c>
      <c r="G242" s="57"/>
      <c r="H242" s="47"/>
      <c r="I242" s="46" t="s">
        <v>39</v>
      </c>
      <c r="J242" s="48">
        <f t="shared" si="30"/>
        <v>1</v>
      </c>
      <c r="K242" s="49" t="s">
        <v>64</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 t="shared" si="31"/>
        <v>45005.6</v>
      </c>
      <c r="BB242" s="61">
        <f t="shared" si="32"/>
        <v>45005.6</v>
      </c>
      <c r="BC242" s="56" t="str">
        <f t="shared" si="33"/>
        <v>INR  Forty Five Thousand  &amp;Five  and Paise Sixty Only</v>
      </c>
      <c r="BD242" s="70">
        <v>399</v>
      </c>
      <c r="BE242" s="75">
        <f>BD242*1.12*1.01</f>
        <v>451.35</v>
      </c>
      <c r="BF242" s="75">
        <f>D242*BD242</f>
        <v>31920</v>
      </c>
      <c r="BG242" s="75"/>
      <c r="BK242" s="75">
        <v>540</v>
      </c>
      <c r="BL242" s="75">
        <f t="shared" si="34"/>
        <v>610.85</v>
      </c>
      <c r="HR242" s="16"/>
      <c r="HS242" s="16"/>
      <c r="HT242" s="16"/>
      <c r="HU242" s="16"/>
      <c r="HV242" s="16"/>
    </row>
    <row r="243" spans="1:229" s="15" customFormat="1" ht="47.25" customHeight="1">
      <c r="A243" s="28" t="s">
        <v>62</v>
      </c>
      <c r="B243" s="27"/>
      <c r="C243" s="29"/>
      <c r="D243" s="29"/>
      <c r="E243" s="29"/>
      <c r="F243" s="29"/>
      <c r="G243" s="29"/>
      <c r="H243" s="30"/>
      <c r="I243" s="30"/>
      <c r="J243" s="30"/>
      <c r="K243" s="30"/>
      <c r="L243" s="31"/>
      <c r="BA243" s="43">
        <f>SUM(BA13:BA242)</f>
        <v>22905290.22</v>
      </c>
      <c r="BB243" s="43">
        <f>SUM(BB13:BB242)</f>
        <v>22905290.22</v>
      </c>
      <c r="BC243" s="26" t="str">
        <f>SpellNumber($E$2,BB243)</f>
        <v>INR  Two Crore Twenty Nine Lakh Five Thousand Two Hundred &amp; Ninety  and Paise Twenty Two Only</v>
      </c>
      <c r="BD243" s="75">
        <v>384803128.98</v>
      </c>
      <c r="BE243" s="75"/>
      <c r="BF243" s="75"/>
      <c r="BK243" s="78" t="e">
        <f>BA243-#REF!</f>
        <v>#REF!</v>
      </c>
      <c r="BL243" s="15">
        <v>9114465.34</v>
      </c>
      <c r="HQ243" s="16">
        <v>4</v>
      </c>
      <c r="HR243" s="16" t="s">
        <v>41</v>
      </c>
      <c r="HS243" s="16" t="s">
        <v>61</v>
      </c>
      <c r="HT243" s="16">
        <v>10</v>
      </c>
      <c r="HU243" s="16" t="s">
        <v>38</v>
      </c>
    </row>
    <row r="244" spans="1:229" s="18" customFormat="1" ht="33.75" customHeight="1">
      <c r="A244" s="28" t="s">
        <v>66</v>
      </c>
      <c r="B244" s="27"/>
      <c r="C244" s="67"/>
      <c r="D244" s="32"/>
      <c r="E244" s="33" t="s">
        <v>69</v>
      </c>
      <c r="F244" s="40"/>
      <c r="G244" s="34"/>
      <c r="H244" s="17"/>
      <c r="I244" s="17"/>
      <c r="J244" s="17"/>
      <c r="K244" s="35"/>
      <c r="L244" s="36"/>
      <c r="M244" s="37"/>
      <c r="O244" s="15"/>
      <c r="P244" s="15"/>
      <c r="Q244" s="15"/>
      <c r="R244" s="15"/>
      <c r="S244" s="15"/>
      <c r="BA244" s="39">
        <f>IF(ISBLANK(F244),0,IF(E244="Excess (+)",ROUND(BA243+(BA243*F244),2),IF(E244="Less (-)",ROUND(BA243+(BA243*F244*(-1)),2),IF(E244="At Par",BA243,0))))</f>
        <v>0</v>
      </c>
      <c r="BB244" s="41">
        <f>ROUND(BA244,0)</f>
        <v>0</v>
      </c>
      <c r="BC244" s="26" t="str">
        <f>SpellNumber($E$2,BA244)</f>
        <v>INR Zero Only</v>
      </c>
      <c r="BD244" s="77">
        <f>BA243-BD243</f>
        <v>-361897838.76</v>
      </c>
      <c r="HQ244" s="19"/>
      <c r="HR244" s="19"/>
      <c r="HS244" s="19"/>
      <c r="HT244" s="19"/>
      <c r="HU244" s="19"/>
    </row>
    <row r="245" spans="1:229" s="18" customFormat="1" ht="41.25" customHeight="1">
      <c r="A245" s="28" t="s">
        <v>65</v>
      </c>
      <c r="B245" s="27"/>
      <c r="C245" s="82" t="str">
        <f>SpellNumber($E$2,BA244)</f>
        <v>INR Zero Only</v>
      </c>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3"/>
      <c r="BL245" s="77">
        <f>BL243-BA243</f>
        <v>-13790824.88</v>
      </c>
      <c r="HQ245" s="19"/>
      <c r="HR245" s="19"/>
      <c r="HS245" s="19"/>
      <c r="HT245" s="19"/>
      <c r="HU245" s="19"/>
    </row>
    <row r="246" spans="2:229" s="12" customFormat="1" ht="15">
      <c r="B246" s="68"/>
      <c r="C246" s="20"/>
      <c r="D246" s="20"/>
      <c r="E246" s="20"/>
      <c r="F246" s="20"/>
      <c r="G246" s="20"/>
      <c r="H246" s="20"/>
      <c r="I246" s="20"/>
      <c r="J246" s="20"/>
      <c r="K246" s="20"/>
      <c r="L246" s="20"/>
      <c r="M246" s="20"/>
      <c r="O246" s="20"/>
      <c r="BA246" s="20"/>
      <c r="BC246" s="20"/>
      <c r="HQ246" s="13"/>
      <c r="HR246" s="13"/>
      <c r="HS246" s="13"/>
      <c r="HT246" s="13"/>
      <c r="HU246" s="13"/>
    </row>
  </sheetData>
  <sheetProtection password="DA7E" sheet="1" selectLockedCells="1"/>
  <mergeCells count="8">
    <mergeCell ref="A9:BC9"/>
    <mergeCell ref="C245:BC24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4">
      <formula1>IF(E244="Select",-1,IF(E244="At Par",0,0))</formula1>
      <formula2>IF(E244="Select",-1,IF(E244="At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4">
      <formula1>0</formula1>
      <formula2>IF(E244&lt;&gt;"Select",99.9,0)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4">
      <formula1>0</formula1>
      <formula2>99.9</formula2>
    </dataValidation>
    <dataValidation type="list" allowBlank="1" showInputMessage="1" showErrorMessage="1" sqref="E244">
      <formula1>"Select, Excess (+), Less (-)"</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42">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24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2">
      <formula1>"INR"</formula1>
    </dataValidation>
    <dataValidation type="decimal" allowBlank="1" showInputMessage="1" showErrorMessage="1" promptTitle="Rate Entry" prompt="Please enter the Basic Price in Rupees for this item. " errorTitle="Invaid Entry" error="Only Numeric Values are allowed. " sqref="G13:H2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2">
      <formula1>0</formula1>
      <formula2>999999999999999</formula2>
    </dataValidation>
    <dataValidation type="list" showInputMessage="1" showErrorMessage="1" sqref="I13:I242">
      <formula1>"Excess(+), Less(-)"</formula1>
    </dataValidation>
    <dataValidation allowBlank="1" showInputMessage="1" showErrorMessage="1" promptTitle="Addition / Deduction" prompt="Please Choose the correct One" sqref="J13:J242"/>
    <dataValidation type="list" allowBlank="1" showInputMessage="1" showErrorMessage="1" sqref="K13:K242">
      <formula1>"Partial Conversion, Full Conversion"</formula1>
    </dataValidation>
    <dataValidation allowBlank="1" showInputMessage="1" showErrorMessage="1" promptTitle="Itemcode/Make" prompt="Please enter text" sqref="C13:C242"/>
    <dataValidation type="decimal" allowBlank="1" showInputMessage="1" showErrorMessage="1" errorTitle="Invalid Entry" error="Only Numeric Values are allowed. " sqref="A13:A242">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0" t="s">
        <v>3</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2019-06-07T09:35:39Z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