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5086" windowWidth="15600" windowHeight="853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<sst xmlns="http://schemas.openxmlformats.org/spreadsheetml/2006/main" count="1143" uniqueCount="369">
  <si>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</si>
  <si>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</si>
  <si>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</si>
  <si>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</si>
  <si>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</si>
  <si>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</si>
  <si>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</si>
  <si>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</si>
  <si>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</si>
  <si>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</si>
  <si>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</si>
  <si>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</si>
  <si>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</si>
  <si>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</si>
  <si>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</si>
  <si>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</si>
  <si>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</si>
  <si>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</si>
  <si>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</si>
  <si>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</si>
  <si>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</si>
  <si>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</si>
  <si>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</si>
  <si>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</si>
  <si>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</si>
  <si>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</si>
  <si>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</si>
  <si>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</si>
  <si>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</si>
  <si>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</si>
  <si>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</si>
  <si>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</si>
  <si>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</si>
  <si>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</si>
  <si>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</si>
  <si>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</si>
  <si>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</si>
  <si>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</si>
  <si>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</si>
  <si>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</si>
  <si>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</si>
  <si>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</si>
  <si>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</si>
  <si>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</si>
  <si>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</si>
  <si>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</si>
  <si>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</si>
  <si>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</si>
  <si>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</si>
  <si>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</si>
  <si>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</si>
  <si>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</si>
  <si>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</si>
  <si>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</si>
  <si>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</si>
  <si>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</si>
  <si>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</si>
  <si>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</si>
  <si>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</si>
  <si>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</si>
  <si>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</si>
  <si>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</si>
  <si>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</si>
  <si>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</si>
  <si>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</si>
  <si>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</si>
  <si>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</si>
  <si>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</si>
  <si>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</si>
  <si>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</si>
  <si>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</si>
  <si>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</si>
  <si>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</si>
  <si>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</si>
  <si>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</si>
  <si>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</si>
  <si>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</si>
  <si>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</si>
  <si>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</si>
  <si>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</si>
  <si>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</si>
  <si>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</si>
  <si>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</si>
  <si>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</si>
  <si>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</si>
  <si>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</si>
  <si>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</si>
  <si>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</si>
  <si>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</si>
  <si>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</si>
  <si>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</si>
  <si>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</si>
  <si>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</si>
  <si>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</si>
  <si>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</si>
  <si>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</si>
  <si>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</si>
  <si>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</si>
  <si>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</si>
  <si>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</si>
  <si>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</si>
  <si>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</si>
  <si>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</si>
  <si>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</si>
  <si>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</si>
  <si>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</si>
  <si>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</si>
  <si>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</si>
  <si>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</si>
  <si>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</si>
  <si>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</si>
  <si>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</si>
  <si>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</si>
  <si>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</si>
  <si>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</si>
  <si>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</si>
  <si>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</si>
  <si>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</si>
  <si>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</si>
  <si>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</si>
  <si>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SqM</t>
  </si>
  <si>
    <t>CuM.</t>
  </si>
  <si>
    <t>Mtr.</t>
  </si>
  <si>
    <t>Each</t>
  </si>
  <si>
    <t>BI01010001010000000000000515BI0100001113</t>
  </si>
  <si>
    <t>BI01010001010000000000000515BI0100001114</t>
  </si>
  <si>
    <t>M.T.</t>
  </si>
  <si>
    <t>Sqm</t>
  </si>
  <si>
    <t>Supplying, fitting and fixing best quality Indian make mirror 5.5 mm thick with silvering as per I.S.I. specifications supported on fibre glass frame of any colour, frame size 550 mm X 400 mm</t>
  </si>
  <si>
    <t>Civil works</t>
  </si>
  <si>
    <t>Supply of UPVC pipes (B Type) &amp; fittings conforming to IS-13592-1992
(B) Fittings
x) Bend 87.5º
(b) 110 mm</t>
  </si>
  <si>
    <t>Supply of UPVC pipes (B Type) &amp; fittings conforming to IS-13592-1992
(B) Fittings
xv) Vent Cowl
(b) 110 mm</t>
  </si>
  <si>
    <t>Supplying, fitting and fixing 10 litre P.V.C. low-down cistern conforming to I.S. specification with P.V.C. fittings complete,C.I. brackets including two coats of painting to bracket etc.</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</si>
  <si>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</si>
  <si>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</si>
  <si>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</si>
  <si>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</si>
  <si>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</si>
  <si>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</si>
  <si>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</si>
  <si>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</si>
  <si>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BI01010001010000000000000515BI0100001120</t>
  </si>
  <si>
    <t>each</t>
  </si>
  <si>
    <t>pts</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</si>
  <si>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</si>
  <si>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</si>
  <si>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</si>
  <si>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</si>
  <si>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</si>
  <si>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</si>
  <si>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</si>
  <si>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</si>
  <si>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</si>
  <si>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</si>
  <si>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</si>
  <si>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</si>
  <si>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</si>
  <si>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</si>
  <si>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</si>
  <si>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</si>
  <si>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</si>
  <si>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</si>
  <si>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</si>
  <si>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</si>
  <si>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</si>
  <si>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</si>
  <si>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</si>
  <si>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</si>
  <si>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Single brick flat soling of picked jhama bricks including ramming and dressing bed to proper level, and filling joints with powered or local sand.</t>
  </si>
  <si>
    <t xml:space="preserve">Ordinary Cement concrete (mix 1:1.5:3)  with graded stone chips (20 mm nominal size) excluding shuttering and reinforcement if any, in ground floor as per relevant IS codes. Pakur Varity
At ground floor </t>
  </si>
  <si>
    <t xml:space="preserve"> Ordinary Cement concrete (mix 1:2:4) with graded stone chips (20 mm nominal size) excluding shuttering and reinforcement,if any, in ground floor as per relevant IS codes.
a) Pakur Variety </t>
  </si>
  <si>
    <t>Brick work with 1st class bricks in cement mortar (1:6) In superstructure, ground floor</t>
  </si>
  <si>
    <t xml:space="preserve">Plaster (to wall, floor, ceiling etc.)with sand and cement morter including rounding off or chamfering corners as directed and raking out joints or roughening of concrete surface by chamfering etc. including throating, nosing and drip course where necessary.
With 1:6 cement mortar 
b) 20mm thick plaster (outside)
ground floor </t>
  </si>
  <si>
    <t>SqM.</t>
  </si>
  <si>
    <t xml:space="preserve"> 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allincidental chages such as electricity charges, labour insurance charges etc
 For Structural Works in Roof Trusses etc. using joists, channels and angles of specified section weighing less than 22.5 kg/ m</t>
  </si>
  <si>
    <t>Galvanised corrugated iron sheet work (excluding the supporting frame work) fitted and fixed with 10 mm. dia J or L hook-bolts, limpet and bitumen washers and putty complete with 150 mm. end lap and one corrugation minimum side lap. (Payment to be made on area of finished work)(GCI sheet to  be supplied by contractor)
  (i) In Roof:  a) With 0.60 mm thick sheet</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</si>
  <si>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</si>
  <si>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:(b) On steel or other metal surface :iv) Two coats (with any shade except white)</t>
  </si>
  <si>
    <t>Cement washing including cleaning and smoothening surface thoroughly (cement to be used  @25 kg./100 sq.m of surface for two coats):
i) Two Coat . External surface
ground floor</t>
  </si>
  <si>
    <t>White washing including cleaning and smoothening surface thoroughlyb) Two coats (to be done on specific instruction).
I) FOR GROUND FLOOR</t>
  </si>
  <si>
    <t>M.T</t>
  </si>
  <si>
    <t>Ordinary Cement concrete (mix 1:1.5:3)  with graded stone chips (20 mm nominal size) excluding shuttering and reinforcement if any, in ground floor as per relevant IS codes. Pakur Varity
First floor</t>
  </si>
  <si>
    <t xml:space="preserve"> 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works(a) 25 mm to 30 mm thick wooden shuttering as per decision &amp; direction of Engineer-In-Charge</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</si>
  <si>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(i) Tor steel/Mild Steel   SAIL/ TATA/RINL
ground floor</t>
  </si>
  <si>
    <t>125 mm. thick brick work with 1st class bricks in cement mortar (1:4) in ground floor</t>
  </si>
  <si>
    <t>Labour for chipping of concrete surface before taking up plastering work</t>
  </si>
  <si>
    <t xml:space="preserve">Plaster (to wall, floor, ceiling etc.)with sand and cement morter including rounding off or chamfering corners as directed and raking out joints or roughening of concrete surface by chamfering etc. including throating, nosing and drip course where necessary.
With 1:6 cement mortar 
a) 15mm thick plaster (inside)
ground floor </t>
  </si>
  <si>
    <t xml:space="preserve">Supplying, fitting and fixing windows and ventilators with or with out integrated grills conforming to IS 1038 - 1975 and manufactured from rolled steel sections conforming to IS 7452 - 1974 with non  -friction projecting type  ,box type hinges , glazing clips ,lugs locking bracket , handle plat etc, including hoisting in position , straightening if required , fixing lugs in cement concrete ( 1:2:4) with stone chips 20 mm down cutting holes and mending good damages to match with existing surface complete in all respect excluding glazing.
(b)Openable steel windows as per IS sizes with side hung shutters and horizotal glazing bars with/without fixed type ventilators.[The extra rate admissible for the openable portion only]
i) ground floor </t>
  </si>
  <si>
    <t xml:space="preserve"> Supplying fitting and fixing in position approved P.V.C. door frame (Matt finish) made of extruded P.V.C. multichamber hollow section having dimensions 60mm x 50mm x 2mm (+/0.2mm), horizontalsection will be joined with vertical section by galvanised steel screws after inserting two number steel brackets as reinforcement making suitable space for placing hinges, one steel tube 40mm x 20mm x 1.20 mm will be inserted on one full vertical side of the frame (hinge side) as reinforcement, the frame will then be fixed in the opening with the help of P.V.C. expandable fastner/wooden gutties and galvanised steel screws including cost of all materials and labour, hire charges of tools and appliances, carriage of all materials, taxes and all other incidental charges complete</t>
  </si>
  <si>
    <t>Supplying fitting and fixing P.V.C. door shutter of approved quality &amp; shade in position, the style &amp; rail of the P.V.C. door shutter will be made of rigid P.V.C. multicavity hollow chamber of suitable size and section with 2.0 mm (+/-0.2 mm) wall thickness, the section will have 2nos. built in beads, horizontal &amp; vertical section shall be fixed to each other by self tapping screws and 2 nos. ofsolid plastic or M.S. tubular galvanised brackets of length 200mmx80mm and other100mmx100mm both 1.20 mm in each corner of the shutter frame for placing hinges. Polymer based multicavity hollow section of 105 mm x37mm with 2.0 mm (+/- 0.2 mm) wall thickness will be fitted in the middle as lock rail reinforced by solid polymer bar of 200 mm long at both ends abd screws from both sides. The section frame will then be fitted in by PVC panels of size 100 mmx20 mm with wall thicknessof1.2 mm(+/- 0.2mm) and2 nos.of6mm diaand screws from both sides 6mm dia bright rod will be inserted horizontally with both side check and nut system and stretches where fixing ofhinges /hasp bolt/ tower bolt /door ring are required to be strong enough to with stand wear and tear. The rate is inclusive of costof allmaterials, labour, and hire of tools and plants and appliencies. Carriage of all materials taxes and all other incidental charges complete.The rate is exclusive of cost of hinges, hasp bolt, tower bolt,door ring etc. In ground floor</t>
  </si>
  <si>
    <t>Supplying, fitting and fixing M.S. clamps for door and window frame made of flat bent bar, end bifurcated with necessary screws etc. by cement concrete(1:2:4) as per direction. (Cost of concrete will be paid separately) (a) 40mm X 6mm, 250mm Length</t>
  </si>
  <si>
    <t>i) Iron hasp bolt of approved quality fitted and fixed complete (oxidised) with 16mm dia rod with centre bolt and round fitting
250mm long.</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</si>
  <si>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</si>
  <si>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 (a) With continuous plate base (Hexagonal / Round rod)
(v) 125 mm grip x 12 mm dia rod.</t>
  </si>
  <si>
    <t>Earth work in filling in foundation trenches or plinth with good earth, in layer not exceeding 150mm including watering and ramming etc. layer by layer complete a) With earth obtained from excavation of foundation.</t>
  </si>
  <si>
    <t xml:space="preserve">Filling in foundation or plinth by silver sand in layers not exceeding 150 mm as directed and consoliding the same by through saturation with water ramming complete including the cost of supply of sand (payment to be made on measurment of finished quantity)(B) Do - by fine sand </t>
  </si>
  <si>
    <t>Neat cement punning about 1.5 mm. thick in wall, dado, window, sills, floor, drain etc. NOTE : Cement 0.152 cu.m. per 100 sq.m</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</si>
  <si>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</si>
  <si>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Applying decorative cement based paint of approved quality after preparing the surface including scraping the same thoroughly (plastered or concrete surface) as per manufacturer's specification. i) Two Coat
ground floor</t>
  </si>
  <si>
    <t>M.S. structural works in roof trusses with tubular sections conforming to IS: 806-1957 &amp; IS: 1161- 1958 cnnected to one another with bracket, gusset cleats as per design, direction of Engineer-in-charge complete including cutting to requisite size, fabrication with necessary metal arc welding conforming to IS: 816- 1956 &amp; IS: 9595 using electrodes of approved make and brand conforming to IS:814- 1957,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</si>
  <si>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Galvanised corrugated iron sheet work (excluding the supporting frame work) fitted and fixed with 10 mm. dia J or L hook-bolts, limpet and bitumen washers and putty complete with 150 mm. end lap and one corrugation minimum side lap. (Payment to be made on area of finished work)(GCI sheet to be supplied by contractor) (i) In Roof:- a) With 0.60 mm thick sheet</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</si>
  <si>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</si>
  <si>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With super gloss (hi-gloss) - (iv) Two coats (with any shade except white)b)On Metal Surface</t>
  </si>
  <si>
    <t>Qtl</t>
  </si>
  <si>
    <t>Ordinary Cement concrete (mix 1:1.5:3)  with graded stone chips (20 mm nominal size) excluding shuttering and reinforcement if any, in ground floor as per relevant IS codes. Pakur Varity
Ground floor</t>
  </si>
  <si>
    <t>BI01010001010000000000000515BI0100001213</t>
  </si>
  <si>
    <t>Supplying best Indian sheet glass panes set in putty and fitted and fixed with nails and putty complete. (In all floors for internal wall &amp; upto 6 m height for external wall)
(i) 4 mm thick</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</si>
  <si>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</si>
  <si>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</si>
  <si>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t>
  </si>
  <si>
    <t>Supplying, fitting and fixing Anglo-Indian W.C. in white glazed vitreous china ware of approved make complete in position with necessary bolts, nuts etc. (a) With 'P' trap (with vent)</t>
  </si>
  <si>
    <t>Supplying, fitting and fixing Closet seat of approved make with lid and C.P.hinges, rubber buffer and brass screws complete. (b) Anglo Indian (ii) Plastic (hallow type) white</t>
  </si>
  <si>
    <t>Supplying,fitting and fixing 32 mm dia. Flush Pipe of approved make with necessary fixing materials and clamps complete.
i) Polythene Flush Pipe</t>
  </si>
  <si>
    <t>Supplying, fitting and fixing approved brand 32 mm dia. P.V.C. waste pipe, with coupling at one end fitted with necessary clamps. 1050 mm long</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</si>
  <si>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paint.450 mm X 300 mm size</t>
  </si>
  <si>
    <t>Supplying fittings &amp; fixing soap holder (a)PTMT ( prayag or equivalent)</t>
  </si>
  <si>
    <t>Supplying, fitting and fixing towel rail with two brackets.      
(a) C.P over brass (i25 mm dia. and 600 mm long</t>
  </si>
  <si>
    <t>Supplying, fitting and fixing approved brand P.V.C. CONNECTOR white flexible, with both ends coupling with heavy brass C.P. nut, 15 mm dia. (ii)  450 mm long</t>
  </si>
  <si>
    <t>Supplying ,fitting and fixing bib cock or stop cock.
(e) PTMT (Polytetra methylene terephthalate)   Stop Cock (Prayag or Equivalent) 15 mm.</t>
  </si>
  <si>
    <t>Supplying, fitting and fixing pillar cock of approved make.
b) PTMT Pillar Cock - 15 mm. (Prayag or equivalent).</t>
  </si>
  <si>
    <t>Supplying, fitting and fixing shower of approved brand and make.
(a) (i) Chromium plated round shower with revolving joint 100 mm dia with rubid cleaning system (Equivalent to Code No. 542(N) &amp; Model - Tropical / Sumthing Special of ESSCO or similar brand).</t>
  </si>
  <si>
    <t>Supply of UPVC pipes (B Type) and fittings conforming to IS-13592-1992
(A) (i) Single Socketed 3 Mtr. Length
110 mm</t>
  </si>
  <si>
    <t>Supply of UPVC pipes (B Type) &amp; fittings conforming to IS-13592-1992
(B) Fittings
(i) Door Tee (110 mm)
(b) 110 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</si>
  <si>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</si>
  <si>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(ii) 110 mm</t>
  </si>
  <si>
    <t>Cum</t>
  </si>
  <si>
    <t>Brick work with 1st class bricks in cement mortar (1:6)
(a) In foundation and plinth</t>
  </si>
  <si>
    <t xml:space="preserve">Brick work with 1st class bricks in cement mortar (1:6)
(b) Ground Floor Super Structure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</si>
  <si>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0.20kg/Sq.m.Area of each tile upto 0.09 Sq.mOther than Coloured decorative including white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</si>
  <si>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Other than Coloured decorative including white 
Ground floor</t>
  </si>
  <si>
    <t>Distribution wiring in 1.1 KV grad,3x1.5 Sqmm.single coer standard "FR" PVC insulator copper wire (Approved value) in 19 mm bore 3 mm thick polythin pipe complete with all accosaries embaded in wall 240v 6A 5 pin plug point including F/F 240 v 6A 3 pin flush type socket and piano key type switch including S/F earth continuty wire fixed on sheet metal (16 SWG) switch board with bakelite top cover (3m thick) flushed in wall including mending good damage do original finish  on board</t>
  </si>
  <si>
    <t>cum</t>
  </si>
  <si>
    <t>BI01010001010000000000000515BI0100001214</t>
  </si>
  <si>
    <t>BI01010001010000000000000515BI0100001215</t>
  </si>
  <si>
    <t>BI01010001010000000000000515BI0100001216</t>
  </si>
  <si>
    <t>Earth work in filling in foundation trenches or plinth with good earth, in layers not exceeding 150 mm. including watering and ramming etc. layer by layer complete. (Payment to be made on the basis of measurement of finished quantity of work)</t>
  </si>
  <si>
    <t xml:space="preserve">Earth work in filling in foundation trenches or plinth with good earth, in layers not exceeding 150 mm. including watering and ramming etc. layer by layer complete. (Payment to be made on the basis of measurement of finished quantity of work)
(a) Depth of excavation not exceeding 1,500 mm.
</t>
  </si>
  <si>
    <t>Supplying and laying Polythene Sheet (150gm / sq.m.) over damp proof course or below flooring or roof terracing or in foundation or in foundation trenches.</t>
  </si>
  <si>
    <t>sqm</t>
  </si>
  <si>
    <t>Ordinary Cement concrete (mix 1:1.5:3)  with graded stone chips (20 mm nominal size) excluding shuttering and reinforcement if any, in ground floor as per relevant IS codes. Pakur Varity</t>
  </si>
  <si>
    <t xml:space="preserve">Ordinary Cement concrete (mix 1:2:4) with graded stone chips (20 mm nominal size) excluding shuttering and reinforcement if any, in ground floor as per relevant IS codes. (i) Pakur Variety  (i) In foundation  etc. where necessary
</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</si>
  <si>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</si>
  <si>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(a) For works in foundation, basement and upto roof of ground floor/upto 4 m 
(i) Tor steel/Mild Steel
I. SAIL/TATA/RINL
</t>
  </si>
  <si>
    <t>Brick work with 1st class bricks in cement mortar (1:6)
      (a) In foundation and plinth</t>
  </si>
  <si>
    <t>Brick work with 1st class bricks in cement mortar (1:6)
      (b) In superstructure,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</si>
  <si>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20 mm thick plaster outside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</si>
  <si>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(c) 15 mm thick plaster Inside</t>
  </si>
  <si>
    <t>Labour for Chipping of concrete surface before taking up Plastering work</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</si>
  <si>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</si>
  <si>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t>
  </si>
  <si>
    <t xml:space="preserve"> Stripping off worn out plaster and raking out jointsofwalls,celings etc.upto anyheightandin any floor including removing rubbish within a lead of 75m as directed</t>
  </si>
  <si>
    <t xml:space="preserve"> 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 With 1:6 cement morta (c) 15 mm thick plaster</t>
  </si>
  <si>
    <t>Applying decorative cement based paint of approved quality after preparing the surface including scraping the same thoroughly (plastered or concrete surface) as per manufacturer's specification.</t>
  </si>
  <si>
    <t>Primming One coat on Timber or Plaster surface with Synthetic Oil bound Primer of approved Quality inclusing smooting surface by sand Papering etc</t>
  </si>
  <si>
    <t>Panel shutters of door and window, as per design (each panel consisting of single plank without joint), including fitting and fixing the same in position but excluding the cost of hinge and other fittings.(iii) 35mm thick shutters with 19mm thick panel of size 30 to 45 cm.b) Sishu, Gamar, Champ,Badam,Bhola, Mogra, Hallak. First floor</t>
  </si>
  <si>
    <t>(A) Painting with best quality synthetic enamel paint of approved make and brand including smoothening surface by sand papering etc. including using of approved putty etc. on the surface, if necessary  : With super gloss (hi-gloss) - (iv) Two coats (with any shade except white)
a) On timber or plastered surface :</t>
  </si>
  <si>
    <t>Iron butt hinges of approved quality fitted and fixed with steel screws, with ISI mark 100 mm X 50  mm X 1.25 mm</t>
  </si>
  <si>
    <t>Anodised aluminium barrel/tower /socketbolt(fullcovered) of approved manufactured from extruded section conforming to I.S. 204/74 fitted and fixed with cadmium plated screws(iii) 100mm long x 10mm dia. bolt.</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</si>
  <si>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</si>
  <si>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</si>
  <si>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 xml:space="preserve">    Brick work with 1st class bricks in cement mortar (1:6) (a) In foundation and plinth</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</si>
  <si>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t>
  </si>
  <si>
    <t>Supplying solid flush type doors of commercial quality (both side) quality, conforming to I:S 2202 timber frame consisting of top and bottom rail and side styles of well seasoned timber 65mm wide each and the entire frame fitted with 27.5mm wide battens places both ways in order to made the door of solid core and internal lipping with teak, mahogony or rose wood approved decorative veneers using phenol formaldehyde as glue etc. complete, including fitting, fixing the shutters in position but excluding the cost of hinges and other fittings in ground floor: (a) 35mm thick shutters (single leaf)</t>
  </si>
  <si>
    <t>Supplying fitting and fixing in position approved P.V.C. door frame (Matt finish) made of extruded P.V.C. multichamber hollow section having dimensions 60mm x 50mm x 2mm (+/0.2mm), horizontalsection will be joined with vertical section by galvanised steel screws after inserting two number steel brackets as reinforcement making suitable space for placing hinges, one steel tube 40mm x 20mm x 1.20 mm will be inserted on one full vertical side of the frame (hinge side) as reinforcement, the frame will then be fixed in the opening with the help of P.V.C. expandable fastner/wooden gutties and galvanised steel screws including cost of all materials and labour, hire charges of tools and appliances, carriage of all materials, taxes and all other incidental charges complete</t>
  </si>
  <si>
    <t>Supplying fitting and fixing P.V.C. door shutter of approved quality &amp; shade in position, the style &amp; rail of the P.V.C. door shutter will be made of rigid P.V.C. multicavity hollow chamber of suitable size and section with 2.0 mm (+/-0.2 mm) wall thickness, the section will have 2nos. built in beads, horizontal &amp; vertical section shall be fixed to each other by self tapping screws and 2 nos. ofsolid plastic or M.S. tubular galvanised brackets of length 200mmx80mm and other100mmx100mm both 1.20 mm in each corner of the shutter frame for placing hinges. Polymer based multicavity hollow section of 105 mm x37mm with 2.0 mm (+/- 0.2 mm) wall thickness will be fitted in the middle as lock rail reinforced by solid polymer bar of 200 mm long at both ends abd screws from both sides. The section frame will then be fitted in by PVC panels of size 100 mmx20 mm with wall thicknessof1.2 mm(+/- 0.2mm) and2 nos.of6mm diaand screws from both sides 6mm dia bright rod will be inserted horizontally with both side check and nut system and stretches where fixing ofhinges /hasp bolt/ tower bolt /door ring are required to be strong enough to with stand wear and tear. The rate is inclusive of costof allmaterials, labour, and hire of tools and plants and appliencies. Carriage of all materials taxes and all other incidental charges complete.The rate is exclusive of cost of hinges, hasp bolt, tower bolt,door ring etc</t>
  </si>
  <si>
    <t>Mtr</t>
  </si>
  <si>
    <t>a) M.S.or W.I. Ornamental grill of approved design joints continuously welded with M.S, W.I. Flats and bars of windows, railing etc. fitted and fixed with necessary screws and lugs in (ii) Grill weighing above 16 Kg./sq.mtr and above.First floor</t>
  </si>
  <si>
    <t xml:space="preserve"> 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 With 1:6 cement mortar 
b) 20mm thick plaster (outside)</t>
  </si>
  <si>
    <t xml:space="preserve">    Brick work with 1st class bricks in cement mortar (1:6) (a) In foundation and plinthGround floor</t>
  </si>
  <si>
    <t xml:space="preserve"> Brick work with 1st class bricks in cement mortar (1:6)First floor</t>
  </si>
  <si>
    <t xml:space="preserve">(A) Painting with best quality synthetic enamel paint of approved make and brand including smoothening surface by sand papering etc. including using of approved putty etc. on the surface, if necessary  : With super gloss (hi-gloss) - (iv) Two coats (with any shade except white)
a) On timber or plastered surface :
</t>
  </si>
  <si>
    <t xml:space="preserve">(A) Painting with best quality synthetic enamel paint of approved make and brand including smoothening surface by sand papering etc. including using of approved putty etc. on the surface, if necessary  : With super gloss (hi-gloss) - (iv) Two coats (with any shade except white)
b)On Metal Surface
</t>
  </si>
  <si>
    <t>Anodised aliminium D-type handle of approved quality manufactured from extruded section conforming to I.S. specification (I.S. 230/72) fitted and fixed complete: (a) With continuous plate base (Hexagonal / Round rod)
(i) 75 mm grip x 10 mm dia rod.</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</si>
  <si>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(a) For works in foundation, basement and upto roof of ground floor/upto 4 m (i) Tor steel/Mild SteelI. SAIL/TATA/RINL</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</si>
  <si>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t>
  </si>
  <si>
    <t xml:space="preserve"> Brick work with 1st class bricks in cement mortar (1:6) (a) In foundation and plinth</t>
  </si>
  <si>
    <t xml:space="preserve">  Brick work with 1st class bricks in cement mortar (1:6)Ground floor</t>
  </si>
  <si>
    <t xml:space="preserve">Plaster (to wall, floor, ceiling etc.)with sand and cement morter including rounding off or chamfering corners as directed and raking out joints or roughening of concrete surface by chamfering etc. including throating, nosing and drip course where necessary.
With 1:6 cement mortar 
(c) 15 mm thick plaster(inside)
ground floor </t>
  </si>
  <si>
    <t xml:space="preserve">Plaster (to wall, floor, ceiling etc.)with sand and cement morter including rounding off or chamfering corners as directed and raking out joints or roughening of concrete surface by chamfering etc. including throating, nosing and drip course where necessary.
(ii) With 1:4 cement mortar
 (c) 10 mm thick plaster(ceiling)
ground floor </t>
  </si>
  <si>
    <t xml:space="preserve"> Supplying fitting approved type ventilator in position after cutting holes in walls setting in cement mortar mending damages to wall and plaster and two coats of paint of approved brand of any shade. Payment of mending good damages of wall &amp; plaster and painting to be made separately   (b) R.C.C ventilator of 20 mm. thick(i)  Upto 0.10 sq.m. area</t>
  </si>
  <si>
    <t xml:space="preserve"> 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gooddamagestomatchwith existingsurface completein allrespect excluding glazing
(b) Openable steel windows as per IS sizes with side hung shutters and horizotal glazing bars. [The extra rate admissible for the openable portion only]i) ground floor </t>
  </si>
  <si>
    <t>Supplying best Indian sheet glass panes set in putty and fitted and fixed with nails and putty complete. (In all floors for internal wall &amp; upto 6 m height for external wall)
(i) 4 mm thick (weighing 7.4 kg/Sq.m)</t>
  </si>
  <si>
    <t>(vi)steel peg stay 300 mm long including fitting and fixing.</t>
  </si>
  <si>
    <t>A) Painting with best quality synthetic enamel paint of approved make and brand including smoothening surface by sand papering etc. including using of approved putty etc. on the surface, if necessary  : :iv) Two coats (with any shade except white)
On timber or plastered surface :</t>
  </si>
  <si>
    <t>A) Painting with best quality synthetic enamel paint of approved make and brand including smoothening surface by sand papering etc. including using of approved putty etc. on the surface, if necessary  : :iv) Two coats (with any shade except white)
(b) On steel or other metal surface</t>
  </si>
  <si>
    <t>Anodised aluminium barrel / tower /socket bolt (full covered) of approved manufractured from extructed section conforming to I.S. 204/74 fitted with cadmium plated screws 300 mm long X 10mm dia bolt</t>
  </si>
  <si>
    <t xml:space="preserve"> Applying 2 coats of Non-Toxic Acrylic Polymer modified Paint having adhesive &amp; waterproofing properties by mixing in proportion (1 liquid: 4 cementitious material) or as per manufacturer's specification for water proofing layer in water tank etc. (No Departmental Cement is required) For Water Proofing at roof</t>
  </si>
  <si>
    <t>Distribution wiring in 1.1 KV grad,3x1.5 Sqmm.single coer standard "FR" PVC insulator copper wire (finolex/Havels/Mescabe) in 19 mm bore 3 mm thick polythin pipe complete with all accosaries embaded in wall to light /fan point with piano type switch on M.S switch board with bakelite top cover recessed in wall.(Avg run 8 mtr. (avg run 8 mtr.)</t>
  </si>
  <si>
    <t>Distribution wiring in 1.1 KV grad,3x1.5 Sqmm.single coer standard "FR" PVC insulator copper wire (Approved value) in 19 mm bore 3 mm thick polythin pipe complete with all accosaries embaded in wall 240v 6A 5 pin plug point including F/F 240 v 6A 3 pin flush type socket and piano key type switch including S/F earth continuty wire fixed on sheet metal (16 SWG) switch board with bakelite top cover (3m thick) flushed in wall including mending good damage do original finish a0 on board</t>
  </si>
  <si>
    <t>Supplying &amp; fixing 1400 mm sweep ceiling fan (Orient, New Bridge ) complete with all accasories inclusive coper flex wire.</t>
  </si>
  <si>
    <t>Sppply &amp; fixing fluorescent(make philips cat. No - TMC 501 X TL36WEBT0 including S/F 36 w tube lamp</t>
  </si>
  <si>
    <t>Supply &amp; fixing socket &amp; step type fan regulator (anchor/Rider) on existing sheet metal Switch board with bakelite/perspex top cover by screw after making housing for regulator knob by cuttingbakelite/perspex top cover including necy. Connections etc.</t>
  </si>
  <si>
    <r>
      <rPr>
        <b/>
        <u val="single"/>
        <sz val="10"/>
        <color indexed="10"/>
        <rFont val="Book Antiqua"/>
        <family val="1"/>
      </rPr>
      <t xml:space="preserve"> Two Storied Police Station at Jhalda</t>
    </r>
    <r>
      <rPr>
        <sz val="10"/>
        <rFont val="Book Antiqua"/>
        <family val="1"/>
      </rPr>
      <t xml:space="preserve">
Surface Dressing of the ground in any kind of soil including removing vegetation inequalities not exceeding 15 cm depth and disposal of the rubbish within a lead upto 75 m as directed</t>
    </r>
  </si>
  <si>
    <t>Set</t>
  </si>
  <si>
    <r>
      <rPr>
        <b/>
        <sz val="12"/>
        <rFont val="Book Antiqua"/>
        <family val="1"/>
      </rPr>
      <t>Electrical Work</t>
    </r>
    <r>
      <rPr>
        <sz val="10"/>
        <rFont val="Book Antiqua"/>
        <family val="1"/>
      </rPr>
      <t xml:space="preserve">
Lying of 2 x 6 sqmm XLPE/A cable in underground trench 460 mm wide x 760 mm avg. depth, with brick protection on the top of the cable wire 8 nos brick per mtr.,including filling the space between the brick and cable and also the trench with shifted soil, leveling up and rstoring surface duly rammed.  </t>
    </r>
  </si>
  <si>
    <r>
      <rPr>
        <b/>
        <u val="single"/>
        <sz val="10"/>
        <color indexed="10"/>
        <rFont val="Book Antiqua"/>
        <family val="1"/>
      </rPr>
      <t xml:space="preserve"> Two Storied Police Station at Arsha</t>
    </r>
    <r>
      <rPr>
        <sz val="10"/>
        <rFont val="Book Antiqua"/>
        <family val="1"/>
      </rPr>
      <t xml:space="preserve">
Stripping off worn out plaster and raking out jointsofwalls,celings etc.upto anyheightandin any floor including removing rubbish within a lead of 75m as directed</t>
    </r>
  </si>
  <si>
    <r>
      <rPr>
        <b/>
        <u val="single"/>
        <sz val="12"/>
        <color indexed="10"/>
        <rFont val="Book Antiqua"/>
        <family val="1"/>
      </rPr>
      <t>Two Storied Police Station at Kotshila</t>
    </r>
    <r>
      <rPr>
        <sz val="10"/>
        <rFont val="Book Antiqua"/>
        <family val="1"/>
      </rPr>
      <t xml:space="preserve">
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r>
  </si>
  <si>
    <r>
      <rPr>
        <b/>
        <u val="single"/>
        <sz val="12"/>
        <color indexed="10"/>
        <rFont val="Book Antiqua"/>
        <family val="1"/>
      </rPr>
      <t>Two Storied Police Station at Boro</t>
    </r>
    <r>
      <rPr>
        <sz val="10"/>
        <rFont val="Book Antiqua"/>
        <family val="1"/>
      </rPr>
      <t xml:space="preserve">
 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r>
  </si>
  <si>
    <r>
      <rPr>
        <b/>
        <u val="single"/>
        <sz val="12"/>
        <color indexed="10"/>
        <rFont val="Book Antiqua"/>
        <family val="1"/>
      </rPr>
      <t>Two Storied Police Station at Bundwan</t>
    </r>
    <r>
      <rPr>
        <sz val="10"/>
        <rFont val="Book Antiqua"/>
        <family val="1"/>
      </rPr>
      <t xml:space="preserve">
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r>
  </si>
  <si>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</si>
  <si>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</si>
  <si>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</si>
  <si>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</si>
  <si>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</si>
  <si>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</si>
  <si>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</si>
  <si>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</si>
  <si>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</si>
  <si>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</si>
  <si>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</si>
  <si>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</si>
  <si>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</si>
  <si>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</si>
  <si>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</si>
  <si>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</si>
  <si>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</si>
  <si>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</si>
  <si>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</si>
  <si>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</si>
  <si>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</si>
  <si>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</si>
  <si>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</si>
  <si>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</si>
  <si>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</si>
  <si>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</si>
  <si>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</si>
  <si>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</si>
  <si>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</si>
  <si>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</si>
  <si>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</si>
  <si>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</si>
  <si>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</si>
  <si>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</si>
  <si>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</si>
  <si>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</si>
  <si>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</si>
  <si>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</si>
  <si>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</si>
  <si>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</si>
  <si>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</si>
  <si>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</si>
  <si>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</si>
  <si>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</si>
  <si>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</si>
  <si>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</si>
  <si>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</si>
  <si>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</si>
  <si>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</si>
  <si>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</si>
  <si>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</si>
  <si>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</si>
  <si>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</si>
  <si>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</si>
  <si>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</si>
  <si>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</si>
  <si>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</si>
  <si>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</si>
  <si>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</si>
  <si>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fixing fan clamp for RC ceiling as per specification after cutting the ceiling &amp; binding with reinforcement mending good the damages.</t>
  </si>
  <si>
    <t>Applying decorative cement based paint of approved quality after preparing the surface including scraping the same thoroughly (plastered or concrete surface) as per manufacturer's specification. (Two Coat)</t>
  </si>
  <si>
    <t>White washing including cleaning and smoothening surface thoroughly.
(c) Three coats (on new works only).</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</si>
  <si>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
3 mm. thick topping (High polishing grinding on this item is not permitted with ordinary cement).
Using grey cement
(ii) 25 mm. thick</t>
  </si>
  <si>
    <t>White washing including cleaning and smoothening surface thoroughly.(b) Three coats (to be done on specific instruction). Inside
ground floor</t>
  </si>
  <si>
    <r>
      <rPr>
        <b/>
        <sz val="11"/>
        <rFont val="Book Antiqua"/>
        <family val="1"/>
      </rPr>
      <t>Electrical Works</t>
    </r>
    <r>
      <rPr>
        <sz val="11"/>
        <rFont val="Book Antiqua"/>
        <family val="1"/>
      </rPr>
      <t xml:space="preserve">
</t>
    </r>
    <r>
      <rPr>
        <sz val="10"/>
        <rFont val="Book Antiqua"/>
        <family val="1"/>
      </rPr>
      <t>Distribution wiring in 1.1 KV grad,3x1.5 Sqmm.single coer standard "FR" PVC insulator copper wire (finolex/Havels/Mescabe) in 19 mm bore 3 mm thick polythin pipe complete with all accosaries embaded in wall to light /fan point with piano type switch on M.S switch board with bakelite top cover recessed in wall.(Avg run 8 mtr. (avg run 8 mtr.)</t>
    </r>
  </si>
  <si>
    <t>Applying decorative cement based paint of approved quality after preparing the surface including scraping the same thoroughly (plastered or concrete surface) as per manufacturer's specification. (Two Coat)  GROUND FLOOR</t>
  </si>
  <si>
    <t xml:space="preserve"> 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 With 1:6 cement mortar (c) 15 mm thick plaster</t>
  </si>
  <si>
    <t>Name of Work: Construction of 18 Police Stations in LWE affected areas of West Bengal –  Balance Work for Purulia District (Bundwan P.S., Boro P.S., Kotshila P.S., Jhalda P.S. &amp; Arsha P.S.).</t>
  </si>
  <si>
    <t xml:space="preserve">Tender Inviting Authority: The Additional Chief Engineer,  W.B.P.H&amp;.I.D.Corpn. Ltd. </t>
  </si>
  <si>
    <t>Contract No: WBPHIDCL/ACE/NIT- 98(e)/2018-2019 (1st Call)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</si>
</sst>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4009]\ #,##0.00"/>
  </numFmts>
  <fonts count="9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11"/>
      <name val="Book Antiqua"/>
      <family val="1"/>
    </font>
    <font>
      <b/>
      <sz val="11"/>
      <name val="Book Antiqua"/>
      <family val="1"/>
    </font>
    <font>
      <b/>
      <u val="single"/>
      <sz val="10"/>
      <color indexed="10"/>
      <name val="Book Antiqua"/>
      <family val="1"/>
    </font>
    <font>
      <b/>
      <sz val="12"/>
      <name val="Book Antiqua"/>
      <family val="1"/>
    </font>
    <font>
      <b/>
      <u val="single"/>
      <sz val="12"/>
      <color indexed="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sz val="10"/>
      <color indexed="8"/>
      <name val="Book Antiqua"/>
      <family val="1"/>
    </font>
    <font>
      <sz val="11"/>
      <color indexed="8"/>
      <name val="Book Antiqua"/>
      <family val="1"/>
    </font>
    <font>
      <sz val="10"/>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0"/>
      <color rgb="FF000000"/>
      <name val="Book Antiqua"/>
      <family val="1"/>
    </font>
    <font>
      <sz val="10"/>
      <color theme="1"/>
      <name val="Book Antiqua"/>
      <family val="1"/>
    </font>
    <font>
      <sz val="11"/>
      <color theme="1"/>
      <name val="Book Antiqua"/>
      <family val="1"/>
    </font>
    <font>
      <sz val="10"/>
      <color theme="1"/>
      <name val="Arial"/>
      <family val="2"/>
    </font>
    <font>
      <sz val="10"/>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12">
    <xf numFmtId="0" fontId="0" fillId="0" borderId="0" xfId="0" applyFont="1" applyAlignment="1">
      <alignment/>
    </xf>
    <xf numFmtId="0" fontId="3" fillId="0" borderId="0" xfId="58" applyNumberFormat="1" applyFont="1" applyFill="1" applyBorder="1" applyAlignment="1">
      <alignment vertical="center"/>
      <protection/>
    </xf>
    <xf numFmtId="0" fontId="73" fillId="0" borderId="0" xfId="58" applyNumberFormat="1" applyFont="1" applyFill="1" applyBorder="1" applyAlignment="1" applyProtection="1">
      <alignment vertical="center"/>
      <protection locked="0"/>
    </xf>
    <xf numFmtId="0" fontId="7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3" fillId="0" borderId="0" xfId="58" applyNumberFormat="1" applyFont="1" applyFill="1" applyAlignment="1">
      <alignment vertical="top"/>
      <protection/>
    </xf>
    <xf numFmtId="0" fontId="75" fillId="0" borderId="12"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3" fillId="0" borderId="0" xfId="58" applyNumberFormat="1" applyFont="1" applyFill="1" applyAlignment="1" applyProtection="1">
      <alignment vertical="top"/>
      <protection/>
    </xf>
    <xf numFmtId="0" fontId="0" fillId="0" borderId="0" xfId="58" applyNumberFormat="1" applyFill="1">
      <alignment/>
      <protection/>
    </xf>
    <xf numFmtId="0" fontId="76" fillId="0" borderId="0" xfId="58" applyNumberFormat="1" applyFont="1" applyFill="1">
      <alignment/>
      <protection/>
    </xf>
    <xf numFmtId="0" fontId="77" fillId="0" borderId="0" xfId="63" applyNumberFormat="1" applyFont="1" applyFill="1" applyBorder="1" applyAlignment="1" applyProtection="1">
      <alignment horizontal="center" vertical="center"/>
      <protection/>
    </xf>
    <xf numFmtId="0" fontId="2" fillId="0" borderId="13" xfId="63" applyNumberFormat="1" applyFont="1" applyFill="1" applyBorder="1" applyAlignment="1" applyProtection="1">
      <alignment horizontal="left" vertical="top" wrapText="1"/>
      <protection/>
    </xf>
    <xf numFmtId="0" fontId="2" fillId="0" borderId="12" xfId="63" applyNumberFormat="1" applyFont="1" applyFill="1" applyBorder="1" applyAlignment="1">
      <alignment horizontal="center" vertical="top" wrapText="1"/>
      <protection/>
    </xf>
    <xf numFmtId="0" fontId="78" fillId="0" borderId="10" xfId="63" applyNumberFormat="1" applyFont="1" applyFill="1" applyBorder="1" applyAlignment="1">
      <alignment vertical="top" wrapText="1"/>
      <protection/>
    </xf>
    <xf numFmtId="0" fontId="3" fillId="0" borderId="11" xfId="63" applyNumberFormat="1" applyFont="1" applyFill="1" applyBorder="1" applyAlignment="1">
      <alignment horizontal="center" vertical="top"/>
      <protection/>
    </xf>
    <xf numFmtId="0" fontId="3" fillId="0" borderId="11" xfId="63" applyNumberFormat="1" applyFont="1" applyFill="1" applyBorder="1" applyAlignment="1">
      <alignment vertical="top" wrapText="1"/>
      <protection/>
    </xf>
    <xf numFmtId="0" fontId="2" fillId="0" borderId="11" xfId="63" applyNumberFormat="1" applyFont="1" applyFill="1" applyBorder="1" applyAlignment="1">
      <alignment horizontal="left" vertical="top"/>
      <protection/>
    </xf>
    <xf numFmtId="0" fontId="2" fillId="0" borderId="13" xfId="63" applyNumberFormat="1" applyFont="1" applyFill="1" applyBorder="1" applyAlignment="1">
      <alignment horizontal="left" vertical="top"/>
      <protection/>
    </xf>
    <xf numFmtId="0" fontId="3" fillId="0" borderId="12" xfId="63" applyNumberFormat="1" applyFont="1" applyFill="1" applyBorder="1" applyAlignment="1">
      <alignment vertical="top"/>
      <protection/>
    </xf>
    <xf numFmtId="0" fontId="3" fillId="0" borderId="14" xfId="63" applyNumberFormat="1" applyFont="1" applyFill="1" applyBorder="1" applyAlignment="1">
      <alignment vertical="top"/>
      <protection/>
    </xf>
    <xf numFmtId="0" fontId="6" fillId="0" borderId="15" xfId="63" applyNumberFormat="1" applyFont="1" applyFill="1" applyBorder="1" applyAlignment="1">
      <alignment vertical="top"/>
      <protection/>
    </xf>
    <xf numFmtId="0" fontId="3" fillId="0" borderId="15" xfId="63" applyNumberFormat="1" applyFont="1" applyFill="1" applyBorder="1" applyAlignment="1">
      <alignment vertical="top"/>
      <protection/>
    </xf>
    <xf numFmtId="0" fontId="2" fillId="0" borderId="15" xfId="63" applyNumberFormat="1" applyFont="1" applyFill="1" applyBorder="1" applyAlignment="1">
      <alignment horizontal="left" vertical="top"/>
      <protection/>
    </xf>
    <xf numFmtId="0" fontId="14" fillId="0" borderId="10" xfId="63" applyNumberFormat="1" applyFont="1" applyFill="1" applyBorder="1" applyAlignment="1" applyProtection="1">
      <alignment vertical="center" wrapText="1"/>
      <protection locked="0"/>
    </xf>
    <xf numFmtId="0" fontId="79" fillId="33" borderId="10" xfId="63" applyNumberFormat="1" applyFont="1" applyFill="1" applyBorder="1" applyAlignment="1" applyProtection="1">
      <alignment vertical="center" wrapText="1"/>
      <protection locked="0"/>
    </xf>
    <xf numFmtId="0" fontId="75"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2" fontId="80" fillId="0" borderId="11" xfId="63" applyNumberFormat="1" applyFont="1" applyFill="1" applyBorder="1" applyAlignment="1">
      <alignment vertical="top"/>
      <protection/>
    </xf>
    <xf numFmtId="10" fontId="81" fillId="33" borderId="10" xfId="68" applyNumberFormat="1" applyFont="1" applyFill="1" applyBorder="1" applyAlignment="1" applyProtection="1">
      <alignment horizontal="center" vertical="center"/>
      <protection locked="0"/>
    </xf>
    <xf numFmtId="2" fontId="6" fillId="0" borderId="16" xfId="63" applyNumberFormat="1" applyFont="1" applyFill="1" applyBorder="1" applyAlignment="1">
      <alignment horizontal="right" vertical="top"/>
      <protection/>
    </xf>
    <xf numFmtId="2" fontId="6" fillId="0" borderId="17" xfId="63" applyNumberFormat="1" applyFont="1" applyFill="1" applyBorder="1" applyAlignment="1">
      <alignment vertical="top"/>
      <protection/>
    </xf>
    <xf numFmtId="0" fontId="17" fillId="0" borderId="11" xfId="63" applyNumberFormat="1" applyFont="1" applyFill="1" applyBorder="1" applyAlignment="1">
      <alignment vertical="top" wrapText="1"/>
      <protection/>
    </xf>
    <xf numFmtId="2" fontId="6" fillId="0" borderId="11" xfId="42" applyNumberFormat="1" applyFont="1" applyFill="1" applyBorder="1" applyAlignment="1">
      <alignment vertical="top"/>
    </xf>
    <xf numFmtId="0" fontId="82" fillId="0" borderId="11" xfId="63" applyNumberFormat="1" applyFont="1" applyFill="1" applyBorder="1" applyAlignment="1">
      <alignment horizontal="left" vertical="center" wrapText="1" readingOrder="1"/>
      <protection/>
    </xf>
    <xf numFmtId="172" fontId="3" fillId="0" borderId="11" xfId="63"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3"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3" applyNumberFormat="1" applyFont="1" applyFill="1" applyBorder="1" applyAlignment="1">
      <alignment horizontal="right" vertical="center" readingOrder="1"/>
      <protection/>
    </xf>
    <xf numFmtId="172" fontId="2" fillId="0" borderId="20" xfId="63" applyNumberFormat="1" applyFont="1" applyFill="1" applyBorder="1" applyAlignment="1">
      <alignment horizontal="right" vertical="center" readingOrder="1"/>
      <protection/>
    </xf>
    <xf numFmtId="0" fontId="3" fillId="0" borderId="11" xfId="63"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3" applyNumberFormat="1" applyFont="1" applyFill="1" applyBorder="1" applyAlignment="1">
      <alignment horizontal="right" vertical="center" readingOrder="1"/>
      <protection/>
    </xf>
    <xf numFmtId="2" fontId="2" fillId="0" borderId="20" xfId="62" applyNumberFormat="1" applyFont="1" applyFill="1" applyBorder="1" applyAlignment="1">
      <alignment horizontal="right" vertical="center" readingOrder="1"/>
      <protection/>
    </xf>
    <xf numFmtId="2" fontId="18" fillId="0" borderId="11"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wrapText="1"/>
    </xf>
    <xf numFmtId="174" fontId="18" fillId="0" borderId="11" xfId="0" applyNumberFormat="1" applyFont="1" applyFill="1" applyBorder="1" applyAlignment="1">
      <alignment horizontal="center" vertical="center" wrapText="1"/>
    </xf>
    <xf numFmtId="2" fontId="83" fillId="0" borderId="11" xfId="0" applyNumberFormat="1" applyFont="1" applyFill="1" applyBorder="1" applyAlignment="1">
      <alignment horizontal="center" vertical="center" wrapText="1"/>
    </xf>
    <xf numFmtId="174" fontId="83" fillId="0" borderId="11" xfId="0" applyNumberFormat="1" applyFont="1" applyFill="1" applyBorder="1" applyAlignment="1">
      <alignment horizontal="center" vertical="center" wrapText="1"/>
    </xf>
    <xf numFmtId="174" fontId="18" fillId="0" borderId="18" xfId="0" applyNumberFormat="1" applyFont="1" applyFill="1" applyBorder="1" applyAlignment="1">
      <alignment horizontal="center" vertical="center" wrapText="1"/>
    </xf>
    <xf numFmtId="2" fontId="18" fillId="0" borderId="18" xfId="0" applyNumberFormat="1" applyFont="1" applyFill="1" applyBorder="1" applyAlignment="1">
      <alignment horizontal="center" vertical="center" wrapText="1"/>
    </xf>
    <xf numFmtId="2" fontId="84"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2" fontId="18" fillId="0" borderId="11" xfId="60" applyNumberFormat="1" applyFont="1" applyFill="1" applyBorder="1" applyAlignment="1">
      <alignment horizontal="center" vertical="center" wrapText="1"/>
      <protection/>
    </xf>
    <xf numFmtId="174" fontId="85" fillId="0" borderId="11" xfId="0" applyNumberFormat="1" applyFont="1" applyFill="1" applyBorder="1" applyAlignment="1">
      <alignment horizontal="center" vertical="center"/>
    </xf>
    <xf numFmtId="0" fontId="3" fillId="0" borderId="0" xfId="58" applyNumberFormat="1" applyFont="1" applyFill="1" applyBorder="1" applyAlignment="1" applyProtection="1">
      <alignment vertical="center"/>
      <protection locked="0"/>
    </xf>
    <xf numFmtId="0" fontId="3" fillId="0" borderId="0" xfId="58" applyNumberFormat="1" applyFont="1" applyFill="1" applyBorder="1">
      <alignment/>
      <protection/>
    </xf>
    <xf numFmtId="0" fontId="3" fillId="0" borderId="0" xfId="58" applyNumberFormat="1" applyFont="1" applyFill="1" applyBorder="1" applyAlignment="1">
      <alignment vertical="top"/>
      <protection/>
    </xf>
    <xf numFmtId="2" fontId="18" fillId="0" borderId="0" xfId="0" applyNumberFormat="1" applyFont="1" applyFill="1" applyBorder="1" applyAlignment="1">
      <alignment horizontal="center" vertical="center" wrapText="1"/>
    </xf>
    <xf numFmtId="0" fontId="3" fillId="0" borderId="0" xfId="58" applyNumberFormat="1" applyFont="1" applyFill="1" applyBorder="1" applyAlignment="1" applyProtection="1">
      <alignment vertical="top"/>
      <protection/>
    </xf>
    <xf numFmtId="0" fontId="0" fillId="0" borderId="0" xfId="58" applyNumberFormat="1" applyFill="1" applyBorder="1">
      <alignment/>
      <protection/>
    </xf>
    <xf numFmtId="2" fontId="3" fillId="0" borderId="0" xfId="58" applyNumberFormat="1" applyFont="1" applyFill="1" applyBorder="1" applyAlignment="1">
      <alignment vertical="top"/>
      <protection/>
    </xf>
    <xf numFmtId="174" fontId="3" fillId="0" borderId="0" xfId="58" applyNumberFormat="1" applyFont="1" applyFill="1" applyAlignment="1">
      <alignment vertical="top"/>
      <protection/>
    </xf>
    <xf numFmtId="0" fontId="3" fillId="0" borderId="21" xfId="58" applyNumberFormat="1" applyFont="1" applyFill="1" applyBorder="1" applyAlignment="1">
      <alignment vertical="center"/>
      <protection/>
    </xf>
    <xf numFmtId="0" fontId="18" fillId="0" borderId="11" xfId="60" applyFont="1" applyFill="1" applyBorder="1" applyAlignment="1">
      <alignment horizontal="justify" vertical="top" wrapText="1"/>
      <protection/>
    </xf>
    <xf numFmtId="174" fontId="18" fillId="0" borderId="11" xfId="60" applyNumberFormat="1" applyFont="1" applyFill="1" applyBorder="1" applyAlignment="1">
      <alignment horizontal="center" vertical="center" wrapText="1"/>
      <protection/>
    </xf>
    <xf numFmtId="0" fontId="86" fillId="0" borderId="11" xfId="0" applyFont="1" applyFill="1" applyBorder="1" applyAlignment="1">
      <alignment wrapText="1"/>
    </xf>
    <xf numFmtId="0" fontId="87" fillId="0" borderId="11" xfId="0" applyFont="1" applyFill="1" applyBorder="1" applyAlignment="1">
      <alignment horizontal="center" vertical="center"/>
    </xf>
    <xf numFmtId="2" fontId="87" fillId="0" borderId="11" xfId="0" applyNumberFormat="1" applyFont="1" applyFill="1" applyBorder="1" applyAlignment="1">
      <alignment horizontal="center" vertical="center"/>
    </xf>
    <xf numFmtId="2" fontId="3" fillId="0" borderId="0" xfId="58" applyNumberFormat="1" applyFont="1" applyFill="1" applyAlignment="1">
      <alignment vertical="top"/>
      <protection/>
    </xf>
    <xf numFmtId="0" fontId="19" fillId="0" borderId="11" xfId="60" applyFont="1" applyFill="1" applyBorder="1" applyAlignment="1">
      <alignment horizontal="justify" vertical="top" wrapText="1"/>
      <protection/>
    </xf>
    <xf numFmtId="2" fontId="3" fillId="0" borderId="0" xfId="58" applyNumberFormat="1" applyFont="1" applyFill="1" applyAlignment="1">
      <alignment vertical="center"/>
      <protection/>
    </xf>
    <xf numFmtId="0" fontId="2" fillId="0" borderId="13"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3" xfId="63" applyNumberFormat="1" applyFont="1" applyFill="1" applyBorder="1" applyAlignment="1">
      <alignment horizontal="center" vertical="top" wrapText="1"/>
      <protection/>
    </xf>
    <xf numFmtId="0" fontId="6" fillId="0" borderId="15" xfId="63" applyNumberFormat="1" applyFont="1" applyFill="1" applyBorder="1" applyAlignment="1">
      <alignment horizontal="center" vertical="top" wrapText="1"/>
      <protection/>
    </xf>
    <xf numFmtId="0" fontId="6" fillId="0" borderId="17" xfId="63" applyNumberFormat="1" applyFont="1" applyFill="1" applyBorder="1" applyAlignment="1">
      <alignment horizontal="center" vertical="top" wrapText="1"/>
      <protection/>
    </xf>
    <xf numFmtId="0" fontId="88"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5" fillId="0" borderId="21" xfId="58" applyNumberFormat="1" applyFont="1" applyFill="1" applyBorder="1" applyAlignment="1">
      <alignment horizontal="left" vertical="center" wrapText="1"/>
      <protection/>
    </xf>
    <xf numFmtId="0" fontId="74" fillId="0" borderId="22" xfId="58" applyNumberFormat="1" applyFont="1" applyFill="1" applyBorder="1" applyAlignment="1" applyProtection="1">
      <alignment horizontal="center" wrapText="1"/>
      <protection locked="0"/>
    </xf>
    <xf numFmtId="0" fontId="74" fillId="0" borderId="23" xfId="58" applyNumberFormat="1" applyFont="1" applyFill="1" applyBorder="1" applyAlignment="1" applyProtection="1">
      <alignment horizontal="center" wrapText="1"/>
      <protection locked="0"/>
    </xf>
    <xf numFmtId="0" fontId="2" fillId="33" borderId="13" xfId="63" applyNumberFormat="1" applyFont="1" applyFill="1" applyBorder="1" applyAlignment="1" applyProtection="1">
      <alignment horizontal="left" vertical="top"/>
      <protection locked="0"/>
    </xf>
    <xf numFmtId="0" fontId="2" fillId="0" borderId="15" xfId="63" applyNumberFormat="1" applyFont="1" applyFill="1" applyBorder="1" applyAlignment="1" applyProtection="1">
      <alignment horizontal="left" vertical="top"/>
      <protection locked="0"/>
    </xf>
    <xf numFmtId="0" fontId="2" fillId="0" borderId="17"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3"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H180"/>
  <sheetViews>
    <sheetView showGridLines="0" view="pageBreakPreview" zoomScale="80" zoomScaleNormal="70" zoomScaleSheetLayoutView="80" zoomScalePageLayoutView="0" workbookViewId="0" topLeftCell="A164">
      <selection activeCell="A7" sqref="A7:BC7"/>
    </sheetView>
  </sheetViews>
  <sheetFormatPr defaultColWidth="9.140625" defaultRowHeight="15"/>
  <cols>
    <col min="1" max="1" width="13.57421875" style="21" customWidth="1"/>
    <col min="2" max="2" width="52.57421875" style="21" customWidth="1"/>
    <col min="3" max="3" width="0.13671875" style="2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10.421875" style="85" bestFit="1" customWidth="1"/>
    <col min="57" max="57" width="13.00390625" style="21" bestFit="1" customWidth="1"/>
    <col min="58" max="237" width="9.140625" style="21" customWidth="1"/>
    <col min="238" max="242" width="9.140625" style="22" customWidth="1"/>
    <col min="243" max="16384" width="9.140625" style="21" customWidth="1"/>
  </cols>
  <sheetData>
    <row r="1" spans="1:242" s="1" customFormat="1" ht="27" customHeight="1">
      <c r="A1" s="103" t="str">
        <f>B2&amp;" BoQ"</f>
        <v>Percentage BoQ</v>
      </c>
      <c r="B1" s="103"/>
      <c r="C1" s="103"/>
      <c r="D1" s="103"/>
      <c r="E1" s="103"/>
      <c r="F1" s="103"/>
      <c r="G1" s="103"/>
      <c r="H1" s="103"/>
      <c r="I1" s="103"/>
      <c r="J1" s="103"/>
      <c r="K1" s="103"/>
      <c r="L1" s="103"/>
      <c r="O1" s="2"/>
      <c r="P1" s="2"/>
      <c r="Q1" s="3"/>
      <c r="BC1" s="88"/>
      <c r="ID1" s="3"/>
      <c r="IE1" s="3"/>
      <c r="IF1" s="3"/>
      <c r="IG1" s="3"/>
      <c r="IH1" s="3"/>
    </row>
    <row r="2" spans="1:55" s="1" customFormat="1" ht="25.5" customHeight="1" hidden="1">
      <c r="A2" s="23" t="s">
        <v>4</v>
      </c>
      <c r="B2" s="23" t="s">
        <v>62</v>
      </c>
      <c r="C2" s="23" t="s">
        <v>5</v>
      </c>
      <c r="D2" s="23" t="s">
        <v>6</v>
      </c>
      <c r="E2" s="23" t="s">
        <v>7</v>
      </c>
      <c r="J2" s="4"/>
      <c r="K2" s="4"/>
      <c r="L2" s="4"/>
      <c r="O2" s="2"/>
      <c r="P2" s="2"/>
      <c r="Q2" s="3"/>
      <c r="BC2" s="88"/>
    </row>
    <row r="3" spans="1:242" s="1" customFormat="1" ht="30" customHeight="1" hidden="1">
      <c r="A3" s="1" t="s">
        <v>67</v>
      </c>
      <c r="C3" s="1" t="s">
        <v>66</v>
      </c>
      <c r="BC3" s="88"/>
      <c r="ID3" s="3"/>
      <c r="IE3" s="3"/>
      <c r="IF3" s="3"/>
      <c r="IG3" s="3"/>
      <c r="IH3" s="3"/>
    </row>
    <row r="4" spans="1:242" s="5" customFormat="1" ht="30.75" customHeight="1">
      <c r="A4" s="104" t="s">
        <v>367</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5"/>
      <c r="ID4" s="6"/>
      <c r="IE4" s="6"/>
      <c r="IF4" s="6"/>
      <c r="IG4" s="6"/>
      <c r="IH4" s="6"/>
    </row>
    <row r="5" spans="1:242" s="5" customFormat="1" ht="30.75" customHeight="1">
      <c r="A5" s="104" t="s">
        <v>366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5"/>
      <c r="ID5" s="6"/>
      <c r="IE5" s="6"/>
      <c r="IF5" s="6"/>
      <c r="IG5" s="6"/>
      <c r="IH5" s="6"/>
    </row>
    <row r="6" spans="1:242" s="5" customFormat="1" ht="30.75" customHeight="1">
      <c r="A6" s="104" t="s">
        <v>368</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5"/>
      <c r="ID6" s="6"/>
      <c r="IE6" s="6"/>
      <c r="IF6" s="6"/>
      <c r="IG6" s="6"/>
      <c r="IH6" s="6"/>
    </row>
    <row r="7" spans="1:242" s="5" customFormat="1" ht="29.25" customHeight="1" hidden="1">
      <c r="A7" s="106" t="s">
        <v>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7"/>
      <c r="ID7" s="6"/>
      <c r="IE7" s="6"/>
      <c r="IF7" s="6"/>
      <c r="IG7" s="6"/>
      <c r="IH7" s="6"/>
    </row>
    <row r="8" spans="1:242" s="7" customFormat="1" ht="37.5" customHeight="1">
      <c r="A8" s="24" t="s">
        <v>9</v>
      </c>
      <c r="B8" s="108"/>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10"/>
      <c r="BD8" s="80"/>
      <c r="ID8" s="8"/>
      <c r="IE8" s="8"/>
      <c r="IF8" s="8"/>
      <c r="IG8" s="8"/>
      <c r="IH8" s="8"/>
    </row>
    <row r="9" spans="1:242" s="9" customFormat="1" ht="61.5" customHeight="1">
      <c r="A9" s="97" t="s">
        <v>10</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9"/>
      <c r="BD9" s="1"/>
      <c r="ID9" s="10"/>
      <c r="IE9" s="10"/>
      <c r="IF9" s="10"/>
      <c r="IG9" s="10"/>
      <c r="IH9" s="10"/>
    </row>
    <row r="10" spans="1:242"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81"/>
      <c r="ID10" s="13"/>
      <c r="IE10" s="13"/>
      <c r="IF10" s="13"/>
      <c r="IG10" s="13"/>
      <c r="IH10" s="13"/>
    </row>
    <row r="11" spans="1:242"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81"/>
      <c r="ID11" s="13"/>
      <c r="IE11" s="13"/>
      <c r="IF11" s="13"/>
      <c r="IG11" s="13"/>
      <c r="IH11" s="13"/>
    </row>
    <row r="12" spans="1:242"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81"/>
      <c r="ID12" s="13"/>
      <c r="IE12" s="13"/>
      <c r="IF12" s="13"/>
      <c r="IG12" s="13"/>
      <c r="IH12" s="13"/>
    </row>
    <row r="13" spans="1:242" s="15" customFormat="1" ht="28.5" customHeight="1">
      <c r="A13" s="27">
        <v>1</v>
      </c>
      <c r="B13" s="47" t="s">
        <v>129</v>
      </c>
      <c r="C13" s="49" t="s">
        <v>34</v>
      </c>
      <c r="D13" s="50"/>
      <c r="E13" s="51"/>
      <c r="F13" s="52"/>
      <c r="G13" s="53"/>
      <c r="H13" s="53"/>
      <c r="I13" s="52"/>
      <c r="J13" s="54"/>
      <c r="K13" s="55"/>
      <c r="L13" s="55"/>
      <c r="M13" s="56"/>
      <c r="N13" s="57"/>
      <c r="O13" s="57"/>
      <c r="P13" s="58"/>
      <c r="Q13" s="57"/>
      <c r="R13" s="57"/>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c r="BB13" s="61"/>
      <c r="BC13" s="62"/>
      <c r="BD13" s="82"/>
      <c r="ID13" s="16">
        <v>1</v>
      </c>
      <c r="IE13" s="16" t="s">
        <v>35</v>
      </c>
      <c r="IF13" s="16" t="s">
        <v>36</v>
      </c>
      <c r="IG13" s="16">
        <v>10</v>
      </c>
      <c r="IH13" s="16" t="s">
        <v>37</v>
      </c>
    </row>
    <row r="14" spans="1:242" s="15" customFormat="1" ht="141" customHeight="1">
      <c r="A14" s="27">
        <v>2</v>
      </c>
      <c r="B14" s="89" t="s">
        <v>298</v>
      </c>
      <c r="C14" s="49" t="s">
        <v>124</v>
      </c>
      <c r="D14" s="70">
        <v>61.008</v>
      </c>
      <c r="E14" s="70" t="s">
        <v>121</v>
      </c>
      <c r="F14" s="69">
        <v>134.92</v>
      </c>
      <c r="G14" s="63"/>
      <c r="H14" s="53"/>
      <c r="I14" s="52" t="s">
        <v>39</v>
      </c>
      <c r="J14" s="54">
        <f aca="true" t="shared" si="0" ref="J14:J34">IF(I14="Less(-)",-1,1)</f>
        <v>1</v>
      </c>
      <c r="K14" s="55" t="s">
        <v>63</v>
      </c>
      <c r="L14" s="55" t="s">
        <v>7</v>
      </c>
      <c r="M14" s="64"/>
      <c r="N14" s="63"/>
      <c r="O14" s="63"/>
      <c r="P14" s="65"/>
      <c r="Q14" s="63"/>
      <c r="R14" s="63"/>
      <c r="S14" s="65"/>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6">
        <f aca="true" t="shared" si="1" ref="BA14:BA34">total_amount_ba($B$2,$D$2,D14,F14,J14,K14,M14)</f>
        <v>8231.2</v>
      </c>
      <c r="BB14" s="67">
        <f aca="true" t="shared" si="2" ref="BB14:BB34">BA14+SUM(N14:AZ14)</f>
        <v>8231.2</v>
      </c>
      <c r="BC14" s="62" t="str">
        <f aca="true" t="shared" si="3" ref="BC14:BC34">SpellNumber(L14,BB14)</f>
        <v>INR  Eight Thousand Two Hundred &amp; Thirty One  and Paise Twenty Only</v>
      </c>
      <c r="BD14" s="83">
        <v>119.27</v>
      </c>
      <c r="BE14" s="96">
        <f>BD14*1.12*1.01</f>
        <v>134.92</v>
      </c>
      <c r="ID14" s="16">
        <v>2</v>
      </c>
      <c r="IE14" s="16" t="s">
        <v>35</v>
      </c>
      <c r="IF14" s="16" t="s">
        <v>44</v>
      </c>
      <c r="IG14" s="16">
        <v>10</v>
      </c>
      <c r="IH14" s="16" t="s">
        <v>38</v>
      </c>
    </row>
    <row r="15" spans="1:242" s="15" customFormat="1" ht="46.5" customHeight="1">
      <c r="A15" s="27">
        <v>3</v>
      </c>
      <c r="B15" s="89" t="s">
        <v>168</v>
      </c>
      <c r="C15" s="49" t="s">
        <v>125</v>
      </c>
      <c r="D15" s="70">
        <v>175</v>
      </c>
      <c r="E15" s="70" t="s">
        <v>173</v>
      </c>
      <c r="F15" s="69">
        <v>300.9</v>
      </c>
      <c r="G15" s="63"/>
      <c r="H15" s="53"/>
      <c r="I15" s="52" t="s">
        <v>39</v>
      </c>
      <c r="J15" s="54">
        <f t="shared" si="0"/>
        <v>1</v>
      </c>
      <c r="K15" s="55" t="s">
        <v>63</v>
      </c>
      <c r="L15" s="55" t="s">
        <v>7</v>
      </c>
      <c r="M15" s="64"/>
      <c r="N15" s="63"/>
      <c r="O15" s="63"/>
      <c r="P15" s="65"/>
      <c r="Q15" s="63"/>
      <c r="R15" s="63"/>
      <c r="S15" s="65"/>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6">
        <f t="shared" si="1"/>
        <v>52657.5</v>
      </c>
      <c r="BB15" s="67">
        <f t="shared" si="2"/>
        <v>52657.5</v>
      </c>
      <c r="BC15" s="62" t="str">
        <f t="shared" si="3"/>
        <v>INR  Fifty Two Thousand Six Hundred &amp; Fifty Seven  and Paise Fifty Only</v>
      </c>
      <c r="BD15" s="83">
        <v>266</v>
      </c>
      <c r="BE15" s="96">
        <f aca="true" t="shared" si="4" ref="BE15:BE78">BD15*1.12*1.01</f>
        <v>300.9</v>
      </c>
      <c r="ID15" s="16">
        <v>3</v>
      </c>
      <c r="IE15" s="16" t="s">
        <v>46</v>
      </c>
      <c r="IF15" s="16" t="s">
        <v>47</v>
      </c>
      <c r="IG15" s="16">
        <v>10</v>
      </c>
      <c r="IH15" s="16" t="s">
        <v>38</v>
      </c>
    </row>
    <row r="16" spans="1:242" s="15" customFormat="1" ht="72" customHeight="1">
      <c r="A16" s="27">
        <v>4</v>
      </c>
      <c r="B16" s="89" t="s">
        <v>169</v>
      </c>
      <c r="C16" s="49" t="s">
        <v>43</v>
      </c>
      <c r="D16" s="70">
        <v>12</v>
      </c>
      <c r="E16" s="72" t="s">
        <v>121</v>
      </c>
      <c r="F16" s="69">
        <v>6600.59</v>
      </c>
      <c r="G16" s="63"/>
      <c r="H16" s="53"/>
      <c r="I16" s="52" t="s">
        <v>39</v>
      </c>
      <c r="J16" s="54">
        <f t="shared" si="0"/>
        <v>1</v>
      </c>
      <c r="K16" s="55" t="s">
        <v>63</v>
      </c>
      <c r="L16" s="55" t="s">
        <v>7</v>
      </c>
      <c r="M16" s="64"/>
      <c r="N16" s="63"/>
      <c r="O16" s="63"/>
      <c r="P16" s="65"/>
      <c r="Q16" s="63"/>
      <c r="R16" s="63"/>
      <c r="S16" s="65"/>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6">
        <f t="shared" si="1"/>
        <v>79207.08</v>
      </c>
      <c r="BB16" s="67">
        <f t="shared" si="2"/>
        <v>79207.08</v>
      </c>
      <c r="BC16" s="62" t="str">
        <f t="shared" si="3"/>
        <v>INR  Seventy Nine Thousand Two Hundred &amp; Seven  and Paise Eight Only</v>
      </c>
      <c r="BD16" s="83">
        <v>5835.03</v>
      </c>
      <c r="BE16" s="96">
        <f t="shared" si="4"/>
        <v>6600.59</v>
      </c>
      <c r="BG16" s="87"/>
      <c r="ID16" s="16">
        <v>1.01</v>
      </c>
      <c r="IE16" s="16" t="s">
        <v>40</v>
      </c>
      <c r="IF16" s="16" t="s">
        <v>36</v>
      </c>
      <c r="IG16" s="16">
        <v>123.223</v>
      </c>
      <c r="IH16" s="16" t="s">
        <v>38</v>
      </c>
    </row>
    <row r="17" spans="1:242" s="15" customFormat="1" ht="72" customHeight="1">
      <c r="A17" s="27">
        <v>5</v>
      </c>
      <c r="B17" s="89" t="s">
        <v>170</v>
      </c>
      <c r="C17" s="49" t="s">
        <v>45</v>
      </c>
      <c r="D17" s="72">
        <v>5</v>
      </c>
      <c r="E17" s="72" t="s">
        <v>121</v>
      </c>
      <c r="F17" s="71">
        <v>5972.98</v>
      </c>
      <c r="G17" s="63"/>
      <c r="H17" s="53"/>
      <c r="I17" s="52" t="s">
        <v>39</v>
      </c>
      <c r="J17" s="54">
        <f t="shared" si="0"/>
        <v>1</v>
      </c>
      <c r="K17" s="55" t="s">
        <v>63</v>
      </c>
      <c r="L17" s="55" t="s">
        <v>7</v>
      </c>
      <c r="M17" s="64"/>
      <c r="N17" s="63"/>
      <c r="O17" s="63"/>
      <c r="P17" s="65"/>
      <c r="Q17" s="63"/>
      <c r="R17" s="63"/>
      <c r="S17" s="65"/>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6">
        <f t="shared" si="1"/>
        <v>29864.9</v>
      </c>
      <c r="BB17" s="67">
        <f t="shared" si="2"/>
        <v>29864.9</v>
      </c>
      <c r="BC17" s="62" t="str">
        <f t="shared" si="3"/>
        <v>INR  Twenty Nine Thousand Eight Hundred &amp; Sixty Four  and Paise Ninety Only</v>
      </c>
      <c r="BD17" s="83">
        <v>5280.22</v>
      </c>
      <c r="BE17" s="96">
        <f t="shared" si="4"/>
        <v>5972.98</v>
      </c>
      <c r="ID17" s="16">
        <v>1.02</v>
      </c>
      <c r="IE17" s="16" t="s">
        <v>41</v>
      </c>
      <c r="IF17" s="16" t="s">
        <v>42</v>
      </c>
      <c r="IG17" s="16">
        <v>213</v>
      </c>
      <c r="IH17" s="16" t="s">
        <v>38</v>
      </c>
    </row>
    <row r="18" spans="1:242" s="15" customFormat="1" ht="35.25" customHeight="1">
      <c r="A18" s="27">
        <v>6</v>
      </c>
      <c r="B18" s="89" t="s">
        <v>171</v>
      </c>
      <c r="C18" s="49" t="s">
        <v>48</v>
      </c>
      <c r="D18" s="70">
        <v>7.5</v>
      </c>
      <c r="E18" s="70" t="s">
        <v>121</v>
      </c>
      <c r="F18" s="69">
        <v>5051.94</v>
      </c>
      <c r="G18" s="63"/>
      <c r="H18" s="53"/>
      <c r="I18" s="52" t="s">
        <v>39</v>
      </c>
      <c r="J18" s="54">
        <f t="shared" si="0"/>
        <v>1</v>
      </c>
      <c r="K18" s="55" t="s">
        <v>63</v>
      </c>
      <c r="L18" s="55" t="s">
        <v>7</v>
      </c>
      <c r="M18" s="64"/>
      <c r="N18" s="63"/>
      <c r="O18" s="63"/>
      <c r="P18" s="65"/>
      <c r="Q18" s="63"/>
      <c r="R18" s="63"/>
      <c r="S18" s="65"/>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6">
        <f t="shared" si="1"/>
        <v>37889.55</v>
      </c>
      <c r="BB18" s="67">
        <f t="shared" si="2"/>
        <v>37889.55</v>
      </c>
      <c r="BC18" s="62" t="str">
        <f t="shared" si="3"/>
        <v>INR  Thirty Seven Thousand Eight Hundred &amp; Eighty Nine  and Paise Fifty Five Only</v>
      </c>
      <c r="BD18" s="83">
        <v>4466</v>
      </c>
      <c r="BE18" s="96">
        <f t="shared" si="4"/>
        <v>5051.94</v>
      </c>
      <c r="BG18" s="87"/>
      <c r="ID18" s="16">
        <v>2</v>
      </c>
      <c r="IE18" s="16" t="s">
        <v>35</v>
      </c>
      <c r="IF18" s="16" t="s">
        <v>44</v>
      </c>
      <c r="IG18" s="16">
        <v>10</v>
      </c>
      <c r="IH18" s="16" t="s">
        <v>38</v>
      </c>
    </row>
    <row r="19" spans="1:242" s="15" customFormat="1" ht="127.5" customHeight="1">
      <c r="A19" s="27">
        <v>7</v>
      </c>
      <c r="B19" s="89" t="s">
        <v>172</v>
      </c>
      <c r="C19" s="49" t="s">
        <v>49</v>
      </c>
      <c r="D19" s="70">
        <v>35</v>
      </c>
      <c r="E19" s="70" t="s">
        <v>120</v>
      </c>
      <c r="F19" s="71">
        <v>173.07</v>
      </c>
      <c r="G19" s="63"/>
      <c r="H19" s="53"/>
      <c r="I19" s="52" t="s">
        <v>39</v>
      </c>
      <c r="J19" s="54">
        <f t="shared" si="0"/>
        <v>1</v>
      </c>
      <c r="K19" s="55" t="s">
        <v>63</v>
      </c>
      <c r="L19" s="55" t="s">
        <v>7</v>
      </c>
      <c r="M19" s="64"/>
      <c r="N19" s="63"/>
      <c r="O19" s="63"/>
      <c r="P19" s="65"/>
      <c r="Q19" s="63"/>
      <c r="R19" s="63"/>
      <c r="S19" s="65"/>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6">
        <f t="shared" si="1"/>
        <v>6057.45</v>
      </c>
      <c r="BB19" s="67">
        <f t="shared" si="2"/>
        <v>6057.45</v>
      </c>
      <c r="BC19" s="62" t="str">
        <f t="shared" si="3"/>
        <v>INR  Six Thousand  &amp;Fifty Seven  and Paise Forty Five Only</v>
      </c>
      <c r="BD19" s="83">
        <v>153</v>
      </c>
      <c r="BE19" s="96">
        <f t="shared" si="4"/>
        <v>173.07</v>
      </c>
      <c r="ID19" s="16">
        <v>2</v>
      </c>
      <c r="IE19" s="16" t="s">
        <v>35</v>
      </c>
      <c r="IF19" s="16" t="s">
        <v>44</v>
      </c>
      <c r="IG19" s="16">
        <v>10</v>
      </c>
      <c r="IH19" s="16" t="s">
        <v>38</v>
      </c>
    </row>
    <row r="20" spans="1:242" s="15" customFormat="1" ht="270" customHeight="1">
      <c r="A20" s="27">
        <v>8</v>
      </c>
      <c r="B20" s="89" t="s">
        <v>174</v>
      </c>
      <c r="C20" s="49" t="s">
        <v>50</v>
      </c>
      <c r="D20" s="70">
        <v>0.25</v>
      </c>
      <c r="E20" s="70" t="s">
        <v>180</v>
      </c>
      <c r="F20" s="69">
        <v>83438.44</v>
      </c>
      <c r="G20" s="63"/>
      <c r="H20" s="53"/>
      <c r="I20" s="52" t="s">
        <v>39</v>
      </c>
      <c r="J20" s="54">
        <f t="shared" si="0"/>
        <v>1</v>
      </c>
      <c r="K20" s="55" t="s">
        <v>63</v>
      </c>
      <c r="L20" s="55" t="s">
        <v>7</v>
      </c>
      <c r="M20" s="64"/>
      <c r="N20" s="63"/>
      <c r="O20" s="63"/>
      <c r="P20" s="65"/>
      <c r="Q20" s="63"/>
      <c r="R20" s="63"/>
      <c r="S20" s="65"/>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6">
        <f t="shared" si="1"/>
        <v>20859.61</v>
      </c>
      <c r="BB20" s="67">
        <f t="shared" si="2"/>
        <v>20859.61</v>
      </c>
      <c r="BC20" s="62" t="str">
        <f t="shared" si="3"/>
        <v>INR  Twenty Thousand Eight Hundred &amp; Fifty Nine  and Paise Sixty One Only</v>
      </c>
      <c r="BD20" s="83">
        <v>73761</v>
      </c>
      <c r="BE20" s="96">
        <f t="shared" si="4"/>
        <v>83438.44</v>
      </c>
      <c r="ID20" s="16">
        <v>2</v>
      </c>
      <c r="IE20" s="16" t="s">
        <v>35</v>
      </c>
      <c r="IF20" s="16" t="s">
        <v>44</v>
      </c>
      <c r="IG20" s="16">
        <v>10</v>
      </c>
      <c r="IH20" s="16" t="s">
        <v>38</v>
      </c>
    </row>
    <row r="21" spans="1:242" s="15" customFormat="1" ht="115.5" customHeight="1">
      <c r="A21" s="27">
        <v>9</v>
      </c>
      <c r="B21" s="89" t="s">
        <v>175</v>
      </c>
      <c r="C21" s="49" t="s">
        <v>141</v>
      </c>
      <c r="D21" s="70">
        <v>35</v>
      </c>
      <c r="E21" s="70" t="s">
        <v>127</v>
      </c>
      <c r="F21" s="68">
        <v>700.21</v>
      </c>
      <c r="G21" s="63"/>
      <c r="H21" s="53"/>
      <c r="I21" s="52" t="s">
        <v>39</v>
      </c>
      <c r="J21" s="54">
        <f t="shared" si="0"/>
        <v>1</v>
      </c>
      <c r="K21" s="55" t="s">
        <v>63</v>
      </c>
      <c r="L21" s="55" t="s">
        <v>7</v>
      </c>
      <c r="M21" s="64"/>
      <c r="N21" s="63"/>
      <c r="O21" s="63"/>
      <c r="P21" s="65"/>
      <c r="Q21" s="63"/>
      <c r="R21" s="63"/>
      <c r="S21" s="65"/>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6">
        <f t="shared" si="1"/>
        <v>24507.35</v>
      </c>
      <c r="BB21" s="67">
        <f t="shared" si="2"/>
        <v>24507.35</v>
      </c>
      <c r="BC21" s="62" t="str">
        <f t="shared" si="3"/>
        <v>INR  Twenty Four Thousand Five Hundred &amp; Seven  and Paise Thirty Five Only</v>
      </c>
      <c r="BD21" s="83">
        <v>619</v>
      </c>
      <c r="BE21" s="96">
        <f t="shared" si="4"/>
        <v>700.21</v>
      </c>
      <c r="ID21" s="16">
        <v>3</v>
      </c>
      <c r="IE21" s="16" t="s">
        <v>46</v>
      </c>
      <c r="IF21" s="16" t="s">
        <v>47</v>
      </c>
      <c r="IG21" s="16">
        <v>10</v>
      </c>
      <c r="IH21" s="16" t="s">
        <v>38</v>
      </c>
    </row>
    <row r="22" spans="1:242" s="15" customFormat="1" ht="57" customHeight="1">
      <c r="A22" s="27">
        <v>10</v>
      </c>
      <c r="B22" s="89" t="s">
        <v>176</v>
      </c>
      <c r="C22" s="49" t="s">
        <v>51</v>
      </c>
      <c r="D22" s="70">
        <v>25</v>
      </c>
      <c r="E22" s="70" t="s">
        <v>127</v>
      </c>
      <c r="F22" s="69">
        <v>32.8</v>
      </c>
      <c r="G22" s="63"/>
      <c r="H22" s="53"/>
      <c r="I22" s="52" t="s">
        <v>39</v>
      </c>
      <c r="J22" s="54">
        <f t="shared" si="0"/>
        <v>1</v>
      </c>
      <c r="K22" s="55" t="s">
        <v>63</v>
      </c>
      <c r="L22" s="55" t="s">
        <v>7</v>
      </c>
      <c r="M22" s="64"/>
      <c r="N22" s="63"/>
      <c r="O22" s="63"/>
      <c r="P22" s="65"/>
      <c r="Q22" s="63"/>
      <c r="R22" s="63"/>
      <c r="S22" s="65"/>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6">
        <f t="shared" si="1"/>
        <v>820</v>
      </c>
      <c r="BB22" s="67">
        <f t="shared" si="2"/>
        <v>820</v>
      </c>
      <c r="BC22" s="62" t="str">
        <f t="shared" si="3"/>
        <v>INR  Eight Hundred &amp; Twenty  Only</v>
      </c>
      <c r="BD22" s="83">
        <v>29</v>
      </c>
      <c r="BE22" s="96">
        <f t="shared" si="4"/>
        <v>32.8</v>
      </c>
      <c r="ID22" s="16">
        <v>2</v>
      </c>
      <c r="IE22" s="16" t="s">
        <v>35</v>
      </c>
      <c r="IF22" s="16" t="s">
        <v>44</v>
      </c>
      <c r="IG22" s="16">
        <v>10</v>
      </c>
      <c r="IH22" s="16" t="s">
        <v>38</v>
      </c>
    </row>
    <row r="23" spans="1:242" s="15" customFormat="1" ht="87" customHeight="1">
      <c r="A23" s="27">
        <v>11</v>
      </c>
      <c r="B23" s="89" t="s">
        <v>177</v>
      </c>
      <c r="C23" s="49" t="s">
        <v>52</v>
      </c>
      <c r="D23" s="70">
        <v>25</v>
      </c>
      <c r="E23" s="70" t="s">
        <v>127</v>
      </c>
      <c r="F23" s="69">
        <v>89.36</v>
      </c>
      <c r="G23" s="63"/>
      <c r="H23" s="53"/>
      <c r="I23" s="52" t="s">
        <v>39</v>
      </c>
      <c r="J23" s="54">
        <f t="shared" si="0"/>
        <v>1</v>
      </c>
      <c r="K23" s="55" t="s">
        <v>63</v>
      </c>
      <c r="L23" s="55" t="s">
        <v>7</v>
      </c>
      <c r="M23" s="64"/>
      <c r="N23" s="63"/>
      <c r="O23" s="63"/>
      <c r="P23" s="65"/>
      <c r="Q23" s="63"/>
      <c r="R23" s="63"/>
      <c r="S23" s="65"/>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6">
        <f t="shared" si="1"/>
        <v>2234</v>
      </c>
      <c r="BB23" s="67">
        <f t="shared" si="2"/>
        <v>2234</v>
      </c>
      <c r="BC23" s="62" t="str">
        <f t="shared" si="3"/>
        <v>INR  Two Thousand Two Hundred &amp; Thirty Four  Only</v>
      </c>
      <c r="BD23" s="83">
        <v>79</v>
      </c>
      <c r="BE23" s="96">
        <f t="shared" si="4"/>
        <v>89.36</v>
      </c>
      <c r="ID23" s="16">
        <v>2</v>
      </c>
      <c r="IE23" s="16" t="s">
        <v>35</v>
      </c>
      <c r="IF23" s="16" t="s">
        <v>44</v>
      </c>
      <c r="IG23" s="16">
        <v>10</v>
      </c>
      <c r="IH23" s="16" t="s">
        <v>38</v>
      </c>
    </row>
    <row r="24" spans="1:242" s="15" customFormat="1" ht="73.5" customHeight="1">
      <c r="A24" s="27">
        <v>12</v>
      </c>
      <c r="B24" s="89" t="s">
        <v>178</v>
      </c>
      <c r="C24" s="49" t="s">
        <v>53</v>
      </c>
      <c r="D24" s="70">
        <v>51.141</v>
      </c>
      <c r="E24" s="70" t="s">
        <v>120</v>
      </c>
      <c r="F24" s="69">
        <v>16.11</v>
      </c>
      <c r="G24" s="63"/>
      <c r="H24" s="53"/>
      <c r="I24" s="52" t="s">
        <v>39</v>
      </c>
      <c r="J24" s="54">
        <f t="shared" si="0"/>
        <v>1</v>
      </c>
      <c r="K24" s="55" t="s">
        <v>63</v>
      </c>
      <c r="L24" s="55" t="s">
        <v>7</v>
      </c>
      <c r="M24" s="64"/>
      <c r="N24" s="63"/>
      <c r="O24" s="63"/>
      <c r="P24" s="65"/>
      <c r="Q24" s="63"/>
      <c r="R24" s="63"/>
      <c r="S24" s="65"/>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6">
        <f t="shared" si="1"/>
        <v>823.88</v>
      </c>
      <c r="BB24" s="67">
        <f t="shared" si="2"/>
        <v>823.88</v>
      </c>
      <c r="BC24" s="62" t="str">
        <f t="shared" si="3"/>
        <v>INR  Eight Hundred &amp; Twenty Three  and Paise Eighty Eight Only</v>
      </c>
      <c r="BD24" s="83">
        <v>14.24</v>
      </c>
      <c r="BE24" s="96">
        <f t="shared" si="4"/>
        <v>16.11</v>
      </c>
      <c r="ID24" s="16">
        <v>2</v>
      </c>
      <c r="IE24" s="16" t="s">
        <v>35</v>
      </c>
      <c r="IF24" s="16" t="s">
        <v>44</v>
      </c>
      <c r="IG24" s="16">
        <v>10</v>
      </c>
      <c r="IH24" s="16" t="s">
        <v>38</v>
      </c>
    </row>
    <row r="25" spans="1:242" s="15" customFormat="1" ht="61.5" customHeight="1">
      <c r="A25" s="27">
        <v>13</v>
      </c>
      <c r="B25" s="89" t="s">
        <v>179</v>
      </c>
      <c r="C25" s="49" t="s">
        <v>54</v>
      </c>
      <c r="D25" s="70">
        <v>45</v>
      </c>
      <c r="E25" s="70" t="s">
        <v>120</v>
      </c>
      <c r="F25" s="69">
        <v>20.52</v>
      </c>
      <c r="G25" s="63"/>
      <c r="H25" s="53"/>
      <c r="I25" s="52" t="s">
        <v>39</v>
      </c>
      <c r="J25" s="54">
        <f t="shared" si="0"/>
        <v>1</v>
      </c>
      <c r="K25" s="55" t="s">
        <v>63</v>
      </c>
      <c r="L25" s="55" t="s">
        <v>7</v>
      </c>
      <c r="M25" s="64"/>
      <c r="N25" s="63"/>
      <c r="O25" s="63"/>
      <c r="P25" s="65"/>
      <c r="Q25" s="63"/>
      <c r="R25" s="63"/>
      <c r="S25" s="65"/>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6">
        <f t="shared" si="1"/>
        <v>923.4</v>
      </c>
      <c r="BB25" s="67">
        <f t="shared" si="2"/>
        <v>923.4</v>
      </c>
      <c r="BC25" s="62" t="str">
        <f t="shared" si="3"/>
        <v>INR  Nine Hundred &amp; Twenty Three  and Paise Forty Only</v>
      </c>
      <c r="BD25" s="83">
        <v>18.14</v>
      </c>
      <c r="BE25" s="96">
        <f t="shared" si="4"/>
        <v>20.52</v>
      </c>
      <c r="ID25" s="16">
        <v>2</v>
      </c>
      <c r="IE25" s="16" t="s">
        <v>35</v>
      </c>
      <c r="IF25" s="16" t="s">
        <v>44</v>
      </c>
      <c r="IG25" s="16">
        <v>10</v>
      </c>
      <c r="IH25" s="16" t="s">
        <v>38</v>
      </c>
    </row>
    <row r="26" spans="1:242" s="15" customFormat="1" ht="144.75" customHeight="1">
      <c r="A26" s="27">
        <v>14</v>
      </c>
      <c r="B26" s="89" t="s">
        <v>297</v>
      </c>
      <c r="C26" s="49" t="s">
        <v>55</v>
      </c>
      <c r="D26" s="70">
        <v>7</v>
      </c>
      <c r="E26" s="70" t="s">
        <v>225</v>
      </c>
      <c r="F26" s="69">
        <v>134.92</v>
      </c>
      <c r="G26" s="63"/>
      <c r="H26" s="53"/>
      <c r="I26" s="52" t="s">
        <v>39</v>
      </c>
      <c r="J26" s="54">
        <f>IF(I26="Less(-)",-1,1)</f>
        <v>1</v>
      </c>
      <c r="K26" s="55" t="s">
        <v>63</v>
      </c>
      <c r="L26" s="55" t="s">
        <v>7</v>
      </c>
      <c r="M26" s="64"/>
      <c r="N26" s="63"/>
      <c r="O26" s="63"/>
      <c r="P26" s="65"/>
      <c r="Q26" s="63"/>
      <c r="R26" s="63"/>
      <c r="S26" s="65"/>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6">
        <f>total_amount_ba($B$2,$D$2,D26,F26,J26,K26,M26)</f>
        <v>944.44</v>
      </c>
      <c r="BB26" s="67">
        <f>BA26+SUM(N26:AZ26)</f>
        <v>944.44</v>
      </c>
      <c r="BC26" s="62" t="str">
        <f>SpellNumber(L26,BB26)</f>
        <v>INR  Nine Hundred &amp; Forty Four  and Paise Forty Four Only</v>
      </c>
      <c r="BD26" s="83">
        <v>119.27</v>
      </c>
      <c r="BE26" s="96">
        <f t="shared" si="4"/>
        <v>134.92</v>
      </c>
      <c r="ID26" s="16">
        <v>2</v>
      </c>
      <c r="IE26" s="16" t="s">
        <v>35</v>
      </c>
      <c r="IF26" s="16" t="s">
        <v>44</v>
      </c>
      <c r="IG26" s="16">
        <v>10</v>
      </c>
      <c r="IH26" s="16" t="s">
        <v>38</v>
      </c>
    </row>
    <row r="27" spans="1:242" s="15" customFormat="1" ht="71.25" customHeight="1">
      <c r="A27" s="27">
        <v>15</v>
      </c>
      <c r="B27" s="89" t="s">
        <v>194</v>
      </c>
      <c r="C27" s="49" t="s">
        <v>56</v>
      </c>
      <c r="D27" s="70">
        <v>4</v>
      </c>
      <c r="E27" s="70" t="s">
        <v>225</v>
      </c>
      <c r="F27" s="69">
        <v>87.71</v>
      </c>
      <c r="G27" s="63"/>
      <c r="H27" s="53"/>
      <c r="I27" s="52" t="s">
        <v>39</v>
      </c>
      <c r="J27" s="54">
        <f t="shared" si="0"/>
        <v>1</v>
      </c>
      <c r="K27" s="55" t="s">
        <v>63</v>
      </c>
      <c r="L27" s="55" t="s">
        <v>7</v>
      </c>
      <c r="M27" s="64"/>
      <c r="N27" s="63"/>
      <c r="O27" s="63"/>
      <c r="P27" s="65"/>
      <c r="Q27" s="63"/>
      <c r="R27" s="63"/>
      <c r="S27" s="65"/>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6">
        <f t="shared" si="1"/>
        <v>350.84</v>
      </c>
      <c r="BB27" s="67">
        <f t="shared" si="2"/>
        <v>350.84</v>
      </c>
      <c r="BC27" s="62" t="str">
        <f t="shared" si="3"/>
        <v>INR  Three Hundred &amp; Fifty  and Paise Eighty Four Only</v>
      </c>
      <c r="BD27" s="83">
        <v>77.54</v>
      </c>
      <c r="BE27" s="96">
        <f t="shared" si="4"/>
        <v>87.71</v>
      </c>
      <c r="ID27" s="16">
        <v>2</v>
      </c>
      <c r="IE27" s="16" t="s">
        <v>35</v>
      </c>
      <c r="IF27" s="16" t="s">
        <v>44</v>
      </c>
      <c r="IG27" s="16">
        <v>10</v>
      </c>
      <c r="IH27" s="16" t="s">
        <v>38</v>
      </c>
    </row>
    <row r="28" spans="1:242" s="15" customFormat="1" ht="85.5" customHeight="1">
      <c r="A28" s="27">
        <v>16</v>
      </c>
      <c r="B28" s="89" t="s">
        <v>195</v>
      </c>
      <c r="C28" s="49" t="s">
        <v>57</v>
      </c>
      <c r="D28" s="70">
        <v>3</v>
      </c>
      <c r="E28" s="70" t="s">
        <v>225</v>
      </c>
      <c r="F28" s="69">
        <v>551.36</v>
      </c>
      <c r="G28" s="63"/>
      <c r="H28" s="53"/>
      <c r="I28" s="52" t="s">
        <v>39</v>
      </c>
      <c r="J28" s="54">
        <f t="shared" si="0"/>
        <v>1</v>
      </c>
      <c r="K28" s="55" t="s">
        <v>63</v>
      </c>
      <c r="L28" s="55" t="s">
        <v>7</v>
      </c>
      <c r="M28" s="64"/>
      <c r="N28" s="63"/>
      <c r="O28" s="63"/>
      <c r="P28" s="65"/>
      <c r="Q28" s="63"/>
      <c r="R28" s="63"/>
      <c r="S28" s="65"/>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6">
        <f t="shared" si="1"/>
        <v>1654.08</v>
      </c>
      <c r="BB28" s="67">
        <f t="shared" si="2"/>
        <v>1654.08</v>
      </c>
      <c r="BC28" s="62" t="str">
        <f t="shared" si="3"/>
        <v>INR  One Thousand Six Hundred &amp; Fifty Four  and Paise Eight Only</v>
      </c>
      <c r="BD28" s="83">
        <v>487.41</v>
      </c>
      <c r="BE28" s="96">
        <f t="shared" si="4"/>
        <v>551.36</v>
      </c>
      <c r="ID28" s="16">
        <v>2</v>
      </c>
      <c r="IE28" s="16" t="s">
        <v>35</v>
      </c>
      <c r="IF28" s="16" t="s">
        <v>44</v>
      </c>
      <c r="IG28" s="16">
        <v>10</v>
      </c>
      <c r="IH28" s="16" t="s">
        <v>38</v>
      </c>
    </row>
    <row r="29" spans="1:242" s="15" customFormat="1" ht="45.75" customHeight="1">
      <c r="A29" s="27">
        <v>17</v>
      </c>
      <c r="B29" s="89" t="s">
        <v>168</v>
      </c>
      <c r="C29" s="49" t="s">
        <v>58</v>
      </c>
      <c r="D29" s="72">
        <v>25</v>
      </c>
      <c r="E29" s="73" t="s">
        <v>127</v>
      </c>
      <c r="F29" s="74">
        <v>300.9</v>
      </c>
      <c r="G29" s="63"/>
      <c r="H29" s="53"/>
      <c r="I29" s="52" t="s">
        <v>39</v>
      </c>
      <c r="J29" s="54">
        <f t="shared" si="0"/>
        <v>1</v>
      </c>
      <c r="K29" s="55" t="s">
        <v>63</v>
      </c>
      <c r="L29" s="55" t="s">
        <v>7</v>
      </c>
      <c r="M29" s="64"/>
      <c r="N29" s="63"/>
      <c r="O29" s="63"/>
      <c r="P29" s="65"/>
      <c r="Q29" s="63"/>
      <c r="R29" s="63"/>
      <c r="S29" s="65"/>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6">
        <f t="shared" si="1"/>
        <v>7522.5</v>
      </c>
      <c r="BB29" s="67">
        <f t="shared" si="2"/>
        <v>7522.5</v>
      </c>
      <c r="BC29" s="62" t="str">
        <f t="shared" si="3"/>
        <v>INR  Seven Thousand Five Hundred &amp; Twenty Two  and Paise Fifty Only</v>
      </c>
      <c r="BD29" s="83">
        <v>266</v>
      </c>
      <c r="BE29" s="96">
        <f t="shared" si="4"/>
        <v>300.9</v>
      </c>
      <c r="ID29" s="16"/>
      <c r="IE29" s="16"/>
      <c r="IF29" s="16"/>
      <c r="IG29" s="16"/>
      <c r="IH29" s="16"/>
    </row>
    <row r="30" spans="1:242" s="15" customFormat="1" ht="45.75" customHeight="1">
      <c r="A30" s="27">
        <v>18</v>
      </c>
      <c r="B30" s="89" t="s">
        <v>226</v>
      </c>
      <c r="C30" s="49" t="s">
        <v>59</v>
      </c>
      <c r="D30" s="72">
        <v>5</v>
      </c>
      <c r="E30" s="73" t="s">
        <v>225</v>
      </c>
      <c r="F30" s="74">
        <v>4799.68</v>
      </c>
      <c r="G30" s="63"/>
      <c r="H30" s="53"/>
      <c r="I30" s="52" t="s">
        <v>39</v>
      </c>
      <c r="J30" s="54">
        <f t="shared" si="0"/>
        <v>1</v>
      </c>
      <c r="K30" s="55" t="s">
        <v>63</v>
      </c>
      <c r="L30" s="55" t="s">
        <v>7</v>
      </c>
      <c r="M30" s="64"/>
      <c r="N30" s="63"/>
      <c r="O30" s="63"/>
      <c r="P30" s="65"/>
      <c r="Q30" s="63"/>
      <c r="R30" s="63"/>
      <c r="S30" s="65"/>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6">
        <f t="shared" si="1"/>
        <v>23998.4</v>
      </c>
      <c r="BB30" s="67">
        <f t="shared" si="2"/>
        <v>23998.4</v>
      </c>
      <c r="BC30" s="62" t="str">
        <f t="shared" si="3"/>
        <v>INR  Twenty Three Thousand Nine Hundred &amp; Ninety Eight  and Paise Forty Only</v>
      </c>
      <c r="BD30" s="83">
        <v>4243</v>
      </c>
      <c r="BE30" s="96">
        <f t="shared" si="4"/>
        <v>4799.68</v>
      </c>
      <c r="BF30" s="15">
        <f>1190/F30</f>
        <v>0.24793319554637</v>
      </c>
      <c r="BG30" s="87">
        <f>D30-BF30</f>
        <v>4.752</v>
      </c>
      <c r="ID30" s="16">
        <v>1.01</v>
      </c>
      <c r="IE30" s="16" t="s">
        <v>40</v>
      </c>
      <c r="IF30" s="16" t="s">
        <v>36</v>
      </c>
      <c r="IG30" s="16">
        <v>123.223</v>
      </c>
      <c r="IH30" s="16" t="s">
        <v>38</v>
      </c>
    </row>
    <row r="31" spans="1:242" s="15" customFormat="1" ht="45.75" customHeight="1">
      <c r="A31" s="27">
        <v>19</v>
      </c>
      <c r="B31" s="89" t="s">
        <v>227</v>
      </c>
      <c r="C31" s="49" t="s">
        <v>69</v>
      </c>
      <c r="D31" s="72">
        <v>6</v>
      </c>
      <c r="E31" s="73" t="s">
        <v>225</v>
      </c>
      <c r="F31" s="74">
        <v>5051.94</v>
      </c>
      <c r="G31" s="63"/>
      <c r="H31" s="53"/>
      <c r="I31" s="52" t="s">
        <v>39</v>
      </c>
      <c r="J31" s="54">
        <f>IF(I31="Less(-)",-1,1)</f>
        <v>1</v>
      </c>
      <c r="K31" s="55" t="s">
        <v>63</v>
      </c>
      <c r="L31" s="55" t="s">
        <v>7</v>
      </c>
      <c r="M31" s="64"/>
      <c r="N31" s="63"/>
      <c r="O31" s="63"/>
      <c r="P31" s="65"/>
      <c r="Q31" s="63"/>
      <c r="R31" s="63"/>
      <c r="S31" s="65"/>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6">
        <f>total_amount_ba($B$2,$D$2,D31,F31,J31,K31,M31)</f>
        <v>30311.64</v>
      </c>
      <c r="BB31" s="67">
        <f>BA31+SUM(N31:AZ31)</f>
        <v>30311.64</v>
      </c>
      <c r="BC31" s="62" t="str">
        <f>SpellNumber(L31,BB31)</f>
        <v>INR  Thirty Thousand Three Hundred &amp; Eleven  and Paise Sixty Four Only</v>
      </c>
      <c r="BD31" s="83">
        <v>4466</v>
      </c>
      <c r="BE31" s="96">
        <f t="shared" si="4"/>
        <v>5051.94</v>
      </c>
      <c r="ID31" s="16">
        <v>1.01</v>
      </c>
      <c r="IE31" s="16" t="s">
        <v>40</v>
      </c>
      <c r="IF31" s="16" t="s">
        <v>36</v>
      </c>
      <c r="IG31" s="16">
        <v>123.223</v>
      </c>
      <c r="IH31" s="16" t="s">
        <v>38</v>
      </c>
    </row>
    <row r="32" spans="1:242" s="15" customFormat="1" ht="168" customHeight="1">
      <c r="A32" s="27">
        <v>20</v>
      </c>
      <c r="B32" s="89" t="s">
        <v>197</v>
      </c>
      <c r="C32" s="49" t="s">
        <v>70</v>
      </c>
      <c r="D32" s="72">
        <v>9</v>
      </c>
      <c r="E32" s="73" t="s">
        <v>127</v>
      </c>
      <c r="F32" s="74">
        <v>210.4</v>
      </c>
      <c r="G32" s="63"/>
      <c r="H32" s="53"/>
      <c r="I32" s="52" t="s">
        <v>39</v>
      </c>
      <c r="J32" s="54">
        <f t="shared" si="0"/>
        <v>1</v>
      </c>
      <c r="K32" s="55" t="s">
        <v>63</v>
      </c>
      <c r="L32" s="55" t="s">
        <v>7</v>
      </c>
      <c r="M32" s="64"/>
      <c r="N32" s="63"/>
      <c r="O32" s="63"/>
      <c r="P32" s="65"/>
      <c r="Q32" s="63"/>
      <c r="R32" s="63"/>
      <c r="S32" s="65"/>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6">
        <f t="shared" si="1"/>
        <v>1893.6</v>
      </c>
      <c r="BB32" s="67">
        <f t="shared" si="2"/>
        <v>1893.6</v>
      </c>
      <c r="BC32" s="62" t="str">
        <f t="shared" si="3"/>
        <v>INR  One Thousand Eight Hundred &amp; Ninety Three  and Paise Sixty Only</v>
      </c>
      <c r="BD32" s="83">
        <v>186</v>
      </c>
      <c r="BE32" s="96">
        <f t="shared" si="4"/>
        <v>210.4</v>
      </c>
      <c r="ID32" s="16"/>
      <c r="IE32" s="16"/>
      <c r="IF32" s="16"/>
      <c r="IG32" s="16"/>
      <c r="IH32" s="16"/>
    </row>
    <row r="33" spans="1:242" s="15" customFormat="1" ht="46.5" customHeight="1">
      <c r="A33" s="27">
        <v>21</v>
      </c>
      <c r="B33" s="89" t="s">
        <v>196</v>
      </c>
      <c r="C33" s="49" t="s">
        <v>71</v>
      </c>
      <c r="D33" s="72">
        <v>30</v>
      </c>
      <c r="E33" s="73" t="s">
        <v>127</v>
      </c>
      <c r="F33" s="74">
        <v>38.46</v>
      </c>
      <c r="G33" s="63"/>
      <c r="H33" s="53"/>
      <c r="I33" s="52" t="s">
        <v>39</v>
      </c>
      <c r="J33" s="54">
        <f t="shared" si="0"/>
        <v>1</v>
      </c>
      <c r="K33" s="55" t="s">
        <v>63</v>
      </c>
      <c r="L33" s="55" t="s">
        <v>7</v>
      </c>
      <c r="M33" s="64"/>
      <c r="N33" s="63"/>
      <c r="O33" s="63"/>
      <c r="P33" s="65"/>
      <c r="Q33" s="63"/>
      <c r="R33" s="63"/>
      <c r="S33" s="65"/>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6">
        <f t="shared" si="1"/>
        <v>1153.8</v>
      </c>
      <c r="BB33" s="67">
        <f t="shared" si="2"/>
        <v>1153.8</v>
      </c>
      <c r="BC33" s="62" t="str">
        <f t="shared" si="3"/>
        <v>INR  One Thousand One Hundred &amp; Fifty Three  and Paise Eighty Only</v>
      </c>
      <c r="BD33" s="83">
        <v>34</v>
      </c>
      <c r="BE33" s="96">
        <f t="shared" si="4"/>
        <v>38.46</v>
      </c>
      <c r="ID33" s="16"/>
      <c r="IE33" s="16"/>
      <c r="IF33" s="16"/>
      <c r="IG33" s="16"/>
      <c r="IH33" s="16"/>
    </row>
    <row r="34" spans="1:242" s="15" customFormat="1" ht="75" customHeight="1">
      <c r="A34" s="27">
        <v>22</v>
      </c>
      <c r="B34" s="89" t="s">
        <v>178</v>
      </c>
      <c r="C34" s="49" t="s">
        <v>72</v>
      </c>
      <c r="D34" s="70">
        <v>35</v>
      </c>
      <c r="E34" s="73" t="s">
        <v>127</v>
      </c>
      <c r="F34" s="69">
        <v>16.11</v>
      </c>
      <c r="G34" s="63"/>
      <c r="H34" s="53"/>
      <c r="I34" s="52" t="s">
        <v>39</v>
      </c>
      <c r="J34" s="54">
        <f t="shared" si="0"/>
        <v>1</v>
      </c>
      <c r="K34" s="55" t="s">
        <v>63</v>
      </c>
      <c r="L34" s="55" t="s">
        <v>7</v>
      </c>
      <c r="M34" s="64"/>
      <c r="N34" s="63"/>
      <c r="O34" s="63"/>
      <c r="P34" s="65"/>
      <c r="Q34" s="63"/>
      <c r="R34" s="63"/>
      <c r="S34" s="65"/>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6">
        <f t="shared" si="1"/>
        <v>563.85</v>
      </c>
      <c r="BB34" s="67">
        <f t="shared" si="2"/>
        <v>563.85</v>
      </c>
      <c r="BC34" s="62" t="str">
        <f t="shared" si="3"/>
        <v>INR  Five Hundred &amp; Sixty Three  and Paise Eighty Five Only</v>
      </c>
      <c r="BD34" s="83">
        <v>14.24</v>
      </c>
      <c r="BE34" s="96">
        <f t="shared" si="4"/>
        <v>16.11</v>
      </c>
      <c r="ID34" s="16">
        <v>2</v>
      </c>
      <c r="IE34" s="16" t="s">
        <v>35</v>
      </c>
      <c r="IF34" s="16" t="s">
        <v>44</v>
      </c>
      <c r="IG34" s="16">
        <v>10</v>
      </c>
      <c r="IH34" s="16" t="s">
        <v>38</v>
      </c>
    </row>
    <row r="35" spans="1:242" s="15" customFormat="1" ht="86.25" customHeight="1">
      <c r="A35" s="27">
        <v>23</v>
      </c>
      <c r="B35" s="89" t="s">
        <v>198</v>
      </c>
      <c r="C35" s="49" t="s">
        <v>73</v>
      </c>
      <c r="D35" s="72">
        <v>40</v>
      </c>
      <c r="E35" s="73" t="s">
        <v>127</v>
      </c>
      <c r="F35" s="69">
        <v>55.43</v>
      </c>
      <c r="G35" s="63"/>
      <c r="H35" s="53"/>
      <c r="I35" s="52" t="s">
        <v>39</v>
      </c>
      <c r="J35" s="54">
        <f aca="true" t="shared" si="5" ref="J35:J92">IF(I35="Less(-)",-1,1)</f>
        <v>1</v>
      </c>
      <c r="K35" s="55" t="s">
        <v>63</v>
      </c>
      <c r="L35" s="55" t="s">
        <v>7</v>
      </c>
      <c r="M35" s="64"/>
      <c r="N35" s="63"/>
      <c r="O35" s="63"/>
      <c r="P35" s="65"/>
      <c r="Q35" s="63"/>
      <c r="R35" s="63"/>
      <c r="S35" s="65"/>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6">
        <f aca="true" t="shared" si="6" ref="BA35:BA92">total_amount_ba($B$2,$D$2,D35,F35,J35,K35,M35)</f>
        <v>2217.2</v>
      </c>
      <c r="BB35" s="67">
        <f aca="true" t="shared" si="7" ref="BB35:BB92">BA35+SUM(N35:AZ35)</f>
        <v>2217.2</v>
      </c>
      <c r="BC35" s="62" t="str">
        <f aca="true" t="shared" si="8" ref="BC35:BC92">SpellNumber(L35,BB35)</f>
        <v>INR  Two Thousand Two Hundred &amp; Seventeen  and Paise Twenty Only</v>
      </c>
      <c r="BD35" s="83">
        <v>49</v>
      </c>
      <c r="BE35" s="96">
        <f t="shared" si="4"/>
        <v>55.43</v>
      </c>
      <c r="ID35" s="16"/>
      <c r="IE35" s="16"/>
      <c r="IF35" s="16"/>
      <c r="IG35" s="16"/>
      <c r="IH35" s="16"/>
    </row>
    <row r="36" spans="1:242" s="15" customFormat="1" ht="57" customHeight="1">
      <c r="A36" s="27">
        <v>24</v>
      </c>
      <c r="B36" s="89" t="s">
        <v>362</v>
      </c>
      <c r="C36" s="49" t="s">
        <v>74</v>
      </c>
      <c r="D36" s="72">
        <v>40</v>
      </c>
      <c r="E36" s="73" t="s">
        <v>127</v>
      </c>
      <c r="F36" s="69">
        <v>22.64</v>
      </c>
      <c r="G36" s="63"/>
      <c r="H36" s="53"/>
      <c r="I36" s="52" t="s">
        <v>39</v>
      </c>
      <c r="J36" s="54">
        <f t="shared" si="5"/>
        <v>1</v>
      </c>
      <c r="K36" s="55" t="s">
        <v>63</v>
      </c>
      <c r="L36" s="55" t="s">
        <v>7</v>
      </c>
      <c r="M36" s="64"/>
      <c r="N36" s="63"/>
      <c r="O36" s="63"/>
      <c r="P36" s="65"/>
      <c r="Q36" s="63"/>
      <c r="R36" s="63"/>
      <c r="S36" s="65"/>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6">
        <f t="shared" si="6"/>
        <v>905.6</v>
      </c>
      <c r="BB36" s="67">
        <f t="shared" si="7"/>
        <v>905.6</v>
      </c>
      <c r="BC36" s="62" t="str">
        <f t="shared" si="8"/>
        <v>INR  Nine Hundred &amp; Five  and Paise Sixty Only</v>
      </c>
      <c r="BD36" s="83">
        <v>20.01</v>
      </c>
      <c r="BE36" s="96">
        <f t="shared" si="4"/>
        <v>22.64</v>
      </c>
      <c r="ID36" s="16"/>
      <c r="IE36" s="16"/>
      <c r="IF36" s="16"/>
      <c r="IG36" s="16"/>
      <c r="IH36" s="16"/>
    </row>
    <row r="37" spans="1:242" s="15" customFormat="1" ht="207" customHeight="1">
      <c r="A37" s="27">
        <v>25</v>
      </c>
      <c r="B37" s="89" t="s">
        <v>361</v>
      </c>
      <c r="C37" s="49" t="s">
        <v>75</v>
      </c>
      <c r="D37" s="72">
        <v>18</v>
      </c>
      <c r="E37" s="72" t="s">
        <v>127</v>
      </c>
      <c r="F37" s="69">
        <v>292.98</v>
      </c>
      <c r="G37" s="63"/>
      <c r="H37" s="53"/>
      <c r="I37" s="52" t="s">
        <v>39</v>
      </c>
      <c r="J37" s="54">
        <f t="shared" si="5"/>
        <v>1</v>
      </c>
      <c r="K37" s="55" t="s">
        <v>63</v>
      </c>
      <c r="L37" s="55" t="s">
        <v>7</v>
      </c>
      <c r="M37" s="64"/>
      <c r="N37" s="63"/>
      <c r="O37" s="63"/>
      <c r="P37" s="65"/>
      <c r="Q37" s="63"/>
      <c r="R37" s="63"/>
      <c r="S37" s="65"/>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6">
        <f t="shared" si="6"/>
        <v>5273.64</v>
      </c>
      <c r="BB37" s="67">
        <f t="shared" si="7"/>
        <v>5273.64</v>
      </c>
      <c r="BC37" s="62" t="str">
        <f t="shared" si="8"/>
        <v>INR  Five Thousand Two Hundred &amp; Seventy Three  and Paise Sixty Four Only</v>
      </c>
      <c r="BD37" s="83">
        <v>259</v>
      </c>
      <c r="BE37" s="96">
        <f t="shared" si="4"/>
        <v>292.98</v>
      </c>
      <c r="ID37" s="16"/>
      <c r="IE37" s="16"/>
      <c r="IF37" s="16"/>
      <c r="IG37" s="16"/>
      <c r="IH37" s="16"/>
    </row>
    <row r="38" spans="1:242" s="15" customFormat="1" ht="341.25" customHeight="1">
      <c r="A38" s="27">
        <v>26</v>
      </c>
      <c r="B38" s="89" t="s">
        <v>199</v>
      </c>
      <c r="C38" s="49" t="s">
        <v>76</v>
      </c>
      <c r="D38" s="72">
        <v>0.085</v>
      </c>
      <c r="E38" s="72" t="s">
        <v>180</v>
      </c>
      <c r="F38" s="69">
        <v>82522.17</v>
      </c>
      <c r="G38" s="63"/>
      <c r="H38" s="53"/>
      <c r="I38" s="52" t="s">
        <v>39</v>
      </c>
      <c r="J38" s="54">
        <f t="shared" si="5"/>
        <v>1</v>
      </c>
      <c r="K38" s="55" t="s">
        <v>63</v>
      </c>
      <c r="L38" s="55" t="s">
        <v>7</v>
      </c>
      <c r="M38" s="64"/>
      <c r="N38" s="63"/>
      <c r="O38" s="63"/>
      <c r="P38" s="65"/>
      <c r="Q38" s="63"/>
      <c r="R38" s="63"/>
      <c r="S38" s="65"/>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6">
        <f t="shared" si="6"/>
        <v>7014.38</v>
      </c>
      <c r="BB38" s="67">
        <f t="shared" si="7"/>
        <v>7014.38</v>
      </c>
      <c r="BC38" s="62" t="str">
        <f t="shared" si="8"/>
        <v>INR  Seven Thousand  &amp;Fourteen  and Paise Thirty Eight Only</v>
      </c>
      <c r="BD38" s="83">
        <v>72951</v>
      </c>
      <c r="BE38" s="96">
        <f t="shared" si="4"/>
        <v>82522.17</v>
      </c>
      <c r="ID38" s="16"/>
      <c r="IE38" s="16"/>
      <c r="IF38" s="16"/>
      <c r="IG38" s="16"/>
      <c r="IH38" s="16"/>
    </row>
    <row r="39" spans="1:242" s="15" customFormat="1" ht="116.25" customHeight="1">
      <c r="A39" s="27">
        <v>27</v>
      </c>
      <c r="B39" s="89" t="s">
        <v>200</v>
      </c>
      <c r="C39" s="49" t="s">
        <v>77</v>
      </c>
      <c r="D39" s="71">
        <v>15</v>
      </c>
      <c r="E39" s="72" t="s">
        <v>127</v>
      </c>
      <c r="F39" s="69">
        <v>700.21</v>
      </c>
      <c r="G39" s="63"/>
      <c r="H39" s="53"/>
      <c r="I39" s="52" t="s">
        <v>39</v>
      </c>
      <c r="J39" s="54">
        <f t="shared" si="5"/>
        <v>1</v>
      </c>
      <c r="K39" s="55" t="s">
        <v>63</v>
      </c>
      <c r="L39" s="55" t="s">
        <v>7</v>
      </c>
      <c r="M39" s="64"/>
      <c r="N39" s="63"/>
      <c r="O39" s="63"/>
      <c r="P39" s="65"/>
      <c r="Q39" s="63"/>
      <c r="R39" s="63"/>
      <c r="S39" s="65"/>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6">
        <f t="shared" si="6"/>
        <v>10503.15</v>
      </c>
      <c r="BB39" s="67">
        <f t="shared" si="7"/>
        <v>10503.15</v>
      </c>
      <c r="BC39" s="62" t="str">
        <f t="shared" si="8"/>
        <v>INR  Ten Thousand Five Hundred &amp; Three  and Paise Fifteen Only</v>
      </c>
      <c r="BD39" s="83">
        <v>619</v>
      </c>
      <c r="BE39" s="96">
        <f t="shared" si="4"/>
        <v>700.21</v>
      </c>
      <c r="ID39" s="16"/>
      <c r="IE39" s="16"/>
      <c r="IF39" s="16"/>
      <c r="IG39" s="16"/>
      <c r="IH39" s="16"/>
    </row>
    <row r="40" spans="1:242" s="15" customFormat="1" ht="72" customHeight="1">
      <c r="A40" s="27">
        <v>28</v>
      </c>
      <c r="B40" s="89" t="s">
        <v>266</v>
      </c>
      <c r="C40" s="49" t="s">
        <v>78</v>
      </c>
      <c r="D40" s="71">
        <v>1.5</v>
      </c>
      <c r="E40" s="72" t="s">
        <v>203</v>
      </c>
      <c r="F40" s="69">
        <v>11077.8</v>
      </c>
      <c r="G40" s="63"/>
      <c r="H40" s="53"/>
      <c r="I40" s="52" t="s">
        <v>39</v>
      </c>
      <c r="J40" s="54">
        <f t="shared" si="5"/>
        <v>1</v>
      </c>
      <c r="K40" s="55" t="s">
        <v>63</v>
      </c>
      <c r="L40" s="55" t="s">
        <v>7</v>
      </c>
      <c r="M40" s="64"/>
      <c r="N40" s="63"/>
      <c r="O40" s="63"/>
      <c r="P40" s="65"/>
      <c r="Q40" s="63"/>
      <c r="R40" s="63"/>
      <c r="S40" s="65"/>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6">
        <f t="shared" si="6"/>
        <v>16616.7</v>
      </c>
      <c r="BB40" s="67">
        <f t="shared" si="7"/>
        <v>16616.7</v>
      </c>
      <c r="BC40" s="62" t="str">
        <f t="shared" si="8"/>
        <v>INR  Sixteen Thousand Six Hundred &amp; Sixteen  and Paise Seventy Only</v>
      </c>
      <c r="BD40" s="83">
        <v>9792.96</v>
      </c>
      <c r="BE40" s="96">
        <f t="shared" si="4"/>
        <v>11077.8</v>
      </c>
      <c r="ID40" s="16"/>
      <c r="IE40" s="16"/>
      <c r="IF40" s="16"/>
      <c r="IG40" s="16"/>
      <c r="IH40" s="16"/>
    </row>
    <row r="41" spans="1:242" s="15" customFormat="1" ht="57" customHeight="1">
      <c r="A41" s="27">
        <v>29</v>
      </c>
      <c r="B41" s="89" t="s">
        <v>201</v>
      </c>
      <c r="C41" s="49" t="s">
        <v>79</v>
      </c>
      <c r="D41" s="71">
        <v>35</v>
      </c>
      <c r="E41" s="72" t="s">
        <v>127</v>
      </c>
      <c r="F41" s="69">
        <v>32.8</v>
      </c>
      <c r="G41" s="63"/>
      <c r="H41" s="53"/>
      <c r="I41" s="52" t="s">
        <v>39</v>
      </c>
      <c r="J41" s="54">
        <f t="shared" si="5"/>
        <v>1</v>
      </c>
      <c r="K41" s="55" t="s">
        <v>63</v>
      </c>
      <c r="L41" s="55" t="s">
        <v>7</v>
      </c>
      <c r="M41" s="64"/>
      <c r="N41" s="63"/>
      <c r="O41" s="63"/>
      <c r="P41" s="65"/>
      <c r="Q41" s="63"/>
      <c r="R41" s="63"/>
      <c r="S41" s="65"/>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6">
        <f t="shared" si="6"/>
        <v>1148</v>
      </c>
      <c r="BB41" s="67">
        <f t="shared" si="7"/>
        <v>1148</v>
      </c>
      <c r="BC41" s="62" t="str">
        <f t="shared" si="8"/>
        <v>INR  One Thousand One Hundred &amp; Forty Eight  Only</v>
      </c>
      <c r="BD41" s="83">
        <v>29</v>
      </c>
      <c r="BE41" s="96">
        <f t="shared" si="4"/>
        <v>32.8</v>
      </c>
      <c r="ID41" s="16"/>
      <c r="IE41" s="16"/>
      <c r="IF41" s="16"/>
      <c r="IG41" s="16"/>
      <c r="IH41" s="16"/>
    </row>
    <row r="42" spans="1:242" s="15" customFormat="1" ht="88.5" customHeight="1">
      <c r="A42" s="27">
        <v>30</v>
      </c>
      <c r="B42" s="89" t="s">
        <v>202</v>
      </c>
      <c r="C42" s="49" t="s">
        <v>80</v>
      </c>
      <c r="D42" s="71">
        <v>35</v>
      </c>
      <c r="E42" s="72" t="s">
        <v>127</v>
      </c>
      <c r="F42" s="69">
        <v>89.36</v>
      </c>
      <c r="G42" s="63"/>
      <c r="H42" s="53"/>
      <c r="I42" s="52" t="s">
        <v>39</v>
      </c>
      <c r="J42" s="54">
        <f t="shared" si="5"/>
        <v>1</v>
      </c>
      <c r="K42" s="55" t="s">
        <v>63</v>
      </c>
      <c r="L42" s="55" t="s">
        <v>7</v>
      </c>
      <c r="M42" s="64"/>
      <c r="N42" s="63"/>
      <c r="O42" s="63"/>
      <c r="P42" s="65"/>
      <c r="Q42" s="63"/>
      <c r="R42" s="63"/>
      <c r="S42" s="65"/>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6">
        <f t="shared" si="6"/>
        <v>3127.6</v>
      </c>
      <c r="BB42" s="67">
        <f t="shared" si="7"/>
        <v>3127.6</v>
      </c>
      <c r="BC42" s="62" t="str">
        <f t="shared" si="8"/>
        <v>INR  Three Thousand One Hundred &amp; Twenty Seven  and Paise Sixty Only</v>
      </c>
      <c r="BD42" s="83">
        <v>79</v>
      </c>
      <c r="BE42" s="96">
        <f t="shared" si="4"/>
        <v>89.36</v>
      </c>
      <c r="ID42" s="16"/>
      <c r="IE42" s="16"/>
      <c r="IF42" s="16"/>
      <c r="IG42" s="16"/>
      <c r="IH42" s="16"/>
    </row>
    <row r="43" spans="1:242" s="15" customFormat="1" ht="75.75" customHeight="1">
      <c r="A43" s="27">
        <v>31</v>
      </c>
      <c r="B43" s="89" t="s">
        <v>170</v>
      </c>
      <c r="C43" s="49" t="s">
        <v>81</v>
      </c>
      <c r="D43" s="71">
        <v>3</v>
      </c>
      <c r="E43" s="72" t="s">
        <v>121</v>
      </c>
      <c r="F43" s="69">
        <v>6060.79</v>
      </c>
      <c r="G43" s="63"/>
      <c r="H43" s="53"/>
      <c r="I43" s="52" t="s">
        <v>39</v>
      </c>
      <c r="J43" s="54">
        <f t="shared" si="5"/>
        <v>1</v>
      </c>
      <c r="K43" s="55" t="s">
        <v>63</v>
      </c>
      <c r="L43" s="55" t="s">
        <v>7</v>
      </c>
      <c r="M43" s="64"/>
      <c r="N43" s="63"/>
      <c r="O43" s="63"/>
      <c r="P43" s="65"/>
      <c r="Q43" s="63"/>
      <c r="R43" s="63"/>
      <c r="S43" s="65"/>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6">
        <f t="shared" si="6"/>
        <v>18182.37</v>
      </c>
      <c r="BB43" s="67">
        <f t="shared" si="7"/>
        <v>18182.37</v>
      </c>
      <c r="BC43" s="62" t="str">
        <f t="shared" si="8"/>
        <v>INR  Eighteen Thousand One Hundred &amp; Eighty Two  and Paise Thirty Seven Only</v>
      </c>
      <c r="BD43" s="83">
        <v>5357.84</v>
      </c>
      <c r="BE43" s="96">
        <f t="shared" si="4"/>
        <v>6060.79</v>
      </c>
      <c r="ID43" s="16"/>
      <c r="IE43" s="16"/>
      <c r="IF43" s="16"/>
      <c r="IG43" s="16"/>
      <c r="IH43" s="16"/>
    </row>
    <row r="44" spans="1:242" s="15" customFormat="1" ht="74.25" customHeight="1">
      <c r="A44" s="27">
        <v>32</v>
      </c>
      <c r="B44" s="89" t="s">
        <v>204</v>
      </c>
      <c r="C44" s="49" t="s">
        <v>82</v>
      </c>
      <c r="D44" s="71">
        <v>4</v>
      </c>
      <c r="E44" s="72" t="s">
        <v>121</v>
      </c>
      <c r="F44" s="69">
        <v>6686.4</v>
      </c>
      <c r="G44" s="63"/>
      <c r="H44" s="53"/>
      <c r="I44" s="52" t="s">
        <v>39</v>
      </c>
      <c r="J44" s="54">
        <f t="shared" si="5"/>
        <v>1</v>
      </c>
      <c r="K44" s="55" t="s">
        <v>63</v>
      </c>
      <c r="L44" s="55" t="s">
        <v>7</v>
      </c>
      <c r="M44" s="64"/>
      <c r="N44" s="63"/>
      <c r="O44" s="63"/>
      <c r="P44" s="65"/>
      <c r="Q44" s="63"/>
      <c r="R44" s="63"/>
      <c r="S44" s="65"/>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6">
        <f t="shared" si="6"/>
        <v>26745.6</v>
      </c>
      <c r="BB44" s="67">
        <f t="shared" si="7"/>
        <v>26745.6</v>
      </c>
      <c r="BC44" s="62" t="str">
        <f t="shared" si="8"/>
        <v>INR  Twenty Six Thousand Seven Hundred &amp; Forty Five  and Paise Sixty Only</v>
      </c>
      <c r="BD44" s="83">
        <v>5910.89</v>
      </c>
      <c r="BE44" s="96">
        <f t="shared" si="4"/>
        <v>6686.4</v>
      </c>
      <c r="ID44" s="16"/>
      <c r="IE44" s="16"/>
      <c r="IF44" s="16"/>
      <c r="IG44" s="16"/>
      <c r="IH44" s="16"/>
    </row>
    <row r="45" spans="1:242" s="15" customFormat="1" ht="71.25" customHeight="1">
      <c r="A45" s="27">
        <v>33</v>
      </c>
      <c r="B45" s="89" t="s">
        <v>181</v>
      </c>
      <c r="C45" s="49" t="s">
        <v>83</v>
      </c>
      <c r="D45" s="79">
        <v>2</v>
      </c>
      <c r="E45" s="72" t="s">
        <v>121</v>
      </c>
      <c r="F45" s="69">
        <v>6793.86</v>
      </c>
      <c r="G45" s="63"/>
      <c r="H45" s="53"/>
      <c r="I45" s="52" t="s">
        <v>39</v>
      </c>
      <c r="J45" s="54">
        <f t="shared" si="5"/>
        <v>1</v>
      </c>
      <c r="K45" s="55" t="s">
        <v>63</v>
      </c>
      <c r="L45" s="55" t="s">
        <v>7</v>
      </c>
      <c r="M45" s="64"/>
      <c r="N45" s="63"/>
      <c r="O45" s="63"/>
      <c r="P45" s="65"/>
      <c r="Q45" s="63"/>
      <c r="R45" s="63"/>
      <c r="S45" s="65"/>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6">
        <f t="shared" si="6"/>
        <v>13587.72</v>
      </c>
      <c r="BB45" s="67">
        <f t="shared" si="7"/>
        <v>13587.72</v>
      </c>
      <c r="BC45" s="62" t="str">
        <f t="shared" si="8"/>
        <v>INR  Thirteen Thousand Five Hundred &amp; Eighty Seven  and Paise Seventy Two Only</v>
      </c>
      <c r="BD45" s="83">
        <v>6005.89</v>
      </c>
      <c r="BE45" s="96">
        <f t="shared" si="4"/>
        <v>6793.86</v>
      </c>
      <c r="ID45" s="16"/>
      <c r="IE45" s="16"/>
      <c r="IF45" s="16"/>
      <c r="IG45" s="16"/>
      <c r="IH45" s="16"/>
    </row>
    <row r="46" spans="1:242" s="15" customFormat="1" ht="131.25" customHeight="1">
      <c r="A46" s="27">
        <v>34</v>
      </c>
      <c r="B46" s="89" t="s">
        <v>182</v>
      </c>
      <c r="C46" s="49" t="s">
        <v>84</v>
      </c>
      <c r="D46" s="79">
        <v>38</v>
      </c>
      <c r="E46" s="72" t="s">
        <v>120</v>
      </c>
      <c r="F46" s="69">
        <v>366.51</v>
      </c>
      <c r="G46" s="63"/>
      <c r="H46" s="53"/>
      <c r="I46" s="52" t="s">
        <v>39</v>
      </c>
      <c r="J46" s="54">
        <f t="shared" si="5"/>
        <v>1</v>
      </c>
      <c r="K46" s="55" t="s">
        <v>63</v>
      </c>
      <c r="L46" s="55" t="s">
        <v>7</v>
      </c>
      <c r="M46" s="64"/>
      <c r="N46" s="63"/>
      <c r="O46" s="63"/>
      <c r="P46" s="65"/>
      <c r="Q46" s="63"/>
      <c r="R46" s="63"/>
      <c r="S46" s="65"/>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6">
        <f t="shared" si="6"/>
        <v>13927.38</v>
      </c>
      <c r="BB46" s="67">
        <f t="shared" si="7"/>
        <v>13927.38</v>
      </c>
      <c r="BC46" s="62" t="str">
        <f t="shared" si="8"/>
        <v>INR  Thirteen Thousand Nine Hundred &amp; Twenty Seven  and Paise Thirty Eight Only</v>
      </c>
      <c r="BD46" s="83">
        <v>324</v>
      </c>
      <c r="BE46" s="96">
        <f t="shared" si="4"/>
        <v>366.51</v>
      </c>
      <c r="ID46" s="16"/>
      <c r="IE46" s="16"/>
      <c r="IF46" s="16"/>
      <c r="IG46" s="16"/>
      <c r="IH46" s="16"/>
    </row>
    <row r="47" spans="1:242" s="15" customFormat="1" ht="127.5" customHeight="1">
      <c r="A47" s="27">
        <v>35</v>
      </c>
      <c r="B47" s="89" t="s">
        <v>183</v>
      </c>
      <c r="C47" s="49" t="s">
        <v>85</v>
      </c>
      <c r="D47" s="79">
        <v>0.25</v>
      </c>
      <c r="E47" s="72" t="s">
        <v>126</v>
      </c>
      <c r="F47" s="69">
        <v>80619.49</v>
      </c>
      <c r="G47" s="63"/>
      <c r="H47" s="53"/>
      <c r="I47" s="52" t="s">
        <v>39</v>
      </c>
      <c r="J47" s="54">
        <f t="shared" si="5"/>
        <v>1</v>
      </c>
      <c r="K47" s="55" t="s">
        <v>63</v>
      </c>
      <c r="L47" s="55" t="s">
        <v>7</v>
      </c>
      <c r="M47" s="64"/>
      <c r="N47" s="63"/>
      <c r="O47" s="63"/>
      <c r="P47" s="65"/>
      <c r="Q47" s="63"/>
      <c r="R47" s="63"/>
      <c r="S47" s="65"/>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6">
        <f t="shared" si="6"/>
        <v>20154.87</v>
      </c>
      <c r="BB47" s="67">
        <f t="shared" si="7"/>
        <v>20154.87</v>
      </c>
      <c r="BC47" s="62" t="str">
        <f t="shared" si="8"/>
        <v>INR  Twenty Thousand One Hundred &amp; Fifty Four  and Paise Eighty Seven Only</v>
      </c>
      <c r="BD47" s="83">
        <v>71269</v>
      </c>
      <c r="BE47" s="96">
        <f t="shared" si="4"/>
        <v>80619.49</v>
      </c>
      <c r="ID47" s="16"/>
      <c r="IE47" s="16"/>
      <c r="IF47" s="16"/>
      <c r="IG47" s="16"/>
      <c r="IH47" s="16"/>
    </row>
    <row r="48" spans="1:242" s="15" customFormat="1" ht="35.25" customHeight="1">
      <c r="A48" s="27">
        <v>36</v>
      </c>
      <c r="B48" s="89" t="s">
        <v>184</v>
      </c>
      <c r="C48" s="49" t="s">
        <v>86</v>
      </c>
      <c r="D48" s="79">
        <v>16.5</v>
      </c>
      <c r="E48" s="72" t="s">
        <v>120</v>
      </c>
      <c r="F48" s="69">
        <v>669.67</v>
      </c>
      <c r="G48" s="63"/>
      <c r="H48" s="53"/>
      <c r="I48" s="52" t="s">
        <v>39</v>
      </c>
      <c r="J48" s="54">
        <f t="shared" si="5"/>
        <v>1</v>
      </c>
      <c r="K48" s="55" t="s">
        <v>63</v>
      </c>
      <c r="L48" s="55" t="s">
        <v>7</v>
      </c>
      <c r="M48" s="64"/>
      <c r="N48" s="63"/>
      <c r="O48" s="63"/>
      <c r="P48" s="65"/>
      <c r="Q48" s="63"/>
      <c r="R48" s="63"/>
      <c r="S48" s="65"/>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6">
        <f t="shared" si="6"/>
        <v>11049.56</v>
      </c>
      <c r="BB48" s="67">
        <f t="shared" si="7"/>
        <v>11049.56</v>
      </c>
      <c r="BC48" s="62" t="str">
        <f t="shared" si="8"/>
        <v>INR  Eleven Thousand  &amp;Forty Nine  and Paise Fifty Six Only</v>
      </c>
      <c r="BD48" s="83">
        <v>592</v>
      </c>
      <c r="BE48" s="96">
        <f t="shared" si="4"/>
        <v>669.67</v>
      </c>
      <c r="ID48" s="16"/>
      <c r="IE48" s="16"/>
      <c r="IF48" s="16"/>
      <c r="IG48" s="16"/>
      <c r="IH48" s="16"/>
    </row>
    <row r="49" spans="1:242" s="15" customFormat="1" ht="31.5" customHeight="1">
      <c r="A49" s="27">
        <v>37</v>
      </c>
      <c r="B49" s="89" t="s">
        <v>185</v>
      </c>
      <c r="C49" s="49" t="s">
        <v>87</v>
      </c>
      <c r="D49" s="79">
        <v>34.8</v>
      </c>
      <c r="E49" s="72" t="s">
        <v>120</v>
      </c>
      <c r="F49" s="69">
        <v>23.76</v>
      </c>
      <c r="G49" s="63"/>
      <c r="H49" s="53"/>
      <c r="I49" s="52" t="s">
        <v>39</v>
      </c>
      <c r="J49" s="54">
        <f t="shared" si="5"/>
        <v>1</v>
      </c>
      <c r="K49" s="55" t="s">
        <v>63</v>
      </c>
      <c r="L49" s="55" t="s">
        <v>7</v>
      </c>
      <c r="M49" s="64"/>
      <c r="N49" s="63"/>
      <c r="O49" s="63"/>
      <c r="P49" s="65"/>
      <c r="Q49" s="63"/>
      <c r="R49" s="63"/>
      <c r="S49" s="65"/>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6">
        <f t="shared" si="6"/>
        <v>826.85</v>
      </c>
      <c r="BB49" s="67">
        <f t="shared" si="7"/>
        <v>826.85</v>
      </c>
      <c r="BC49" s="62" t="str">
        <f t="shared" si="8"/>
        <v>INR  Eight Hundred &amp; Twenty Six  and Paise Eighty Five Only</v>
      </c>
      <c r="BD49" s="83">
        <v>21</v>
      </c>
      <c r="BE49" s="96">
        <f t="shared" si="4"/>
        <v>23.76</v>
      </c>
      <c r="ID49" s="16"/>
      <c r="IE49" s="16"/>
      <c r="IF49" s="16"/>
      <c r="IG49" s="16"/>
      <c r="IH49" s="16"/>
    </row>
    <row r="50" spans="1:242" s="15" customFormat="1" ht="126" customHeight="1">
      <c r="A50" s="27">
        <v>38</v>
      </c>
      <c r="B50" s="89" t="s">
        <v>186</v>
      </c>
      <c r="C50" s="49" t="s">
        <v>88</v>
      </c>
      <c r="D50" s="72">
        <v>71</v>
      </c>
      <c r="E50" s="72" t="s">
        <v>120</v>
      </c>
      <c r="F50" s="69">
        <v>152.71</v>
      </c>
      <c r="G50" s="63"/>
      <c r="H50" s="53"/>
      <c r="I50" s="52" t="s">
        <v>39</v>
      </c>
      <c r="J50" s="54">
        <f t="shared" si="5"/>
        <v>1</v>
      </c>
      <c r="K50" s="55" t="s">
        <v>63</v>
      </c>
      <c r="L50" s="55" t="s">
        <v>7</v>
      </c>
      <c r="M50" s="64"/>
      <c r="N50" s="63"/>
      <c r="O50" s="63"/>
      <c r="P50" s="65"/>
      <c r="Q50" s="63"/>
      <c r="R50" s="63"/>
      <c r="S50" s="65"/>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66">
        <f t="shared" si="6"/>
        <v>10842.41</v>
      </c>
      <c r="BB50" s="67">
        <f t="shared" si="7"/>
        <v>10842.41</v>
      </c>
      <c r="BC50" s="62" t="str">
        <f t="shared" si="8"/>
        <v>INR  Ten Thousand Eight Hundred &amp; Forty Two  and Paise Forty One Only</v>
      </c>
      <c r="BD50" s="83">
        <v>135</v>
      </c>
      <c r="BE50" s="96">
        <f t="shared" si="4"/>
        <v>152.71</v>
      </c>
      <c r="ID50" s="16"/>
      <c r="IE50" s="16"/>
      <c r="IF50" s="16"/>
      <c r="IG50" s="16"/>
      <c r="IH50" s="16"/>
    </row>
    <row r="51" spans="1:242" s="15" customFormat="1" ht="132" customHeight="1">
      <c r="A51" s="27">
        <v>39</v>
      </c>
      <c r="B51" s="89" t="s">
        <v>172</v>
      </c>
      <c r="C51" s="49" t="s">
        <v>89</v>
      </c>
      <c r="D51" s="72">
        <v>40</v>
      </c>
      <c r="E51" s="72" t="s">
        <v>127</v>
      </c>
      <c r="F51" s="69">
        <v>173.07</v>
      </c>
      <c r="G51" s="63"/>
      <c r="H51" s="53"/>
      <c r="I51" s="52" t="s">
        <v>39</v>
      </c>
      <c r="J51" s="54">
        <f t="shared" si="5"/>
        <v>1</v>
      </c>
      <c r="K51" s="55" t="s">
        <v>63</v>
      </c>
      <c r="L51" s="55" t="s">
        <v>7</v>
      </c>
      <c r="M51" s="64"/>
      <c r="N51" s="63"/>
      <c r="O51" s="63"/>
      <c r="P51" s="65"/>
      <c r="Q51" s="63"/>
      <c r="R51" s="63"/>
      <c r="S51" s="65"/>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6">
        <f t="shared" si="6"/>
        <v>6922.8</v>
      </c>
      <c r="BB51" s="67">
        <f t="shared" si="7"/>
        <v>6922.8</v>
      </c>
      <c r="BC51" s="62" t="str">
        <f t="shared" si="8"/>
        <v>INR  Six Thousand Nine Hundred &amp; Twenty Two  and Paise Eighty Only</v>
      </c>
      <c r="BD51" s="83">
        <v>153</v>
      </c>
      <c r="BE51" s="96">
        <f t="shared" si="4"/>
        <v>173.07</v>
      </c>
      <c r="ID51" s="16"/>
      <c r="IE51" s="16"/>
      <c r="IF51" s="16"/>
      <c r="IG51" s="16"/>
      <c r="IH51" s="16"/>
    </row>
    <row r="52" spans="1:242" s="15" customFormat="1" ht="409.5">
      <c r="A52" s="27">
        <v>40</v>
      </c>
      <c r="B52" s="89" t="s">
        <v>187</v>
      </c>
      <c r="C52" s="49" t="s">
        <v>90</v>
      </c>
      <c r="D52" s="72">
        <v>0.4</v>
      </c>
      <c r="E52" s="72" t="s">
        <v>120</v>
      </c>
      <c r="F52" s="69">
        <v>2487.51</v>
      </c>
      <c r="G52" s="63"/>
      <c r="H52" s="53"/>
      <c r="I52" s="52" t="s">
        <v>39</v>
      </c>
      <c r="J52" s="54">
        <f t="shared" si="5"/>
        <v>1</v>
      </c>
      <c r="K52" s="55" t="s">
        <v>63</v>
      </c>
      <c r="L52" s="55" t="s">
        <v>7</v>
      </c>
      <c r="M52" s="64"/>
      <c r="N52" s="63"/>
      <c r="O52" s="63"/>
      <c r="P52" s="65"/>
      <c r="Q52" s="63"/>
      <c r="R52" s="63"/>
      <c r="S52" s="65"/>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66">
        <f t="shared" si="6"/>
        <v>995</v>
      </c>
      <c r="BB52" s="67">
        <f t="shared" si="7"/>
        <v>995</v>
      </c>
      <c r="BC52" s="62" t="str">
        <f t="shared" si="8"/>
        <v>INR  Nine Hundred &amp; Ninety Five  Only</v>
      </c>
      <c r="BD52" s="83">
        <v>2199</v>
      </c>
      <c r="BE52" s="96">
        <f t="shared" si="4"/>
        <v>2487.51</v>
      </c>
      <c r="ID52" s="16"/>
      <c r="IE52" s="16"/>
      <c r="IF52" s="16"/>
      <c r="IG52" s="16"/>
      <c r="IH52" s="16"/>
    </row>
    <row r="53" spans="1:242" s="15" customFormat="1" ht="71.25" customHeight="1">
      <c r="A53" s="27">
        <v>41</v>
      </c>
      <c r="B53" s="89" t="s">
        <v>206</v>
      </c>
      <c r="C53" s="49" t="s">
        <v>91</v>
      </c>
      <c r="D53" s="72">
        <v>0.38</v>
      </c>
      <c r="E53" s="72" t="s">
        <v>120</v>
      </c>
      <c r="F53" s="69">
        <v>606.32</v>
      </c>
      <c r="G53" s="63"/>
      <c r="H53" s="53"/>
      <c r="I53" s="52" t="s">
        <v>39</v>
      </c>
      <c r="J53" s="54">
        <f t="shared" si="5"/>
        <v>1</v>
      </c>
      <c r="K53" s="55" t="s">
        <v>63</v>
      </c>
      <c r="L53" s="55" t="s">
        <v>7</v>
      </c>
      <c r="M53" s="64"/>
      <c r="N53" s="63"/>
      <c r="O53" s="63"/>
      <c r="P53" s="65"/>
      <c r="Q53" s="63"/>
      <c r="R53" s="63"/>
      <c r="S53" s="65"/>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6">
        <f t="shared" si="6"/>
        <v>230.4</v>
      </c>
      <c r="BB53" s="67">
        <f t="shared" si="7"/>
        <v>230.4</v>
      </c>
      <c r="BC53" s="62" t="str">
        <f t="shared" si="8"/>
        <v>INR  Two Hundred &amp; Thirty  and Paise Forty Only</v>
      </c>
      <c r="BD53" s="83">
        <v>536</v>
      </c>
      <c r="BE53" s="96">
        <f t="shared" si="4"/>
        <v>606.32</v>
      </c>
      <c r="ID53" s="16"/>
      <c r="IE53" s="16"/>
      <c r="IF53" s="16"/>
      <c r="IG53" s="16"/>
      <c r="IH53" s="16"/>
    </row>
    <row r="54" spans="1:242" s="15" customFormat="1" ht="240" customHeight="1">
      <c r="A54" s="27">
        <v>42</v>
      </c>
      <c r="B54" s="89" t="s">
        <v>188</v>
      </c>
      <c r="C54" s="49" t="s">
        <v>92</v>
      </c>
      <c r="D54" s="72">
        <v>5</v>
      </c>
      <c r="E54" s="72" t="s">
        <v>122</v>
      </c>
      <c r="F54" s="69">
        <v>315.6</v>
      </c>
      <c r="G54" s="63"/>
      <c r="H54" s="53"/>
      <c r="I54" s="52" t="s">
        <v>39</v>
      </c>
      <c r="J54" s="54">
        <f t="shared" si="5"/>
        <v>1</v>
      </c>
      <c r="K54" s="55" t="s">
        <v>63</v>
      </c>
      <c r="L54" s="55" t="s">
        <v>7</v>
      </c>
      <c r="M54" s="64"/>
      <c r="N54" s="63"/>
      <c r="O54" s="63"/>
      <c r="P54" s="65"/>
      <c r="Q54" s="63"/>
      <c r="R54" s="63"/>
      <c r="S54" s="65"/>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66">
        <f t="shared" si="6"/>
        <v>1578</v>
      </c>
      <c r="BB54" s="67">
        <f t="shared" si="7"/>
        <v>1578</v>
      </c>
      <c r="BC54" s="62" t="str">
        <f t="shared" si="8"/>
        <v>INR  One Thousand Five Hundred &amp; Seventy Eight  Only</v>
      </c>
      <c r="BD54" s="83">
        <v>279</v>
      </c>
      <c r="BE54" s="96">
        <f t="shared" si="4"/>
        <v>315.6</v>
      </c>
      <c r="ID54" s="16"/>
      <c r="IE54" s="16"/>
      <c r="IF54" s="16"/>
      <c r="IG54" s="16"/>
      <c r="IH54" s="16"/>
    </row>
    <row r="55" spans="1:242" s="15" customFormat="1" ht="409.5" customHeight="1">
      <c r="A55" s="27">
        <v>43</v>
      </c>
      <c r="B55" s="89" t="s">
        <v>189</v>
      </c>
      <c r="C55" s="49" t="s">
        <v>93</v>
      </c>
      <c r="D55" s="72">
        <v>1.6</v>
      </c>
      <c r="E55" s="72" t="s">
        <v>120</v>
      </c>
      <c r="F55" s="69">
        <v>2587.05</v>
      </c>
      <c r="G55" s="63"/>
      <c r="H55" s="53"/>
      <c r="I55" s="52" t="s">
        <v>39</v>
      </c>
      <c r="J55" s="54">
        <f t="shared" si="5"/>
        <v>1</v>
      </c>
      <c r="K55" s="55" t="s">
        <v>63</v>
      </c>
      <c r="L55" s="55" t="s">
        <v>7</v>
      </c>
      <c r="M55" s="64"/>
      <c r="N55" s="63"/>
      <c r="O55" s="63"/>
      <c r="P55" s="65"/>
      <c r="Q55" s="63"/>
      <c r="R55" s="63"/>
      <c r="S55" s="65"/>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66">
        <f t="shared" si="6"/>
        <v>4139.28</v>
      </c>
      <c r="BB55" s="67">
        <f t="shared" si="7"/>
        <v>4139.28</v>
      </c>
      <c r="BC55" s="62" t="str">
        <f t="shared" si="8"/>
        <v>INR  Four Thousand One Hundred &amp; Thirty Nine  and Paise Twenty Eight Only</v>
      </c>
      <c r="BD55" s="83">
        <v>2287</v>
      </c>
      <c r="BE55" s="96">
        <f t="shared" si="4"/>
        <v>2587.05</v>
      </c>
      <c r="ID55" s="16"/>
      <c r="IE55" s="16"/>
      <c r="IF55" s="16"/>
      <c r="IG55" s="16"/>
      <c r="IH55" s="16"/>
    </row>
    <row r="56" spans="1:242" s="15" customFormat="1" ht="75.75" customHeight="1">
      <c r="A56" s="27">
        <v>44</v>
      </c>
      <c r="B56" s="89" t="s">
        <v>190</v>
      </c>
      <c r="C56" s="49" t="s">
        <v>94</v>
      </c>
      <c r="D56" s="72">
        <v>6</v>
      </c>
      <c r="E56" s="72" t="s">
        <v>123</v>
      </c>
      <c r="F56" s="69">
        <v>32.8</v>
      </c>
      <c r="G56" s="63"/>
      <c r="H56" s="53"/>
      <c r="I56" s="52" t="s">
        <v>39</v>
      </c>
      <c r="J56" s="54">
        <f t="shared" si="5"/>
        <v>1</v>
      </c>
      <c r="K56" s="55" t="s">
        <v>63</v>
      </c>
      <c r="L56" s="55" t="s">
        <v>7</v>
      </c>
      <c r="M56" s="64"/>
      <c r="N56" s="63"/>
      <c r="O56" s="63"/>
      <c r="P56" s="65"/>
      <c r="Q56" s="63"/>
      <c r="R56" s="63"/>
      <c r="S56" s="65"/>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66">
        <f t="shared" si="6"/>
        <v>196.8</v>
      </c>
      <c r="BB56" s="67">
        <f t="shared" si="7"/>
        <v>196.8</v>
      </c>
      <c r="BC56" s="62" t="str">
        <f t="shared" si="8"/>
        <v>INR  One Hundred &amp; Ninety Six  and Paise Eighty Only</v>
      </c>
      <c r="BD56" s="83">
        <v>29</v>
      </c>
      <c r="BE56" s="96">
        <f t="shared" si="4"/>
        <v>32.8</v>
      </c>
      <c r="ID56" s="16"/>
      <c r="IE56" s="16"/>
      <c r="IF56" s="16"/>
      <c r="IG56" s="16"/>
      <c r="IH56" s="16"/>
    </row>
    <row r="57" spans="1:242" s="15" customFormat="1" ht="63" customHeight="1">
      <c r="A57" s="27">
        <v>45</v>
      </c>
      <c r="B57" s="89" t="s">
        <v>191</v>
      </c>
      <c r="C57" s="49" t="s">
        <v>95</v>
      </c>
      <c r="D57" s="69">
        <v>1</v>
      </c>
      <c r="E57" s="72" t="s">
        <v>123</v>
      </c>
      <c r="F57" s="75">
        <v>179.86</v>
      </c>
      <c r="G57" s="63"/>
      <c r="H57" s="53"/>
      <c r="I57" s="52" t="s">
        <v>39</v>
      </c>
      <c r="J57" s="54">
        <f t="shared" si="5"/>
        <v>1</v>
      </c>
      <c r="K57" s="55" t="s">
        <v>63</v>
      </c>
      <c r="L57" s="55" t="s">
        <v>7</v>
      </c>
      <c r="M57" s="64"/>
      <c r="N57" s="63"/>
      <c r="O57" s="63"/>
      <c r="P57" s="65"/>
      <c r="Q57" s="63"/>
      <c r="R57" s="63"/>
      <c r="S57" s="65"/>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6">
        <f t="shared" si="6"/>
        <v>179.86</v>
      </c>
      <c r="BB57" s="67">
        <f t="shared" si="7"/>
        <v>179.86</v>
      </c>
      <c r="BC57" s="62" t="str">
        <f t="shared" si="8"/>
        <v>INR  One Hundred &amp; Seventy Nine  and Paise Eighty Six Only</v>
      </c>
      <c r="BD57" s="83">
        <v>159</v>
      </c>
      <c r="BE57" s="96">
        <f t="shared" si="4"/>
        <v>179.86</v>
      </c>
      <c r="ID57" s="16"/>
      <c r="IE57" s="16"/>
      <c r="IF57" s="16"/>
      <c r="IG57" s="16"/>
      <c r="IH57" s="16"/>
    </row>
    <row r="58" spans="1:242" s="15" customFormat="1" ht="70.5" customHeight="1">
      <c r="A58" s="27">
        <v>46</v>
      </c>
      <c r="B58" s="89" t="s">
        <v>192</v>
      </c>
      <c r="C58" s="49" t="s">
        <v>96</v>
      </c>
      <c r="D58" s="69">
        <v>1</v>
      </c>
      <c r="E58" s="70" t="s">
        <v>123</v>
      </c>
      <c r="F58" s="75">
        <v>111.99</v>
      </c>
      <c r="G58" s="63"/>
      <c r="H58" s="53"/>
      <c r="I58" s="52" t="s">
        <v>39</v>
      </c>
      <c r="J58" s="54">
        <f t="shared" si="5"/>
        <v>1</v>
      </c>
      <c r="K58" s="55" t="s">
        <v>63</v>
      </c>
      <c r="L58" s="55" t="s">
        <v>7</v>
      </c>
      <c r="M58" s="64"/>
      <c r="N58" s="63"/>
      <c r="O58" s="63"/>
      <c r="P58" s="65"/>
      <c r="Q58" s="63"/>
      <c r="R58" s="63"/>
      <c r="S58" s="65"/>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6">
        <f t="shared" si="6"/>
        <v>111.99</v>
      </c>
      <c r="BB58" s="67">
        <f t="shared" si="7"/>
        <v>111.99</v>
      </c>
      <c r="BC58" s="62" t="str">
        <f t="shared" si="8"/>
        <v>INR  One Hundred &amp; Eleven  and Paise Ninety Nine Only</v>
      </c>
      <c r="BD58" s="83">
        <v>99</v>
      </c>
      <c r="BE58" s="96">
        <f t="shared" si="4"/>
        <v>111.99</v>
      </c>
      <c r="ID58" s="16"/>
      <c r="IE58" s="16"/>
      <c r="IF58" s="16"/>
      <c r="IG58" s="16"/>
      <c r="IH58" s="16"/>
    </row>
    <row r="59" spans="1:242" s="15" customFormat="1" ht="84.75" customHeight="1">
      <c r="A59" s="27">
        <v>47</v>
      </c>
      <c r="B59" s="89" t="s">
        <v>193</v>
      </c>
      <c r="C59" s="49" t="s">
        <v>97</v>
      </c>
      <c r="D59" s="69">
        <v>2</v>
      </c>
      <c r="E59" s="70" t="s">
        <v>123</v>
      </c>
      <c r="F59" s="75">
        <v>116.51</v>
      </c>
      <c r="G59" s="63"/>
      <c r="H59" s="53"/>
      <c r="I59" s="52" t="s">
        <v>39</v>
      </c>
      <c r="J59" s="54">
        <f t="shared" si="5"/>
        <v>1</v>
      </c>
      <c r="K59" s="55" t="s">
        <v>63</v>
      </c>
      <c r="L59" s="55" t="s">
        <v>7</v>
      </c>
      <c r="M59" s="64"/>
      <c r="N59" s="63"/>
      <c r="O59" s="63"/>
      <c r="P59" s="65"/>
      <c r="Q59" s="63"/>
      <c r="R59" s="63"/>
      <c r="S59" s="65"/>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6">
        <f t="shared" si="6"/>
        <v>233.02</v>
      </c>
      <c r="BB59" s="67">
        <f t="shared" si="7"/>
        <v>233.02</v>
      </c>
      <c r="BC59" s="62" t="str">
        <f t="shared" si="8"/>
        <v>INR  Two Hundred &amp; Thirty Three  and Paise Two Only</v>
      </c>
      <c r="BD59" s="83">
        <v>103</v>
      </c>
      <c r="BE59" s="96">
        <f t="shared" si="4"/>
        <v>116.51</v>
      </c>
      <c r="ID59" s="16"/>
      <c r="IE59" s="16"/>
      <c r="IF59" s="16"/>
      <c r="IG59" s="16"/>
      <c r="IH59" s="16"/>
    </row>
    <row r="60" spans="1:242" s="15" customFormat="1" ht="219" customHeight="1">
      <c r="A60" s="27">
        <v>48</v>
      </c>
      <c r="B60" s="89" t="s">
        <v>228</v>
      </c>
      <c r="C60" s="49" t="s">
        <v>98</v>
      </c>
      <c r="D60" s="69">
        <v>7</v>
      </c>
      <c r="E60" s="70" t="s">
        <v>120</v>
      </c>
      <c r="F60" s="75">
        <v>779.4</v>
      </c>
      <c r="G60" s="63"/>
      <c r="H60" s="53"/>
      <c r="I60" s="52" t="s">
        <v>39</v>
      </c>
      <c r="J60" s="54">
        <f t="shared" si="5"/>
        <v>1</v>
      </c>
      <c r="K60" s="55" t="s">
        <v>63</v>
      </c>
      <c r="L60" s="55" t="s">
        <v>7</v>
      </c>
      <c r="M60" s="64"/>
      <c r="N60" s="63"/>
      <c r="O60" s="63"/>
      <c r="P60" s="65"/>
      <c r="Q60" s="63"/>
      <c r="R60" s="63"/>
      <c r="S60" s="65"/>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6">
        <f t="shared" si="6"/>
        <v>5455.8</v>
      </c>
      <c r="BB60" s="67">
        <f t="shared" si="7"/>
        <v>5455.8</v>
      </c>
      <c r="BC60" s="62" t="str">
        <f t="shared" si="8"/>
        <v>INR  Five Thousand Four Hundred &amp; Fifty Five  and Paise Eighty Only</v>
      </c>
      <c r="BD60" s="83">
        <v>689</v>
      </c>
      <c r="BE60" s="96">
        <f t="shared" si="4"/>
        <v>779.4</v>
      </c>
      <c r="ID60" s="16"/>
      <c r="IE60" s="16"/>
      <c r="IF60" s="16"/>
      <c r="IG60" s="16"/>
      <c r="IH60" s="16"/>
    </row>
    <row r="61" spans="1:242" s="15" customFormat="1" ht="226.5" customHeight="1">
      <c r="A61" s="27">
        <v>49</v>
      </c>
      <c r="B61" s="89" t="s">
        <v>229</v>
      </c>
      <c r="C61" s="49" t="s">
        <v>99</v>
      </c>
      <c r="D61" s="69">
        <v>12</v>
      </c>
      <c r="E61" s="70" t="s">
        <v>120</v>
      </c>
      <c r="F61" s="69">
        <v>786.18</v>
      </c>
      <c r="G61" s="63"/>
      <c r="H61" s="53"/>
      <c r="I61" s="52" t="s">
        <v>39</v>
      </c>
      <c r="J61" s="54">
        <f t="shared" si="5"/>
        <v>1</v>
      </c>
      <c r="K61" s="55" t="s">
        <v>63</v>
      </c>
      <c r="L61" s="55" t="s">
        <v>7</v>
      </c>
      <c r="M61" s="64"/>
      <c r="N61" s="63"/>
      <c r="O61" s="63"/>
      <c r="P61" s="65"/>
      <c r="Q61" s="63"/>
      <c r="R61" s="63"/>
      <c r="S61" s="65"/>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66">
        <f t="shared" si="6"/>
        <v>9434.16</v>
      </c>
      <c r="BB61" s="67">
        <f t="shared" si="7"/>
        <v>9434.16</v>
      </c>
      <c r="BC61" s="62" t="str">
        <f t="shared" si="8"/>
        <v>INR  Nine Thousand Four Hundred &amp; Thirty Four  and Paise Sixteen Only</v>
      </c>
      <c r="BD61" s="83">
        <v>695</v>
      </c>
      <c r="BE61" s="96">
        <f t="shared" si="4"/>
        <v>786.18</v>
      </c>
      <c r="ID61" s="16"/>
      <c r="IE61" s="16"/>
      <c r="IF61" s="16"/>
      <c r="IG61" s="16"/>
      <c r="IH61" s="16"/>
    </row>
    <row r="62" spans="1:242" s="15" customFormat="1" ht="409.5">
      <c r="A62" s="27">
        <v>50</v>
      </c>
      <c r="B62" s="89" t="s">
        <v>207</v>
      </c>
      <c r="C62" s="49" t="s">
        <v>100</v>
      </c>
      <c r="D62" s="69">
        <v>10</v>
      </c>
      <c r="E62" s="70" t="s">
        <v>122</v>
      </c>
      <c r="F62" s="69">
        <v>200.22</v>
      </c>
      <c r="G62" s="63"/>
      <c r="H62" s="53"/>
      <c r="I62" s="52" t="s">
        <v>39</v>
      </c>
      <c r="J62" s="54">
        <f t="shared" si="5"/>
        <v>1</v>
      </c>
      <c r="K62" s="55" t="s">
        <v>63</v>
      </c>
      <c r="L62" s="55" t="s">
        <v>7</v>
      </c>
      <c r="M62" s="64"/>
      <c r="N62" s="63"/>
      <c r="O62" s="63"/>
      <c r="P62" s="65"/>
      <c r="Q62" s="63"/>
      <c r="R62" s="63"/>
      <c r="S62" s="65"/>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66">
        <f t="shared" si="6"/>
        <v>2002.2</v>
      </c>
      <c r="BB62" s="67">
        <f t="shared" si="7"/>
        <v>2002.2</v>
      </c>
      <c r="BC62" s="62" t="str">
        <f t="shared" si="8"/>
        <v>INR  Two Thousand  &amp;Two  and Paise Twenty Only</v>
      </c>
      <c r="BD62" s="83">
        <v>177</v>
      </c>
      <c r="BE62" s="96">
        <f t="shared" si="4"/>
        <v>200.22</v>
      </c>
      <c r="ID62" s="16"/>
      <c r="IE62" s="16"/>
      <c r="IF62" s="16"/>
      <c r="IG62" s="16"/>
      <c r="IH62" s="16"/>
    </row>
    <row r="63" spans="1:242" s="15" customFormat="1" ht="409.5">
      <c r="A63" s="27">
        <v>51</v>
      </c>
      <c r="B63" s="89" t="s">
        <v>208</v>
      </c>
      <c r="C63" s="49" t="s">
        <v>101</v>
      </c>
      <c r="D63" s="69">
        <v>7</v>
      </c>
      <c r="E63" s="70" t="s">
        <v>122</v>
      </c>
      <c r="F63" s="69">
        <v>266.96</v>
      </c>
      <c r="G63" s="63"/>
      <c r="H63" s="53"/>
      <c r="I63" s="52" t="s">
        <v>39</v>
      </c>
      <c r="J63" s="54">
        <f t="shared" si="5"/>
        <v>1</v>
      </c>
      <c r="K63" s="55" t="s">
        <v>63</v>
      </c>
      <c r="L63" s="55" t="s">
        <v>7</v>
      </c>
      <c r="M63" s="64"/>
      <c r="N63" s="63"/>
      <c r="O63" s="63"/>
      <c r="P63" s="65"/>
      <c r="Q63" s="63"/>
      <c r="R63" s="63"/>
      <c r="S63" s="65"/>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66">
        <f t="shared" si="6"/>
        <v>1868.72</v>
      </c>
      <c r="BB63" s="67">
        <f t="shared" si="7"/>
        <v>1868.72</v>
      </c>
      <c r="BC63" s="62" t="str">
        <f t="shared" si="8"/>
        <v>INR  One Thousand Eight Hundred &amp; Sixty Eight  and Paise Seventy Two Only</v>
      </c>
      <c r="BD63" s="83">
        <v>236</v>
      </c>
      <c r="BE63" s="96">
        <f t="shared" si="4"/>
        <v>266.96</v>
      </c>
      <c r="ID63" s="16"/>
      <c r="IE63" s="16"/>
      <c r="IF63" s="16"/>
      <c r="IG63" s="16"/>
      <c r="IH63" s="16"/>
    </row>
    <row r="64" spans="1:242" s="15" customFormat="1" ht="409.5">
      <c r="A64" s="27">
        <v>52</v>
      </c>
      <c r="B64" s="89" t="s">
        <v>209</v>
      </c>
      <c r="C64" s="49" t="s">
        <v>102</v>
      </c>
      <c r="D64" s="73">
        <v>6</v>
      </c>
      <c r="E64" s="73" t="s">
        <v>122</v>
      </c>
      <c r="F64" s="74">
        <v>154.97</v>
      </c>
      <c r="G64" s="63"/>
      <c r="H64" s="53"/>
      <c r="I64" s="52" t="s">
        <v>39</v>
      </c>
      <c r="J64" s="54">
        <f t="shared" si="5"/>
        <v>1</v>
      </c>
      <c r="K64" s="55" t="s">
        <v>63</v>
      </c>
      <c r="L64" s="55" t="s">
        <v>7</v>
      </c>
      <c r="M64" s="64"/>
      <c r="N64" s="63"/>
      <c r="O64" s="63"/>
      <c r="P64" s="65"/>
      <c r="Q64" s="63"/>
      <c r="R64" s="63"/>
      <c r="S64" s="65"/>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66">
        <f t="shared" si="6"/>
        <v>929.82</v>
      </c>
      <c r="BB64" s="67">
        <f t="shared" si="7"/>
        <v>929.82</v>
      </c>
      <c r="BC64" s="62" t="str">
        <f t="shared" si="8"/>
        <v>INR  Nine Hundred &amp; Twenty Nine  and Paise Eighty Two Only</v>
      </c>
      <c r="BD64" s="83">
        <v>137</v>
      </c>
      <c r="BE64" s="96">
        <f t="shared" si="4"/>
        <v>154.97</v>
      </c>
      <c r="ID64" s="16"/>
      <c r="IE64" s="16"/>
      <c r="IF64" s="16"/>
      <c r="IG64" s="16"/>
      <c r="IH64" s="16"/>
    </row>
    <row r="65" spans="1:242" s="15" customFormat="1" ht="59.25" customHeight="1">
      <c r="A65" s="27">
        <v>53</v>
      </c>
      <c r="B65" s="89" t="s">
        <v>210</v>
      </c>
      <c r="C65" s="49" t="s">
        <v>103</v>
      </c>
      <c r="D65" s="73">
        <v>1</v>
      </c>
      <c r="E65" s="73" t="s">
        <v>123</v>
      </c>
      <c r="F65" s="74">
        <v>3511.24</v>
      </c>
      <c r="G65" s="63"/>
      <c r="H65" s="53"/>
      <c r="I65" s="52" t="s">
        <v>39</v>
      </c>
      <c r="J65" s="54">
        <f t="shared" si="5"/>
        <v>1</v>
      </c>
      <c r="K65" s="55" t="s">
        <v>63</v>
      </c>
      <c r="L65" s="55" t="s">
        <v>7</v>
      </c>
      <c r="M65" s="64"/>
      <c r="N65" s="63"/>
      <c r="O65" s="63"/>
      <c r="P65" s="65"/>
      <c r="Q65" s="63"/>
      <c r="R65" s="63"/>
      <c r="S65" s="65"/>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66">
        <f t="shared" si="6"/>
        <v>3511.24</v>
      </c>
      <c r="BB65" s="67">
        <f t="shared" si="7"/>
        <v>3511.24</v>
      </c>
      <c r="BC65" s="62" t="str">
        <f t="shared" si="8"/>
        <v>INR  Three Thousand Five Hundred &amp; Eleven  and Paise Twenty Four Only</v>
      </c>
      <c r="BD65" s="83">
        <v>3104</v>
      </c>
      <c r="BE65" s="96">
        <f t="shared" si="4"/>
        <v>3511.24</v>
      </c>
      <c r="ID65" s="16"/>
      <c r="IE65" s="16"/>
      <c r="IF65" s="16"/>
      <c r="IG65" s="16"/>
      <c r="IH65" s="16"/>
    </row>
    <row r="66" spans="1:242" s="15" customFormat="1" ht="58.5" customHeight="1">
      <c r="A66" s="27">
        <v>54</v>
      </c>
      <c r="B66" s="89" t="s">
        <v>211</v>
      </c>
      <c r="C66" s="49" t="s">
        <v>104</v>
      </c>
      <c r="D66" s="73">
        <v>1</v>
      </c>
      <c r="E66" s="73" t="s">
        <v>123</v>
      </c>
      <c r="F66" s="74">
        <v>548.63</v>
      </c>
      <c r="G66" s="63"/>
      <c r="H66" s="53"/>
      <c r="I66" s="52" t="s">
        <v>39</v>
      </c>
      <c r="J66" s="54">
        <f t="shared" si="5"/>
        <v>1</v>
      </c>
      <c r="K66" s="55" t="s">
        <v>63</v>
      </c>
      <c r="L66" s="55" t="s">
        <v>7</v>
      </c>
      <c r="M66" s="64"/>
      <c r="N66" s="63"/>
      <c r="O66" s="63"/>
      <c r="P66" s="65"/>
      <c r="Q66" s="63"/>
      <c r="R66" s="63"/>
      <c r="S66" s="65"/>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66">
        <f t="shared" si="6"/>
        <v>548.63</v>
      </c>
      <c r="BB66" s="67">
        <f t="shared" si="7"/>
        <v>548.63</v>
      </c>
      <c r="BC66" s="62" t="str">
        <f t="shared" si="8"/>
        <v>INR  Five Hundred &amp; Forty Eight  and Paise Sixty Three Only</v>
      </c>
      <c r="BD66" s="83">
        <v>485</v>
      </c>
      <c r="BE66" s="96">
        <f t="shared" si="4"/>
        <v>548.63</v>
      </c>
      <c r="ID66" s="16"/>
      <c r="IE66" s="16"/>
      <c r="IF66" s="16"/>
      <c r="IG66" s="16"/>
      <c r="IH66" s="16"/>
    </row>
    <row r="67" spans="1:242" s="15" customFormat="1" ht="59.25" customHeight="1">
      <c r="A67" s="27">
        <v>55</v>
      </c>
      <c r="B67" s="89" t="s">
        <v>132</v>
      </c>
      <c r="C67" s="49" t="s">
        <v>105</v>
      </c>
      <c r="D67" s="70">
        <v>1</v>
      </c>
      <c r="E67" s="70" t="s">
        <v>123</v>
      </c>
      <c r="F67" s="69">
        <v>1148.17</v>
      </c>
      <c r="G67" s="63"/>
      <c r="H67" s="53"/>
      <c r="I67" s="52" t="s">
        <v>39</v>
      </c>
      <c r="J67" s="54">
        <f t="shared" si="5"/>
        <v>1</v>
      </c>
      <c r="K67" s="55" t="s">
        <v>63</v>
      </c>
      <c r="L67" s="55" t="s">
        <v>7</v>
      </c>
      <c r="M67" s="64"/>
      <c r="N67" s="63"/>
      <c r="O67" s="63"/>
      <c r="P67" s="65"/>
      <c r="Q67" s="63"/>
      <c r="R67" s="63"/>
      <c r="S67" s="65"/>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66">
        <f t="shared" si="6"/>
        <v>1148.17</v>
      </c>
      <c r="BB67" s="67">
        <f t="shared" si="7"/>
        <v>1148.17</v>
      </c>
      <c r="BC67" s="62" t="str">
        <f t="shared" si="8"/>
        <v>INR  One Thousand One Hundred &amp; Forty Eight  and Paise Seventeen Only</v>
      </c>
      <c r="BD67" s="83">
        <v>1015</v>
      </c>
      <c r="BE67" s="96">
        <f t="shared" si="4"/>
        <v>1148.17</v>
      </c>
      <c r="ID67" s="16"/>
      <c r="IE67" s="16"/>
      <c r="IF67" s="16"/>
      <c r="IG67" s="16"/>
      <c r="IH67" s="16"/>
    </row>
    <row r="68" spans="1:242" s="15" customFormat="1" ht="62.25" customHeight="1">
      <c r="A68" s="27">
        <v>56</v>
      </c>
      <c r="B68" s="89" t="s">
        <v>212</v>
      </c>
      <c r="C68" s="49" t="s">
        <v>106</v>
      </c>
      <c r="D68" s="70">
        <v>1</v>
      </c>
      <c r="E68" s="70" t="s">
        <v>123</v>
      </c>
      <c r="F68" s="69">
        <v>175.34</v>
      </c>
      <c r="G68" s="63"/>
      <c r="H68" s="53"/>
      <c r="I68" s="52" t="s">
        <v>39</v>
      </c>
      <c r="J68" s="54">
        <f t="shared" si="5"/>
        <v>1</v>
      </c>
      <c r="K68" s="55" t="s">
        <v>63</v>
      </c>
      <c r="L68" s="55" t="s">
        <v>7</v>
      </c>
      <c r="M68" s="64"/>
      <c r="N68" s="63"/>
      <c r="O68" s="63"/>
      <c r="P68" s="65"/>
      <c r="Q68" s="63"/>
      <c r="R68" s="63"/>
      <c r="S68" s="65"/>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66">
        <f t="shared" si="6"/>
        <v>175.34</v>
      </c>
      <c r="BB68" s="67">
        <f t="shared" si="7"/>
        <v>175.34</v>
      </c>
      <c r="BC68" s="62" t="str">
        <f t="shared" si="8"/>
        <v>INR  One Hundred &amp; Seventy Five  and Paise Thirty Four Only</v>
      </c>
      <c r="BD68" s="83">
        <v>155</v>
      </c>
      <c r="BE68" s="96">
        <f t="shared" si="4"/>
        <v>175.34</v>
      </c>
      <c r="ID68" s="16"/>
      <c r="IE68" s="16"/>
      <c r="IF68" s="16"/>
      <c r="IG68" s="16"/>
      <c r="IH68" s="16"/>
    </row>
    <row r="69" spans="1:242" s="15" customFormat="1" ht="48" customHeight="1">
      <c r="A69" s="27">
        <v>57</v>
      </c>
      <c r="B69" s="89" t="s">
        <v>213</v>
      </c>
      <c r="C69" s="49" t="s">
        <v>107</v>
      </c>
      <c r="D69" s="70">
        <v>1</v>
      </c>
      <c r="E69" s="70" t="s">
        <v>123</v>
      </c>
      <c r="F69" s="69">
        <v>102.94</v>
      </c>
      <c r="G69" s="63"/>
      <c r="H69" s="53"/>
      <c r="I69" s="52" t="s">
        <v>39</v>
      </c>
      <c r="J69" s="54">
        <f>IF(I69="Less(-)",-1,1)</f>
        <v>1</v>
      </c>
      <c r="K69" s="55" t="s">
        <v>63</v>
      </c>
      <c r="L69" s="55" t="s">
        <v>7</v>
      </c>
      <c r="M69" s="64"/>
      <c r="N69" s="63"/>
      <c r="O69" s="63"/>
      <c r="P69" s="65"/>
      <c r="Q69" s="63"/>
      <c r="R69" s="63"/>
      <c r="S69" s="65"/>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66">
        <f>total_amount_ba($B$2,$D$2,D69,F69,J69,K69,M69)</f>
        <v>102.94</v>
      </c>
      <c r="BB69" s="67">
        <f>BA69+SUM(N69:AZ69)</f>
        <v>102.94</v>
      </c>
      <c r="BC69" s="62" t="str">
        <f>SpellNumber(L69,BB69)</f>
        <v>INR  One Hundred &amp; Two  and Paise Ninety Four Only</v>
      </c>
      <c r="BD69" s="83">
        <v>91</v>
      </c>
      <c r="BE69" s="96">
        <f t="shared" si="4"/>
        <v>102.94</v>
      </c>
      <c r="ID69" s="16"/>
      <c r="IE69" s="16"/>
      <c r="IF69" s="16"/>
      <c r="IG69" s="16"/>
      <c r="IH69" s="16"/>
    </row>
    <row r="70" spans="1:242" s="15" customFormat="1" ht="157.5" customHeight="1">
      <c r="A70" s="27">
        <v>58</v>
      </c>
      <c r="B70" s="89" t="s">
        <v>214</v>
      </c>
      <c r="C70" s="49" t="s">
        <v>108</v>
      </c>
      <c r="D70" s="69">
        <v>1</v>
      </c>
      <c r="E70" s="70" t="s">
        <v>123</v>
      </c>
      <c r="F70" s="69">
        <v>2238.64</v>
      </c>
      <c r="G70" s="63"/>
      <c r="H70" s="53"/>
      <c r="I70" s="52" t="s">
        <v>39</v>
      </c>
      <c r="J70" s="54">
        <f t="shared" si="5"/>
        <v>1</v>
      </c>
      <c r="K70" s="55" t="s">
        <v>63</v>
      </c>
      <c r="L70" s="55" t="s">
        <v>7</v>
      </c>
      <c r="M70" s="64"/>
      <c r="N70" s="63"/>
      <c r="O70" s="63"/>
      <c r="P70" s="65"/>
      <c r="Q70" s="63"/>
      <c r="R70" s="63"/>
      <c r="S70" s="65"/>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66">
        <f t="shared" si="6"/>
        <v>2238.64</v>
      </c>
      <c r="BB70" s="67">
        <f t="shared" si="7"/>
        <v>2238.64</v>
      </c>
      <c r="BC70" s="62" t="str">
        <f t="shared" si="8"/>
        <v>INR  Two Thousand Two Hundred &amp; Thirty Eight  and Paise Sixty Four Only</v>
      </c>
      <c r="BD70" s="83">
        <v>1979</v>
      </c>
      <c r="BE70" s="96">
        <f t="shared" si="4"/>
        <v>2238.64</v>
      </c>
      <c r="ID70" s="16"/>
      <c r="IE70" s="16"/>
      <c r="IF70" s="16"/>
      <c r="IG70" s="16"/>
      <c r="IH70" s="16"/>
    </row>
    <row r="71" spans="1:242" s="15" customFormat="1" ht="33" customHeight="1">
      <c r="A71" s="27">
        <v>59</v>
      </c>
      <c r="B71" s="89" t="s">
        <v>215</v>
      </c>
      <c r="C71" s="49" t="s">
        <v>109</v>
      </c>
      <c r="D71" s="69">
        <v>1</v>
      </c>
      <c r="E71" s="70" t="s">
        <v>123</v>
      </c>
      <c r="F71" s="69">
        <v>152.71</v>
      </c>
      <c r="G71" s="63"/>
      <c r="H71" s="53"/>
      <c r="I71" s="52" t="s">
        <v>39</v>
      </c>
      <c r="J71" s="54">
        <f t="shared" si="5"/>
        <v>1</v>
      </c>
      <c r="K71" s="55" t="s">
        <v>63</v>
      </c>
      <c r="L71" s="55" t="s">
        <v>7</v>
      </c>
      <c r="M71" s="64"/>
      <c r="N71" s="63"/>
      <c r="O71" s="63"/>
      <c r="P71" s="65"/>
      <c r="Q71" s="63"/>
      <c r="R71" s="63"/>
      <c r="S71" s="65"/>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66">
        <f t="shared" si="6"/>
        <v>152.71</v>
      </c>
      <c r="BB71" s="67">
        <f t="shared" si="7"/>
        <v>152.71</v>
      </c>
      <c r="BC71" s="62" t="str">
        <f t="shared" si="8"/>
        <v>INR  One Hundred &amp; Fifty Two  and Paise Seventy One Only</v>
      </c>
      <c r="BD71" s="83">
        <v>135</v>
      </c>
      <c r="BE71" s="96">
        <f t="shared" si="4"/>
        <v>152.71</v>
      </c>
      <c r="ID71" s="16"/>
      <c r="IE71" s="16"/>
      <c r="IF71" s="16"/>
      <c r="IG71" s="16"/>
      <c r="IH71" s="16"/>
    </row>
    <row r="72" spans="1:242" s="15" customFormat="1" ht="48.75" customHeight="1">
      <c r="A72" s="27">
        <v>60</v>
      </c>
      <c r="B72" s="89" t="s">
        <v>216</v>
      </c>
      <c r="C72" s="49" t="s">
        <v>110</v>
      </c>
      <c r="D72" s="69">
        <v>1</v>
      </c>
      <c r="E72" s="70" t="s">
        <v>123</v>
      </c>
      <c r="F72" s="69">
        <v>486.42</v>
      </c>
      <c r="G72" s="63"/>
      <c r="H72" s="53"/>
      <c r="I72" s="52" t="s">
        <v>39</v>
      </c>
      <c r="J72" s="54">
        <f t="shared" si="5"/>
        <v>1</v>
      </c>
      <c r="K72" s="55" t="s">
        <v>63</v>
      </c>
      <c r="L72" s="55" t="s">
        <v>7</v>
      </c>
      <c r="M72" s="64"/>
      <c r="N72" s="63"/>
      <c r="O72" s="63"/>
      <c r="P72" s="65"/>
      <c r="Q72" s="63"/>
      <c r="R72" s="63"/>
      <c r="S72" s="65"/>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66">
        <f t="shared" si="6"/>
        <v>486.42</v>
      </c>
      <c r="BB72" s="67">
        <f t="shared" si="7"/>
        <v>486.42</v>
      </c>
      <c r="BC72" s="62" t="str">
        <f t="shared" si="8"/>
        <v>INR  Four Hundred &amp; Eighty Six  and Paise Forty Two Only</v>
      </c>
      <c r="BD72" s="83">
        <v>430</v>
      </c>
      <c r="BE72" s="96">
        <f t="shared" si="4"/>
        <v>486.42</v>
      </c>
      <c r="ID72" s="16"/>
      <c r="IE72" s="16"/>
      <c r="IF72" s="16"/>
      <c r="IG72" s="16"/>
      <c r="IH72" s="16"/>
    </row>
    <row r="73" spans="1:242" s="15" customFormat="1" ht="59.25" customHeight="1">
      <c r="A73" s="27">
        <v>61</v>
      </c>
      <c r="B73" s="89" t="s">
        <v>128</v>
      </c>
      <c r="C73" s="49" t="s">
        <v>111</v>
      </c>
      <c r="D73" s="69">
        <v>1</v>
      </c>
      <c r="E73" s="76" t="s">
        <v>123</v>
      </c>
      <c r="F73" s="69">
        <v>693.43</v>
      </c>
      <c r="G73" s="63"/>
      <c r="H73" s="53"/>
      <c r="I73" s="52" t="s">
        <v>39</v>
      </c>
      <c r="J73" s="54">
        <f t="shared" si="5"/>
        <v>1</v>
      </c>
      <c r="K73" s="55" t="s">
        <v>63</v>
      </c>
      <c r="L73" s="55" t="s">
        <v>7</v>
      </c>
      <c r="M73" s="64"/>
      <c r="N73" s="63"/>
      <c r="O73" s="63"/>
      <c r="P73" s="65"/>
      <c r="Q73" s="63"/>
      <c r="R73" s="63"/>
      <c r="S73" s="65"/>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66">
        <f t="shared" si="6"/>
        <v>693.43</v>
      </c>
      <c r="BB73" s="67">
        <f t="shared" si="7"/>
        <v>693.43</v>
      </c>
      <c r="BC73" s="62" t="str">
        <f t="shared" si="8"/>
        <v>INR  Six Hundred &amp; Ninety Three  and Paise Forty Three Only</v>
      </c>
      <c r="BD73" s="83">
        <v>613</v>
      </c>
      <c r="BE73" s="96">
        <f t="shared" si="4"/>
        <v>693.43</v>
      </c>
      <c r="ID73" s="16"/>
      <c r="IE73" s="16"/>
      <c r="IF73" s="16"/>
      <c r="IG73" s="16"/>
      <c r="IH73" s="16"/>
    </row>
    <row r="74" spans="1:242" s="15" customFormat="1" ht="61.5" customHeight="1">
      <c r="A74" s="27">
        <v>62</v>
      </c>
      <c r="B74" s="89" t="s">
        <v>217</v>
      </c>
      <c r="C74" s="49" t="s">
        <v>112</v>
      </c>
      <c r="D74" s="69">
        <v>1</v>
      </c>
      <c r="E74" s="76" t="s">
        <v>123</v>
      </c>
      <c r="F74" s="69">
        <v>92.76</v>
      </c>
      <c r="G74" s="63"/>
      <c r="H74" s="53"/>
      <c r="I74" s="52" t="s">
        <v>39</v>
      </c>
      <c r="J74" s="54">
        <f t="shared" si="5"/>
        <v>1</v>
      </c>
      <c r="K74" s="55" t="s">
        <v>63</v>
      </c>
      <c r="L74" s="55" t="s">
        <v>7</v>
      </c>
      <c r="M74" s="64"/>
      <c r="N74" s="63"/>
      <c r="O74" s="63"/>
      <c r="P74" s="65"/>
      <c r="Q74" s="63"/>
      <c r="R74" s="63"/>
      <c r="S74" s="65"/>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66">
        <f t="shared" si="6"/>
        <v>92.76</v>
      </c>
      <c r="BB74" s="67">
        <f t="shared" si="7"/>
        <v>92.76</v>
      </c>
      <c r="BC74" s="62" t="str">
        <f t="shared" si="8"/>
        <v>INR  Ninety Two and Paise Seventy Six Only</v>
      </c>
      <c r="BD74" s="83">
        <v>82</v>
      </c>
      <c r="BE74" s="96">
        <f t="shared" si="4"/>
        <v>92.76</v>
      </c>
      <c r="ID74" s="16"/>
      <c r="IE74" s="16"/>
      <c r="IF74" s="16"/>
      <c r="IG74" s="16"/>
      <c r="IH74" s="16"/>
    </row>
    <row r="75" spans="1:242" s="15" customFormat="1" ht="45" customHeight="1">
      <c r="A75" s="27">
        <v>63</v>
      </c>
      <c r="B75" s="89" t="s">
        <v>218</v>
      </c>
      <c r="C75" s="49" t="s">
        <v>113</v>
      </c>
      <c r="D75" s="69">
        <v>4</v>
      </c>
      <c r="E75" s="76" t="s">
        <v>123</v>
      </c>
      <c r="F75" s="69">
        <v>174.2</v>
      </c>
      <c r="G75" s="63"/>
      <c r="H75" s="53"/>
      <c r="I75" s="52" t="s">
        <v>39</v>
      </c>
      <c r="J75" s="54">
        <f>IF(I75="Less(-)",-1,1)</f>
        <v>1</v>
      </c>
      <c r="K75" s="55" t="s">
        <v>63</v>
      </c>
      <c r="L75" s="55" t="s">
        <v>7</v>
      </c>
      <c r="M75" s="64"/>
      <c r="N75" s="63"/>
      <c r="O75" s="63"/>
      <c r="P75" s="65"/>
      <c r="Q75" s="63"/>
      <c r="R75" s="63"/>
      <c r="S75" s="65"/>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66">
        <f>total_amount_ba($B$2,$D$2,D75,F75,J75,K75,M75)</f>
        <v>696.8</v>
      </c>
      <c r="BB75" s="67">
        <f>BA75+SUM(N75:AZ75)</f>
        <v>696.8</v>
      </c>
      <c r="BC75" s="62" t="str">
        <f>SpellNumber(L75,BB75)</f>
        <v>INR  Six Hundred &amp; Ninety Six  and Paise Eighty Only</v>
      </c>
      <c r="BD75" s="83">
        <v>154</v>
      </c>
      <c r="BE75" s="96">
        <f t="shared" si="4"/>
        <v>174.2</v>
      </c>
      <c r="ID75" s="16"/>
      <c r="IE75" s="16"/>
      <c r="IF75" s="16"/>
      <c r="IG75" s="16"/>
      <c r="IH75" s="16"/>
    </row>
    <row r="76" spans="1:242" s="15" customFormat="1" ht="60.75" customHeight="1">
      <c r="A76" s="27">
        <v>64</v>
      </c>
      <c r="B76" s="89" t="s">
        <v>219</v>
      </c>
      <c r="C76" s="49" t="s">
        <v>114</v>
      </c>
      <c r="D76" s="69">
        <v>1</v>
      </c>
      <c r="E76" s="76" t="s">
        <v>123</v>
      </c>
      <c r="F76" s="69">
        <v>251.13</v>
      </c>
      <c r="G76" s="63"/>
      <c r="H76" s="53"/>
      <c r="I76" s="52" t="s">
        <v>39</v>
      </c>
      <c r="J76" s="54">
        <f t="shared" si="5"/>
        <v>1</v>
      </c>
      <c r="K76" s="55" t="s">
        <v>63</v>
      </c>
      <c r="L76" s="55" t="s">
        <v>7</v>
      </c>
      <c r="M76" s="64"/>
      <c r="N76" s="63"/>
      <c r="O76" s="63"/>
      <c r="P76" s="65"/>
      <c r="Q76" s="63"/>
      <c r="R76" s="63"/>
      <c r="S76" s="65"/>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66">
        <f t="shared" si="6"/>
        <v>251.13</v>
      </c>
      <c r="BB76" s="67">
        <f t="shared" si="7"/>
        <v>251.13</v>
      </c>
      <c r="BC76" s="62" t="str">
        <f t="shared" si="8"/>
        <v>INR  Two Hundred &amp; Fifty One  and Paise Thirteen Only</v>
      </c>
      <c r="BD76" s="83">
        <v>222</v>
      </c>
      <c r="BE76" s="96">
        <f t="shared" si="4"/>
        <v>251.13</v>
      </c>
      <c r="ID76" s="16"/>
      <c r="IE76" s="16"/>
      <c r="IF76" s="16"/>
      <c r="IG76" s="16"/>
      <c r="IH76" s="16"/>
    </row>
    <row r="77" spans="1:242" s="15" customFormat="1" ht="89.25" customHeight="1">
      <c r="A77" s="27">
        <v>65</v>
      </c>
      <c r="B77" s="89" t="s">
        <v>220</v>
      </c>
      <c r="C77" s="49" t="s">
        <v>115</v>
      </c>
      <c r="D77" s="69">
        <v>1</v>
      </c>
      <c r="E77" s="76" t="s">
        <v>123</v>
      </c>
      <c r="F77" s="69">
        <v>511.3</v>
      </c>
      <c r="G77" s="63"/>
      <c r="H77" s="53"/>
      <c r="I77" s="52" t="s">
        <v>39</v>
      </c>
      <c r="J77" s="54">
        <f t="shared" si="5"/>
        <v>1</v>
      </c>
      <c r="K77" s="55" t="s">
        <v>63</v>
      </c>
      <c r="L77" s="55" t="s">
        <v>7</v>
      </c>
      <c r="M77" s="64"/>
      <c r="N77" s="63"/>
      <c r="O77" s="63"/>
      <c r="P77" s="65"/>
      <c r="Q77" s="63"/>
      <c r="R77" s="63"/>
      <c r="S77" s="65"/>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66">
        <f t="shared" si="6"/>
        <v>511.3</v>
      </c>
      <c r="BB77" s="67">
        <f t="shared" si="7"/>
        <v>511.3</v>
      </c>
      <c r="BC77" s="62" t="str">
        <f t="shared" si="8"/>
        <v>INR  Five Hundred &amp; Eleven  and Paise Thirty Only</v>
      </c>
      <c r="BD77" s="83">
        <v>452</v>
      </c>
      <c r="BE77" s="96">
        <f t="shared" si="4"/>
        <v>511.3</v>
      </c>
      <c r="ID77" s="16"/>
      <c r="IE77" s="16"/>
      <c r="IF77" s="16"/>
      <c r="IG77" s="16"/>
      <c r="IH77" s="16"/>
    </row>
    <row r="78" spans="1:242" s="15" customFormat="1" ht="54" customHeight="1">
      <c r="A78" s="27">
        <v>66</v>
      </c>
      <c r="B78" s="89" t="s">
        <v>221</v>
      </c>
      <c r="C78" s="49" t="s">
        <v>116</v>
      </c>
      <c r="D78" s="69">
        <v>4</v>
      </c>
      <c r="E78" s="76" t="s">
        <v>122</v>
      </c>
      <c r="F78" s="69">
        <v>330.31</v>
      </c>
      <c r="G78" s="63"/>
      <c r="H78" s="53"/>
      <c r="I78" s="52" t="s">
        <v>39</v>
      </c>
      <c r="J78" s="54">
        <f t="shared" si="5"/>
        <v>1</v>
      </c>
      <c r="K78" s="55" t="s">
        <v>63</v>
      </c>
      <c r="L78" s="55" t="s">
        <v>7</v>
      </c>
      <c r="M78" s="64"/>
      <c r="N78" s="63"/>
      <c r="O78" s="63"/>
      <c r="P78" s="65"/>
      <c r="Q78" s="63"/>
      <c r="R78" s="63"/>
      <c r="S78" s="65"/>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66">
        <f t="shared" si="6"/>
        <v>1321.24</v>
      </c>
      <c r="BB78" s="67">
        <f t="shared" si="7"/>
        <v>1321.24</v>
      </c>
      <c r="BC78" s="62" t="str">
        <f t="shared" si="8"/>
        <v>INR  One Thousand Three Hundred &amp; Twenty One  and Paise Twenty Four Only</v>
      </c>
      <c r="BD78" s="83">
        <v>292</v>
      </c>
      <c r="BE78" s="96">
        <f t="shared" si="4"/>
        <v>330.31</v>
      </c>
      <c r="ID78" s="16"/>
      <c r="IE78" s="16"/>
      <c r="IF78" s="16"/>
      <c r="IG78" s="16"/>
      <c r="IH78" s="16"/>
    </row>
    <row r="79" spans="1:242" s="15" customFormat="1" ht="72" customHeight="1">
      <c r="A79" s="27">
        <v>67</v>
      </c>
      <c r="B79" s="89" t="s">
        <v>222</v>
      </c>
      <c r="C79" s="49" t="s">
        <v>117</v>
      </c>
      <c r="D79" s="69">
        <v>1</v>
      </c>
      <c r="E79" s="76" t="s">
        <v>123</v>
      </c>
      <c r="F79" s="69">
        <v>220.58</v>
      </c>
      <c r="G79" s="63"/>
      <c r="H79" s="53"/>
      <c r="I79" s="52" t="s">
        <v>39</v>
      </c>
      <c r="J79" s="54">
        <f t="shared" si="5"/>
        <v>1</v>
      </c>
      <c r="K79" s="55" t="s">
        <v>63</v>
      </c>
      <c r="L79" s="55" t="s">
        <v>7</v>
      </c>
      <c r="M79" s="64"/>
      <c r="N79" s="63"/>
      <c r="O79" s="63"/>
      <c r="P79" s="65"/>
      <c r="Q79" s="63"/>
      <c r="R79" s="63"/>
      <c r="S79" s="65"/>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66">
        <f t="shared" si="6"/>
        <v>220.58</v>
      </c>
      <c r="BB79" s="67">
        <f t="shared" si="7"/>
        <v>220.58</v>
      </c>
      <c r="BC79" s="62" t="str">
        <f t="shared" si="8"/>
        <v>INR  Two Hundred &amp; Twenty  and Paise Fifty Eight Only</v>
      </c>
      <c r="BD79" s="83">
        <v>195</v>
      </c>
      <c r="BE79" s="96">
        <f aca="true" t="shared" si="9" ref="BE79:BE142">BD79*1.12*1.01</f>
        <v>220.58</v>
      </c>
      <c r="ID79" s="16"/>
      <c r="IE79" s="16"/>
      <c r="IF79" s="16"/>
      <c r="IG79" s="16"/>
      <c r="IH79" s="16"/>
    </row>
    <row r="80" spans="1:242" s="15" customFormat="1" ht="75" customHeight="1">
      <c r="A80" s="27">
        <v>68</v>
      </c>
      <c r="B80" s="89" t="s">
        <v>130</v>
      </c>
      <c r="C80" s="49" t="s">
        <v>118</v>
      </c>
      <c r="D80" s="69">
        <v>4</v>
      </c>
      <c r="E80" s="76" t="s">
        <v>142</v>
      </c>
      <c r="F80" s="69">
        <v>135.74</v>
      </c>
      <c r="G80" s="63"/>
      <c r="H80" s="53"/>
      <c r="I80" s="52" t="s">
        <v>39</v>
      </c>
      <c r="J80" s="54">
        <f t="shared" si="5"/>
        <v>1</v>
      </c>
      <c r="K80" s="55" t="s">
        <v>63</v>
      </c>
      <c r="L80" s="55" t="s">
        <v>7</v>
      </c>
      <c r="M80" s="64"/>
      <c r="N80" s="63"/>
      <c r="O80" s="63"/>
      <c r="P80" s="65"/>
      <c r="Q80" s="63"/>
      <c r="R80" s="63"/>
      <c r="S80" s="65"/>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66">
        <f t="shared" si="6"/>
        <v>542.96</v>
      </c>
      <c r="BB80" s="67">
        <f t="shared" si="7"/>
        <v>542.96</v>
      </c>
      <c r="BC80" s="62" t="str">
        <f t="shared" si="8"/>
        <v>INR  Five Hundred &amp; Forty Two  and Paise Ninety Six Only</v>
      </c>
      <c r="BD80" s="83">
        <v>120</v>
      </c>
      <c r="BE80" s="96">
        <f t="shared" si="9"/>
        <v>135.74</v>
      </c>
      <c r="ID80" s="16"/>
      <c r="IE80" s="16"/>
      <c r="IF80" s="16"/>
      <c r="IG80" s="16"/>
      <c r="IH80" s="16"/>
    </row>
    <row r="81" spans="1:242" s="15" customFormat="1" ht="72" customHeight="1">
      <c r="A81" s="27">
        <v>69</v>
      </c>
      <c r="B81" s="89" t="s">
        <v>131</v>
      </c>
      <c r="C81" s="49" t="s">
        <v>119</v>
      </c>
      <c r="D81" s="69">
        <v>1</v>
      </c>
      <c r="E81" s="70" t="s">
        <v>123</v>
      </c>
      <c r="F81" s="69">
        <v>37.33</v>
      </c>
      <c r="G81" s="63"/>
      <c r="H81" s="53"/>
      <c r="I81" s="52" t="s">
        <v>39</v>
      </c>
      <c r="J81" s="54">
        <f t="shared" si="5"/>
        <v>1</v>
      </c>
      <c r="K81" s="55" t="s">
        <v>63</v>
      </c>
      <c r="L81" s="55" t="s">
        <v>7</v>
      </c>
      <c r="M81" s="64"/>
      <c r="N81" s="63"/>
      <c r="O81" s="63"/>
      <c r="P81" s="65"/>
      <c r="Q81" s="63"/>
      <c r="R81" s="63"/>
      <c r="S81" s="65"/>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66">
        <f t="shared" si="6"/>
        <v>37.33</v>
      </c>
      <c r="BB81" s="67">
        <f t="shared" si="7"/>
        <v>37.33</v>
      </c>
      <c r="BC81" s="62" t="str">
        <f t="shared" si="8"/>
        <v>INR  Thirty Seven and Paise Thirty Three Only</v>
      </c>
      <c r="BD81" s="83">
        <v>33</v>
      </c>
      <c r="BE81" s="96">
        <f t="shared" si="9"/>
        <v>37.33</v>
      </c>
      <c r="ID81" s="16"/>
      <c r="IE81" s="16"/>
      <c r="IF81" s="16"/>
      <c r="IG81" s="16"/>
      <c r="IH81" s="16"/>
    </row>
    <row r="82" spans="1:242" s="15" customFormat="1" ht="191.25" customHeight="1">
      <c r="A82" s="27">
        <v>70</v>
      </c>
      <c r="B82" s="89" t="s">
        <v>223</v>
      </c>
      <c r="C82" s="49" t="s">
        <v>133</v>
      </c>
      <c r="D82" s="69">
        <v>2</v>
      </c>
      <c r="E82" s="70" t="s">
        <v>122</v>
      </c>
      <c r="F82" s="69">
        <v>64.48</v>
      </c>
      <c r="G82" s="63"/>
      <c r="H82" s="53"/>
      <c r="I82" s="52" t="s">
        <v>39</v>
      </c>
      <c r="J82" s="54">
        <f t="shared" si="5"/>
        <v>1</v>
      </c>
      <c r="K82" s="55" t="s">
        <v>63</v>
      </c>
      <c r="L82" s="55" t="s">
        <v>7</v>
      </c>
      <c r="M82" s="64"/>
      <c r="N82" s="63"/>
      <c r="O82" s="63"/>
      <c r="P82" s="65"/>
      <c r="Q82" s="63"/>
      <c r="R82" s="63"/>
      <c r="S82" s="65"/>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66">
        <f t="shared" si="6"/>
        <v>128.96</v>
      </c>
      <c r="BB82" s="67">
        <f t="shared" si="7"/>
        <v>128.96</v>
      </c>
      <c r="BC82" s="62" t="str">
        <f t="shared" si="8"/>
        <v>INR  One Hundred &amp; Twenty Eight  and Paise Ninety Six Only</v>
      </c>
      <c r="BD82" s="83">
        <v>57</v>
      </c>
      <c r="BE82" s="96">
        <f t="shared" si="9"/>
        <v>64.48</v>
      </c>
      <c r="ID82" s="16"/>
      <c r="IE82" s="16"/>
      <c r="IF82" s="16"/>
      <c r="IG82" s="16"/>
      <c r="IH82" s="16"/>
    </row>
    <row r="83" spans="1:242" s="15" customFormat="1" ht="197.25" customHeight="1">
      <c r="A83" s="27">
        <v>71</v>
      </c>
      <c r="B83" s="89" t="s">
        <v>224</v>
      </c>
      <c r="C83" s="49" t="s">
        <v>134</v>
      </c>
      <c r="D83" s="69">
        <v>4</v>
      </c>
      <c r="E83" s="77" t="s">
        <v>122</v>
      </c>
      <c r="F83" s="69">
        <v>95.02</v>
      </c>
      <c r="G83" s="63"/>
      <c r="H83" s="53"/>
      <c r="I83" s="52" t="s">
        <v>39</v>
      </c>
      <c r="J83" s="54">
        <f t="shared" si="5"/>
        <v>1</v>
      </c>
      <c r="K83" s="55" t="s">
        <v>63</v>
      </c>
      <c r="L83" s="55" t="s">
        <v>7</v>
      </c>
      <c r="M83" s="64"/>
      <c r="N83" s="63"/>
      <c r="O83" s="63"/>
      <c r="P83" s="65"/>
      <c r="Q83" s="63"/>
      <c r="R83" s="63"/>
      <c r="S83" s="65"/>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66">
        <f t="shared" si="6"/>
        <v>380.08</v>
      </c>
      <c r="BB83" s="67">
        <f t="shared" si="7"/>
        <v>380.08</v>
      </c>
      <c r="BC83" s="62" t="str">
        <f t="shared" si="8"/>
        <v>INR  Three Hundred &amp; Eighty  and Paise Eight Only</v>
      </c>
      <c r="BD83" s="83">
        <v>84</v>
      </c>
      <c r="BE83" s="96">
        <f t="shared" si="9"/>
        <v>95.02</v>
      </c>
      <c r="ID83" s="16"/>
      <c r="IE83" s="16"/>
      <c r="IF83" s="16"/>
      <c r="IG83" s="16"/>
      <c r="IH83" s="16"/>
    </row>
    <row r="84" spans="1:242" s="15" customFormat="1" ht="126.75" customHeight="1">
      <c r="A84" s="27">
        <v>72</v>
      </c>
      <c r="B84" s="95" t="s">
        <v>363</v>
      </c>
      <c r="C84" s="49" t="s">
        <v>135</v>
      </c>
      <c r="D84" s="69">
        <v>2</v>
      </c>
      <c r="E84" s="77" t="s">
        <v>143</v>
      </c>
      <c r="F84" s="69">
        <v>1249.98</v>
      </c>
      <c r="G84" s="63"/>
      <c r="H84" s="53"/>
      <c r="I84" s="52" t="s">
        <v>39</v>
      </c>
      <c r="J84" s="54">
        <f t="shared" si="5"/>
        <v>1</v>
      </c>
      <c r="K84" s="55" t="s">
        <v>63</v>
      </c>
      <c r="L84" s="55" t="s">
        <v>7</v>
      </c>
      <c r="M84" s="64"/>
      <c r="N84" s="63"/>
      <c r="O84" s="63"/>
      <c r="P84" s="65"/>
      <c r="Q84" s="63"/>
      <c r="R84" s="63"/>
      <c r="S84" s="65"/>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66">
        <f t="shared" si="6"/>
        <v>2499.96</v>
      </c>
      <c r="BB84" s="67">
        <f t="shared" si="7"/>
        <v>2499.96</v>
      </c>
      <c r="BC84" s="62" t="str">
        <f t="shared" si="8"/>
        <v>INR  Two Thousand Four Hundred &amp; Ninety Nine  and Paise Ninety Six Only</v>
      </c>
      <c r="BD84" s="83">
        <v>1105</v>
      </c>
      <c r="BE84" s="96">
        <f t="shared" si="9"/>
        <v>1249.98</v>
      </c>
      <c r="ID84" s="16"/>
      <c r="IE84" s="16"/>
      <c r="IF84" s="16"/>
      <c r="IG84" s="16"/>
      <c r="IH84" s="16"/>
    </row>
    <row r="85" spans="1:242" s="15" customFormat="1" ht="145.5" customHeight="1">
      <c r="A85" s="27">
        <v>73</v>
      </c>
      <c r="B85" s="89" t="s">
        <v>230</v>
      </c>
      <c r="C85" s="49" t="s">
        <v>136</v>
      </c>
      <c r="D85" s="69">
        <v>2</v>
      </c>
      <c r="E85" s="70" t="s">
        <v>143</v>
      </c>
      <c r="F85" s="69">
        <v>88.23</v>
      </c>
      <c r="G85" s="63"/>
      <c r="H85" s="53"/>
      <c r="I85" s="52" t="s">
        <v>39</v>
      </c>
      <c r="J85" s="54">
        <f t="shared" si="5"/>
        <v>1</v>
      </c>
      <c r="K85" s="55" t="s">
        <v>63</v>
      </c>
      <c r="L85" s="55" t="s">
        <v>7</v>
      </c>
      <c r="M85" s="64"/>
      <c r="N85" s="63"/>
      <c r="O85" s="63"/>
      <c r="P85" s="65"/>
      <c r="Q85" s="63"/>
      <c r="R85" s="63"/>
      <c r="S85" s="65"/>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66">
        <f t="shared" si="6"/>
        <v>176.46</v>
      </c>
      <c r="BB85" s="67">
        <f t="shared" si="7"/>
        <v>176.46</v>
      </c>
      <c r="BC85" s="62" t="str">
        <f t="shared" si="8"/>
        <v>INR  One Hundred &amp; Seventy Six  and Paise Forty Six Only</v>
      </c>
      <c r="BD85" s="83">
        <v>78</v>
      </c>
      <c r="BE85" s="96">
        <f t="shared" si="9"/>
        <v>88.23</v>
      </c>
      <c r="ID85" s="16"/>
      <c r="IE85" s="16"/>
      <c r="IF85" s="16"/>
      <c r="IG85" s="16"/>
      <c r="IH85" s="16"/>
    </row>
    <row r="86" spans="1:242" s="15" customFormat="1" ht="141.75" customHeight="1">
      <c r="A86" s="27">
        <v>74</v>
      </c>
      <c r="B86" s="89" t="s">
        <v>296</v>
      </c>
      <c r="C86" s="49" t="s">
        <v>137</v>
      </c>
      <c r="D86" s="70">
        <v>26.4</v>
      </c>
      <c r="E86" s="70" t="s">
        <v>231</v>
      </c>
      <c r="F86" s="69">
        <v>134.92</v>
      </c>
      <c r="G86" s="63"/>
      <c r="H86" s="53"/>
      <c r="I86" s="52" t="s">
        <v>39</v>
      </c>
      <c r="J86" s="54">
        <f t="shared" si="5"/>
        <v>1</v>
      </c>
      <c r="K86" s="55" t="s">
        <v>63</v>
      </c>
      <c r="L86" s="55" t="s">
        <v>7</v>
      </c>
      <c r="M86" s="64"/>
      <c r="N86" s="63"/>
      <c r="O86" s="63"/>
      <c r="P86" s="65"/>
      <c r="Q86" s="63"/>
      <c r="R86" s="63"/>
      <c r="S86" s="65"/>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66">
        <f t="shared" si="6"/>
        <v>3561.89</v>
      </c>
      <c r="BB86" s="67">
        <f t="shared" si="7"/>
        <v>3561.89</v>
      </c>
      <c r="BC86" s="62" t="str">
        <f t="shared" si="8"/>
        <v>INR  Three Thousand Five Hundred &amp; Sixty One  and Paise Eighty Nine Only</v>
      </c>
      <c r="BD86" s="83">
        <v>119.27</v>
      </c>
      <c r="BE86" s="96">
        <f t="shared" si="9"/>
        <v>134.92</v>
      </c>
      <c r="ID86" s="16">
        <v>2</v>
      </c>
      <c r="IE86" s="16" t="s">
        <v>35</v>
      </c>
      <c r="IF86" s="16" t="s">
        <v>44</v>
      </c>
      <c r="IG86" s="16">
        <v>10</v>
      </c>
      <c r="IH86" s="16" t="s">
        <v>38</v>
      </c>
    </row>
    <row r="87" spans="1:242" s="15" customFormat="1" ht="87.75" customHeight="1">
      <c r="A87" s="27">
        <v>75</v>
      </c>
      <c r="B87" s="89" t="s">
        <v>236</v>
      </c>
      <c r="C87" s="49" t="s">
        <v>138</v>
      </c>
      <c r="D87" s="70">
        <v>20.488</v>
      </c>
      <c r="E87" s="70" t="s">
        <v>231</v>
      </c>
      <c r="F87" s="69">
        <v>87.71</v>
      </c>
      <c r="G87" s="63"/>
      <c r="H87" s="53"/>
      <c r="I87" s="52" t="s">
        <v>39</v>
      </c>
      <c r="J87" s="54">
        <f t="shared" si="5"/>
        <v>1</v>
      </c>
      <c r="K87" s="55" t="s">
        <v>63</v>
      </c>
      <c r="L87" s="55" t="s">
        <v>7</v>
      </c>
      <c r="M87" s="64"/>
      <c r="N87" s="63"/>
      <c r="O87" s="63"/>
      <c r="P87" s="65"/>
      <c r="Q87" s="63"/>
      <c r="R87" s="63"/>
      <c r="S87" s="65"/>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66">
        <f t="shared" si="6"/>
        <v>1797</v>
      </c>
      <c r="BB87" s="67">
        <f t="shared" si="7"/>
        <v>1797</v>
      </c>
      <c r="BC87" s="62" t="str">
        <f t="shared" si="8"/>
        <v>INR  One Thousand Seven Hundred &amp; Ninety Seven  Only</v>
      </c>
      <c r="BD87" s="83">
        <v>77.54</v>
      </c>
      <c r="BE87" s="96">
        <f t="shared" si="9"/>
        <v>87.71</v>
      </c>
      <c r="ID87" s="16"/>
      <c r="IE87" s="16"/>
      <c r="IF87" s="16"/>
      <c r="IG87" s="16"/>
      <c r="IH87" s="16"/>
    </row>
    <row r="88" spans="1:242" s="15" customFormat="1" ht="57" customHeight="1">
      <c r="A88" s="27">
        <v>76</v>
      </c>
      <c r="B88" s="89" t="s">
        <v>237</v>
      </c>
      <c r="C88" s="49" t="s">
        <v>139</v>
      </c>
      <c r="D88" s="70">
        <v>29.8</v>
      </c>
      <c r="E88" s="70" t="s">
        <v>238</v>
      </c>
      <c r="F88" s="69">
        <v>27.15</v>
      </c>
      <c r="G88" s="63"/>
      <c r="H88" s="53"/>
      <c r="I88" s="52" t="s">
        <v>39</v>
      </c>
      <c r="J88" s="54">
        <f t="shared" si="5"/>
        <v>1</v>
      </c>
      <c r="K88" s="55" t="s">
        <v>63</v>
      </c>
      <c r="L88" s="55" t="s">
        <v>7</v>
      </c>
      <c r="M88" s="64"/>
      <c r="N88" s="63"/>
      <c r="O88" s="63"/>
      <c r="P88" s="65"/>
      <c r="Q88" s="63"/>
      <c r="R88" s="63"/>
      <c r="S88" s="65"/>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66">
        <f t="shared" si="6"/>
        <v>809.07</v>
      </c>
      <c r="BB88" s="67">
        <f t="shared" si="7"/>
        <v>809.07</v>
      </c>
      <c r="BC88" s="62" t="str">
        <f t="shared" si="8"/>
        <v>INR  Eight Hundred &amp; Nine  and Paise Seven Only</v>
      </c>
      <c r="BD88" s="83">
        <v>24</v>
      </c>
      <c r="BE88" s="96">
        <f t="shared" si="9"/>
        <v>27.15</v>
      </c>
      <c r="ID88" s="16"/>
      <c r="IE88" s="16"/>
      <c r="IF88" s="16"/>
      <c r="IG88" s="16"/>
      <c r="IH88" s="16"/>
    </row>
    <row r="89" spans="1:242" s="15" customFormat="1" ht="62.25" customHeight="1">
      <c r="A89" s="27">
        <v>77</v>
      </c>
      <c r="B89" s="89" t="s">
        <v>239</v>
      </c>
      <c r="C89" s="49" t="s">
        <v>140</v>
      </c>
      <c r="D89" s="69">
        <v>7</v>
      </c>
      <c r="E89" s="70" t="s">
        <v>231</v>
      </c>
      <c r="F89" s="69">
        <v>6380.24</v>
      </c>
      <c r="G89" s="63"/>
      <c r="H89" s="53"/>
      <c r="I89" s="52" t="s">
        <v>39</v>
      </c>
      <c r="J89" s="54">
        <f t="shared" si="5"/>
        <v>1</v>
      </c>
      <c r="K89" s="55" t="s">
        <v>63</v>
      </c>
      <c r="L89" s="55" t="s">
        <v>7</v>
      </c>
      <c r="M89" s="64"/>
      <c r="N89" s="63"/>
      <c r="O89" s="63"/>
      <c r="P89" s="65"/>
      <c r="Q89" s="63"/>
      <c r="R89" s="63"/>
      <c r="S89" s="65"/>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66">
        <f t="shared" si="6"/>
        <v>44661.68</v>
      </c>
      <c r="BB89" s="67">
        <f t="shared" si="7"/>
        <v>44661.68</v>
      </c>
      <c r="BC89" s="62" t="str">
        <f t="shared" si="8"/>
        <v>INR  Forty Four Thousand Six Hundred &amp; Sixty One  and Paise Sixty Eight Only</v>
      </c>
      <c r="BD89" s="83">
        <v>5640.24</v>
      </c>
      <c r="BE89" s="96">
        <f t="shared" si="9"/>
        <v>6380.24</v>
      </c>
      <c r="BF89" s="94">
        <f>D89-BE89</f>
        <v>-6373.24</v>
      </c>
      <c r="ID89" s="16"/>
      <c r="IE89" s="16"/>
      <c r="IF89" s="16"/>
      <c r="IG89" s="16"/>
      <c r="IH89" s="16"/>
    </row>
    <row r="90" spans="1:242" s="15" customFormat="1" ht="73.5" customHeight="1">
      <c r="A90" s="27">
        <v>78</v>
      </c>
      <c r="B90" s="89" t="s">
        <v>240</v>
      </c>
      <c r="C90" s="49" t="s">
        <v>144</v>
      </c>
      <c r="D90" s="74">
        <v>2.85</v>
      </c>
      <c r="E90" s="73" t="s">
        <v>231</v>
      </c>
      <c r="F90" s="74">
        <v>5747.51</v>
      </c>
      <c r="G90" s="63"/>
      <c r="H90" s="53"/>
      <c r="I90" s="52" t="s">
        <v>39</v>
      </c>
      <c r="J90" s="54">
        <f t="shared" si="5"/>
        <v>1</v>
      </c>
      <c r="K90" s="55" t="s">
        <v>63</v>
      </c>
      <c r="L90" s="55" t="s">
        <v>7</v>
      </c>
      <c r="M90" s="64"/>
      <c r="N90" s="63"/>
      <c r="O90" s="63"/>
      <c r="P90" s="65"/>
      <c r="Q90" s="63"/>
      <c r="R90" s="63"/>
      <c r="S90" s="65"/>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66">
        <f t="shared" si="6"/>
        <v>16380.4</v>
      </c>
      <c r="BB90" s="67">
        <f t="shared" si="7"/>
        <v>16380.4</v>
      </c>
      <c r="BC90" s="62" t="str">
        <f t="shared" si="8"/>
        <v>INR  Sixteen Thousand Three Hundred &amp; Eighty  and Paise Forty Only</v>
      </c>
      <c r="BD90" s="83">
        <v>5080.9</v>
      </c>
      <c r="BE90" s="96">
        <f t="shared" si="9"/>
        <v>5747.51</v>
      </c>
      <c r="ID90" s="16"/>
      <c r="IE90" s="16"/>
      <c r="IF90" s="16"/>
      <c r="IG90" s="16"/>
      <c r="IH90" s="16"/>
    </row>
    <row r="91" spans="1:242" s="15" customFormat="1" ht="127.5" customHeight="1">
      <c r="A91" s="27">
        <v>79</v>
      </c>
      <c r="B91" s="89" t="s">
        <v>241</v>
      </c>
      <c r="C91" s="49" t="s">
        <v>145</v>
      </c>
      <c r="D91" s="69">
        <v>113</v>
      </c>
      <c r="E91" s="70" t="s">
        <v>238</v>
      </c>
      <c r="F91" s="69">
        <v>366.51</v>
      </c>
      <c r="G91" s="63"/>
      <c r="H91" s="53"/>
      <c r="I91" s="52" t="s">
        <v>39</v>
      </c>
      <c r="J91" s="54">
        <f t="shared" si="5"/>
        <v>1</v>
      </c>
      <c r="K91" s="55" t="s">
        <v>63</v>
      </c>
      <c r="L91" s="55" t="s">
        <v>7</v>
      </c>
      <c r="M91" s="64"/>
      <c r="N91" s="63"/>
      <c r="O91" s="63"/>
      <c r="P91" s="65"/>
      <c r="Q91" s="63"/>
      <c r="R91" s="63"/>
      <c r="S91" s="65"/>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66">
        <f t="shared" si="6"/>
        <v>41415.63</v>
      </c>
      <c r="BB91" s="67">
        <f t="shared" si="7"/>
        <v>41415.63</v>
      </c>
      <c r="BC91" s="62" t="str">
        <f t="shared" si="8"/>
        <v>INR  Forty One Thousand Four Hundred &amp; Fifteen  and Paise Sixty Three Only</v>
      </c>
      <c r="BD91" s="83">
        <v>324</v>
      </c>
      <c r="BE91" s="96">
        <f t="shared" si="9"/>
        <v>366.51</v>
      </c>
      <c r="ID91" s="16"/>
      <c r="IE91" s="16"/>
      <c r="IF91" s="16"/>
      <c r="IG91" s="16"/>
      <c r="IH91" s="16"/>
    </row>
    <row r="92" spans="1:242" s="15" customFormat="1" ht="168.75" customHeight="1">
      <c r="A92" s="27">
        <v>80</v>
      </c>
      <c r="B92" s="89" t="s">
        <v>242</v>
      </c>
      <c r="C92" s="49" t="s">
        <v>146</v>
      </c>
      <c r="D92" s="90">
        <v>0.5</v>
      </c>
      <c r="E92" s="70" t="s">
        <v>180</v>
      </c>
      <c r="F92" s="78">
        <v>80619.49</v>
      </c>
      <c r="G92" s="63"/>
      <c r="H92" s="53"/>
      <c r="I92" s="52" t="s">
        <v>39</v>
      </c>
      <c r="J92" s="54">
        <f t="shared" si="5"/>
        <v>1</v>
      </c>
      <c r="K92" s="55" t="s">
        <v>63</v>
      </c>
      <c r="L92" s="55" t="s">
        <v>7</v>
      </c>
      <c r="M92" s="64"/>
      <c r="N92" s="63"/>
      <c r="O92" s="63"/>
      <c r="P92" s="65"/>
      <c r="Q92" s="63"/>
      <c r="R92" s="63"/>
      <c r="S92" s="65"/>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66">
        <f t="shared" si="6"/>
        <v>40309.75</v>
      </c>
      <c r="BB92" s="67">
        <f t="shared" si="7"/>
        <v>40309.75</v>
      </c>
      <c r="BC92" s="62" t="str">
        <f t="shared" si="8"/>
        <v>INR  Forty Thousand Three Hundred &amp; Nine  and Paise Seventy Five Only</v>
      </c>
      <c r="BD92" s="83">
        <v>71269</v>
      </c>
      <c r="BE92" s="96">
        <f t="shared" si="9"/>
        <v>80619.49</v>
      </c>
      <c r="BF92" s="87">
        <f>D92-BE92</f>
        <v>-80618.99</v>
      </c>
      <c r="ID92" s="16"/>
      <c r="IE92" s="16"/>
      <c r="IF92" s="16"/>
      <c r="IG92" s="16"/>
      <c r="IH92" s="16"/>
    </row>
    <row r="93" spans="1:242" s="15" customFormat="1" ht="45" customHeight="1">
      <c r="A93" s="27">
        <v>81</v>
      </c>
      <c r="B93" s="89" t="s">
        <v>243</v>
      </c>
      <c r="C93" s="49" t="s">
        <v>147</v>
      </c>
      <c r="D93" s="70">
        <v>5.252</v>
      </c>
      <c r="E93" s="70" t="s">
        <v>231</v>
      </c>
      <c r="F93" s="69">
        <v>4799.68</v>
      </c>
      <c r="G93" s="63"/>
      <c r="H93" s="53"/>
      <c r="I93" s="52" t="s">
        <v>39</v>
      </c>
      <c r="J93" s="54">
        <f aca="true" t="shared" si="10" ref="J93:J120">IF(I93="Less(-)",-1,1)</f>
        <v>1</v>
      </c>
      <c r="K93" s="55" t="s">
        <v>63</v>
      </c>
      <c r="L93" s="55" t="s">
        <v>7</v>
      </c>
      <c r="M93" s="64"/>
      <c r="N93" s="63"/>
      <c r="O93" s="63"/>
      <c r="P93" s="65"/>
      <c r="Q93" s="63"/>
      <c r="R93" s="63"/>
      <c r="S93" s="65"/>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66">
        <f aca="true" t="shared" si="11" ref="BA93:BA120">total_amount_ba($B$2,$D$2,D93,F93,J93,K93,M93)</f>
        <v>25207.92</v>
      </c>
      <c r="BB93" s="67">
        <f aca="true" t="shared" si="12" ref="BB93:BB120">BA93+SUM(N93:AZ93)</f>
        <v>25207.92</v>
      </c>
      <c r="BC93" s="62" t="str">
        <f aca="true" t="shared" si="13" ref="BC93:BC120">SpellNumber(L93,BB93)</f>
        <v>INR  Twenty Five Thousand Two Hundred &amp; Seven  and Paise Ninety Two Only</v>
      </c>
      <c r="BD93" s="83">
        <v>4243</v>
      </c>
      <c r="BE93" s="96">
        <f t="shared" si="9"/>
        <v>4799.68</v>
      </c>
      <c r="ID93" s="16"/>
      <c r="IE93" s="16"/>
      <c r="IF93" s="16"/>
      <c r="IG93" s="16"/>
      <c r="IH93" s="16"/>
    </row>
    <row r="94" spans="1:242" s="15" customFormat="1" ht="45.75" customHeight="1">
      <c r="A94" s="27">
        <v>82</v>
      </c>
      <c r="B94" s="89" t="s">
        <v>244</v>
      </c>
      <c r="C94" s="49" t="s">
        <v>148</v>
      </c>
      <c r="D94" s="70">
        <v>23</v>
      </c>
      <c r="E94" s="70" t="s">
        <v>231</v>
      </c>
      <c r="F94" s="69">
        <v>5051.94</v>
      </c>
      <c r="G94" s="63"/>
      <c r="H94" s="53"/>
      <c r="I94" s="52" t="s">
        <v>39</v>
      </c>
      <c r="J94" s="54">
        <f t="shared" si="10"/>
        <v>1</v>
      </c>
      <c r="K94" s="55" t="s">
        <v>63</v>
      </c>
      <c r="L94" s="55" t="s">
        <v>7</v>
      </c>
      <c r="M94" s="64"/>
      <c r="N94" s="63"/>
      <c r="O94" s="63"/>
      <c r="P94" s="65"/>
      <c r="Q94" s="63"/>
      <c r="R94" s="63"/>
      <c r="S94" s="65"/>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66">
        <f t="shared" si="11"/>
        <v>116194.62</v>
      </c>
      <c r="BB94" s="67">
        <f t="shared" si="12"/>
        <v>116194.62</v>
      </c>
      <c r="BC94" s="62" t="str">
        <f t="shared" si="13"/>
        <v>INR  One Lakh Sixteen Thousand One Hundred &amp; Ninety Four  and Paise Sixty Two Only</v>
      </c>
      <c r="BD94" s="83">
        <v>4466</v>
      </c>
      <c r="BE94" s="96">
        <f t="shared" si="9"/>
        <v>5051.94</v>
      </c>
      <c r="ID94" s="16"/>
      <c r="IE94" s="16"/>
      <c r="IF94" s="16"/>
      <c r="IG94" s="16"/>
      <c r="IH94" s="16"/>
    </row>
    <row r="95" spans="1:242" s="15" customFormat="1" ht="131.25" customHeight="1">
      <c r="A95" s="27">
        <v>83</v>
      </c>
      <c r="B95" s="89" t="s">
        <v>245</v>
      </c>
      <c r="C95" s="49" t="s">
        <v>149</v>
      </c>
      <c r="D95" s="69">
        <f>29.5*4</f>
        <v>118</v>
      </c>
      <c r="E95" s="70" t="s">
        <v>238</v>
      </c>
      <c r="F95" s="69">
        <v>195.7</v>
      </c>
      <c r="G95" s="63"/>
      <c r="H95" s="53"/>
      <c r="I95" s="52" t="s">
        <v>39</v>
      </c>
      <c r="J95" s="54">
        <f t="shared" si="10"/>
        <v>1</v>
      </c>
      <c r="K95" s="55" t="s">
        <v>63</v>
      </c>
      <c r="L95" s="55" t="s">
        <v>7</v>
      </c>
      <c r="M95" s="64"/>
      <c r="N95" s="63"/>
      <c r="O95" s="63"/>
      <c r="P95" s="65"/>
      <c r="Q95" s="63"/>
      <c r="R95" s="63"/>
      <c r="S95" s="65"/>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66">
        <f t="shared" si="11"/>
        <v>23092.6</v>
      </c>
      <c r="BB95" s="67">
        <f t="shared" si="12"/>
        <v>23092.6</v>
      </c>
      <c r="BC95" s="62" t="str">
        <f t="shared" si="13"/>
        <v>INR  Twenty Three Thousand  &amp;Ninety Two  and Paise Sixty Only</v>
      </c>
      <c r="BD95" s="83">
        <v>173</v>
      </c>
      <c r="BE95" s="96">
        <f t="shared" si="9"/>
        <v>195.7</v>
      </c>
      <c r="ID95" s="16"/>
      <c r="IE95" s="16"/>
      <c r="IF95" s="16"/>
      <c r="IG95" s="16"/>
      <c r="IH95" s="16"/>
    </row>
    <row r="96" spans="1:242" s="15" customFormat="1" ht="129" customHeight="1">
      <c r="A96" s="27">
        <v>84</v>
      </c>
      <c r="B96" s="89" t="s">
        <v>246</v>
      </c>
      <c r="C96" s="49" t="s">
        <v>150</v>
      </c>
      <c r="D96" s="69">
        <f>27*4</f>
        <v>108</v>
      </c>
      <c r="E96" s="70" t="s">
        <v>238</v>
      </c>
      <c r="F96" s="69">
        <v>169.68</v>
      </c>
      <c r="G96" s="63"/>
      <c r="H96" s="53"/>
      <c r="I96" s="52" t="s">
        <v>39</v>
      </c>
      <c r="J96" s="54">
        <f t="shared" si="10"/>
        <v>1</v>
      </c>
      <c r="K96" s="55" t="s">
        <v>63</v>
      </c>
      <c r="L96" s="55" t="s">
        <v>7</v>
      </c>
      <c r="M96" s="64"/>
      <c r="N96" s="63"/>
      <c r="O96" s="63"/>
      <c r="P96" s="65"/>
      <c r="Q96" s="63"/>
      <c r="R96" s="63"/>
      <c r="S96" s="65"/>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66">
        <f t="shared" si="11"/>
        <v>18325.44</v>
      </c>
      <c r="BB96" s="67">
        <f t="shared" si="12"/>
        <v>18325.44</v>
      </c>
      <c r="BC96" s="62" t="str">
        <f t="shared" si="13"/>
        <v>INR  Eighteen Thousand Three Hundred &amp; Twenty Five  and Paise Forty Four Only</v>
      </c>
      <c r="BD96" s="83">
        <v>150</v>
      </c>
      <c r="BE96" s="96">
        <f t="shared" si="9"/>
        <v>169.68</v>
      </c>
      <c r="ID96" s="16"/>
      <c r="IE96" s="16"/>
      <c r="IF96" s="16"/>
      <c r="IG96" s="16"/>
      <c r="IH96" s="16"/>
    </row>
    <row r="97" spans="1:242" s="15" customFormat="1" ht="409.5">
      <c r="A97" s="27">
        <v>85</v>
      </c>
      <c r="B97" s="89" t="s">
        <v>247</v>
      </c>
      <c r="C97" s="49" t="s">
        <v>151</v>
      </c>
      <c r="D97" s="69">
        <v>112.1</v>
      </c>
      <c r="E97" s="70" t="s">
        <v>238</v>
      </c>
      <c r="F97" s="69">
        <v>23.76</v>
      </c>
      <c r="G97" s="63"/>
      <c r="H97" s="53"/>
      <c r="I97" s="52" t="s">
        <v>39</v>
      </c>
      <c r="J97" s="54">
        <f t="shared" si="10"/>
        <v>1</v>
      </c>
      <c r="K97" s="55" t="s">
        <v>63</v>
      </c>
      <c r="L97" s="55" t="s">
        <v>7</v>
      </c>
      <c r="M97" s="64"/>
      <c r="N97" s="63"/>
      <c r="O97" s="63"/>
      <c r="P97" s="65"/>
      <c r="Q97" s="63"/>
      <c r="R97" s="63"/>
      <c r="S97" s="65"/>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6">
        <f t="shared" si="11"/>
        <v>2663.5</v>
      </c>
      <c r="BB97" s="67">
        <f t="shared" si="12"/>
        <v>2663.5</v>
      </c>
      <c r="BC97" s="62" t="str">
        <f t="shared" si="13"/>
        <v>INR  Two Thousand Six Hundred &amp; Sixty Three  and Paise Fifty Only</v>
      </c>
      <c r="BD97" s="83">
        <v>21</v>
      </c>
      <c r="BE97" s="96">
        <f t="shared" si="9"/>
        <v>23.76</v>
      </c>
      <c r="ID97" s="16"/>
      <c r="IE97" s="16"/>
      <c r="IF97" s="16"/>
      <c r="IG97" s="16"/>
      <c r="IH97" s="16"/>
    </row>
    <row r="98" spans="1:242" s="15" customFormat="1" ht="70.5" customHeight="1">
      <c r="A98" s="27">
        <v>86</v>
      </c>
      <c r="B98" s="89" t="s">
        <v>364</v>
      </c>
      <c r="C98" s="49" t="s">
        <v>152</v>
      </c>
      <c r="D98" s="69">
        <v>226</v>
      </c>
      <c r="E98" s="70" t="s">
        <v>120</v>
      </c>
      <c r="F98" s="69">
        <v>62.7</v>
      </c>
      <c r="G98" s="63"/>
      <c r="H98" s="53"/>
      <c r="I98" s="52" t="s">
        <v>39</v>
      </c>
      <c r="J98" s="54">
        <f t="shared" si="10"/>
        <v>1</v>
      </c>
      <c r="K98" s="55" t="s">
        <v>63</v>
      </c>
      <c r="L98" s="55" t="s">
        <v>7</v>
      </c>
      <c r="M98" s="64"/>
      <c r="N98" s="63"/>
      <c r="O98" s="63"/>
      <c r="P98" s="65"/>
      <c r="Q98" s="63"/>
      <c r="R98" s="63"/>
      <c r="S98" s="65"/>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66">
        <f t="shared" si="11"/>
        <v>14170.2</v>
      </c>
      <c r="BB98" s="67">
        <f t="shared" si="12"/>
        <v>14170.2</v>
      </c>
      <c r="BC98" s="62" t="str">
        <f t="shared" si="13"/>
        <v>INR  Fourteen Thousand One Hundred &amp; Seventy  and Paise Twenty Only</v>
      </c>
      <c r="BD98" s="83">
        <v>55.43</v>
      </c>
      <c r="BE98" s="96">
        <f t="shared" si="9"/>
        <v>62.7</v>
      </c>
      <c r="BH98" s="94">
        <f>49*1.12*1.01</f>
        <v>55.43</v>
      </c>
      <c r="ID98" s="16"/>
      <c r="IE98" s="16"/>
      <c r="IF98" s="16"/>
      <c r="IG98" s="16"/>
      <c r="IH98" s="16"/>
    </row>
    <row r="99" spans="1:242" s="15" customFormat="1" ht="58.5" customHeight="1">
      <c r="A99" s="27">
        <v>87</v>
      </c>
      <c r="B99" s="89" t="s">
        <v>248</v>
      </c>
      <c r="C99" s="49" t="s">
        <v>153</v>
      </c>
      <c r="D99" s="69">
        <v>26.4</v>
      </c>
      <c r="E99" s="76" t="s">
        <v>238</v>
      </c>
      <c r="F99" s="69">
        <v>32.8</v>
      </c>
      <c r="G99" s="63"/>
      <c r="H99" s="53"/>
      <c r="I99" s="52" t="s">
        <v>39</v>
      </c>
      <c r="J99" s="54">
        <f t="shared" si="10"/>
        <v>1</v>
      </c>
      <c r="K99" s="55" t="s">
        <v>63</v>
      </c>
      <c r="L99" s="55" t="s">
        <v>7</v>
      </c>
      <c r="M99" s="64"/>
      <c r="N99" s="63"/>
      <c r="O99" s="63"/>
      <c r="P99" s="65"/>
      <c r="Q99" s="63"/>
      <c r="R99" s="63"/>
      <c r="S99" s="65"/>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66">
        <f t="shared" si="11"/>
        <v>865.92</v>
      </c>
      <c r="BB99" s="67">
        <f t="shared" si="12"/>
        <v>865.92</v>
      </c>
      <c r="BC99" s="62" t="str">
        <f t="shared" si="13"/>
        <v>INR  Eight Hundred &amp; Sixty Five  and Paise Ninety Two Only</v>
      </c>
      <c r="BD99" s="83">
        <v>29</v>
      </c>
      <c r="BE99" s="96">
        <f t="shared" si="9"/>
        <v>32.8</v>
      </c>
      <c r="ID99" s="16"/>
      <c r="IE99" s="16"/>
      <c r="IF99" s="16"/>
      <c r="IG99" s="16"/>
      <c r="IH99" s="16"/>
    </row>
    <row r="100" spans="1:242" s="15" customFormat="1" ht="108" customHeight="1">
      <c r="A100" s="27">
        <v>88</v>
      </c>
      <c r="B100" s="89" t="s">
        <v>249</v>
      </c>
      <c r="C100" s="49" t="s">
        <v>154</v>
      </c>
      <c r="D100" s="69">
        <v>13.2</v>
      </c>
      <c r="E100" s="76" t="s">
        <v>238</v>
      </c>
      <c r="F100" s="69">
        <v>89.36</v>
      </c>
      <c r="G100" s="63"/>
      <c r="H100" s="53"/>
      <c r="I100" s="52" t="s">
        <v>39</v>
      </c>
      <c r="J100" s="54">
        <f t="shared" si="10"/>
        <v>1</v>
      </c>
      <c r="K100" s="55" t="s">
        <v>63</v>
      </c>
      <c r="L100" s="55" t="s">
        <v>7</v>
      </c>
      <c r="M100" s="64"/>
      <c r="N100" s="63"/>
      <c r="O100" s="63"/>
      <c r="P100" s="65"/>
      <c r="Q100" s="63"/>
      <c r="R100" s="63"/>
      <c r="S100" s="65"/>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66">
        <f t="shared" si="11"/>
        <v>1179.55</v>
      </c>
      <c r="BB100" s="67">
        <f t="shared" si="12"/>
        <v>1179.55</v>
      </c>
      <c r="BC100" s="62" t="str">
        <f t="shared" si="13"/>
        <v>INR  One Thousand One Hundred &amp; Seventy Nine  and Paise Fifty Five Only</v>
      </c>
      <c r="BD100" s="83">
        <v>79</v>
      </c>
      <c r="BE100" s="96">
        <f t="shared" si="9"/>
        <v>89.36</v>
      </c>
      <c r="ID100" s="16"/>
      <c r="IE100" s="16"/>
      <c r="IF100" s="16"/>
      <c r="IG100" s="16"/>
      <c r="IH100" s="16"/>
    </row>
    <row r="101" spans="1:242" s="15" customFormat="1" ht="57" customHeight="1">
      <c r="A101" s="27">
        <v>89</v>
      </c>
      <c r="B101" s="89" t="s">
        <v>250</v>
      </c>
      <c r="C101" s="49" t="s">
        <v>155</v>
      </c>
      <c r="D101" s="69">
        <v>10</v>
      </c>
      <c r="E101" s="76" t="s">
        <v>127</v>
      </c>
      <c r="F101" s="69">
        <v>21.49</v>
      </c>
      <c r="G101" s="63"/>
      <c r="H101" s="53"/>
      <c r="I101" s="52" t="s">
        <v>39</v>
      </c>
      <c r="J101" s="54">
        <f t="shared" si="10"/>
        <v>1</v>
      </c>
      <c r="K101" s="55" t="s">
        <v>63</v>
      </c>
      <c r="L101" s="55" t="s">
        <v>7</v>
      </c>
      <c r="M101" s="64"/>
      <c r="N101" s="63"/>
      <c r="O101" s="63"/>
      <c r="P101" s="65"/>
      <c r="Q101" s="63"/>
      <c r="R101" s="63"/>
      <c r="S101" s="65"/>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66">
        <f t="shared" si="11"/>
        <v>214.9</v>
      </c>
      <c r="BB101" s="67">
        <f t="shared" si="12"/>
        <v>214.9</v>
      </c>
      <c r="BC101" s="62" t="str">
        <f t="shared" si="13"/>
        <v>INR  Two Hundred &amp; Fourteen  and Paise Ninety Only</v>
      </c>
      <c r="BD101" s="83">
        <v>19</v>
      </c>
      <c r="BE101" s="96">
        <f t="shared" si="9"/>
        <v>21.49</v>
      </c>
      <c r="ID101" s="16"/>
      <c r="IE101" s="16"/>
      <c r="IF101" s="16"/>
      <c r="IG101" s="16"/>
      <c r="IH101" s="16"/>
    </row>
    <row r="102" spans="1:242" s="15" customFormat="1" ht="115.5" customHeight="1">
      <c r="A102" s="27">
        <v>90</v>
      </c>
      <c r="B102" s="89" t="s">
        <v>365</v>
      </c>
      <c r="C102" s="49" t="s">
        <v>156</v>
      </c>
      <c r="D102" s="69">
        <v>10</v>
      </c>
      <c r="E102" s="76" t="s">
        <v>127</v>
      </c>
      <c r="F102" s="69">
        <v>152.71</v>
      </c>
      <c r="G102" s="63"/>
      <c r="H102" s="53"/>
      <c r="I102" s="52" t="s">
        <v>39</v>
      </c>
      <c r="J102" s="54">
        <f t="shared" si="10"/>
        <v>1</v>
      </c>
      <c r="K102" s="55" t="s">
        <v>63</v>
      </c>
      <c r="L102" s="55" t="s">
        <v>7</v>
      </c>
      <c r="M102" s="64"/>
      <c r="N102" s="63"/>
      <c r="O102" s="63"/>
      <c r="P102" s="65"/>
      <c r="Q102" s="63"/>
      <c r="R102" s="63"/>
      <c r="S102" s="65"/>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66">
        <f t="shared" si="11"/>
        <v>1527.1</v>
      </c>
      <c r="BB102" s="67">
        <f t="shared" si="12"/>
        <v>1527.1</v>
      </c>
      <c r="BC102" s="62" t="str">
        <f t="shared" si="13"/>
        <v>INR  One Thousand Five Hundred &amp; Twenty Seven  and Paise Ten Only</v>
      </c>
      <c r="BD102" s="83">
        <v>135</v>
      </c>
      <c r="BE102" s="96">
        <f t="shared" si="9"/>
        <v>152.71</v>
      </c>
      <c r="ID102" s="16"/>
      <c r="IE102" s="16"/>
      <c r="IF102" s="16"/>
      <c r="IG102" s="16"/>
      <c r="IH102" s="16"/>
    </row>
    <row r="103" spans="1:242" s="15" customFormat="1" ht="98.25" customHeight="1">
      <c r="A103" s="27">
        <v>91</v>
      </c>
      <c r="B103" s="89" t="s">
        <v>254</v>
      </c>
      <c r="C103" s="49" t="s">
        <v>157</v>
      </c>
      <c r="D103" s="69">
        <v>3.95</v>
      </c>
      <c r="E103" s="76" t="s">
        <v>127</v>
      </c>
      <c r="F103" s="69">
        <v>3154.92</v>
      </c>
      <c r="G103" s="63"/>
      <c r="H103" s="53"/>
      <c r="I103" s="52" t="s">
        <v>39</v>
      </c>
      <c r="J103" s="54">
        <f t="shared" si="10"/>
        <v>1</v>
      </c>
      <c r="K103" s="55" t="s">
        <v>63</v>
      </c>
      <c r="L103" s="55" t="s">
        <v>7</v>
      </c>
      <c r="M103" s="64"/>
      <c r="N103" s="63"/>
      <c r="O103" s="63"/>
      <c r="P103" s="65"/>
      <c r="Q103" s="63"/>
      <c r="R103" s="63"/>
      <c r="S103" s="65"/>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66">
        <f t="shared" si="11"/>
        <v>12461.93</v>
      </c>
      <c r="BB103" s="67">
        <f t="shared" si="12"/>
        <v>12461.93</v>
      </c>
      <c r="BC103" s="62" t="str">
        <f t="shared" si="13"/>
        <v>INR  Twelve Thousand Four Hundred &amp; Sixty One  and Paise Ninety Three Only</v>
      </c>
      <c r="BD103" s="83">
        <v>2789</v>
      </c>
      <c r="BE103" s="96">
        <f t="shared" si="9"/>
        <v>3154.92</v>
      </c>
      <c r="ID103" s="16"/>
      <c r="IE103" s="16"/>
      <c r="IF103" s="16"/>
      <c r="IG103" s="16"/>
      <c r="IH103" s="16"/>
    </row>
    <row r="104" spans="1:242" s="15" customFormat="1" ht="57.75" customHeight="1">
      <c r="A104" s="27">
        <v>92</v>
      </c>
      <c r="B104" s="89" t="s">
        <v>252</v>
      </c>
      <c r="C104" s="49" t="s">
        <v>158</v>
      </c>
      <c r="D104" s="69">
        <v>9.2</v>
      </c>
      <c r="E104" s="76" t="s">
        <v>127</v>
      </c>
      <c r="F104" s="69">
        <v>55.43</v>
      </c>
      <c r="G104" s="63"/>
      <c r="H104" s="53"/>
      <c r="I104" s="52" t="s">
        <v>39</v>
      </c>
      <c r="J104" s="54">
        <f t="shared" si="10"/>
        <v>1</v>
      </c>
      <c r="K104" s="55" t="s">
        <v>63</v>
      </c>
      <c r="L104" s="55" t="s">
        <v>7</v>
      </c>
      <c r="M104" s="64"/>
      <c r="N104" s="63"/>
      <c r="O104" s="63"/>
      <c r="P104" s="65"/>
      <c r="Q104" s="63"/>
      <c r="R104" s="63"/>
      <c r="S104" s="65"/>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66">
        <f t="shared" si="11"/>
        <v>509.96</v>
      </c>
      <c r="BB104" s="67">
        <f t="shared" si="12"/>
        <v>509.96</v>
      </c>
      <c r="BC104" s="62" t="str">
        <f t="shared" si="13"/>
        <v>INR  Five Hundred &amp; Nine  and Paise Ninety Six Only</v>
      </c>
      <c r="BD104" s="83">
        <v>49</v>
      </c>
      <c r="BE104" s="96">
        <f t="shared" si="9"/>
        <v>55.43</v>
      </c>
      <c r="ID104" s="16"/>
      <c r="IE104" s="16"/>
      <c r="IF104" s="16"/>
      <c r="IG104" s="16"/>
      <c r="IH104" s="16"/>
    </row>
    <row r="105" spans="1:242" s="15" customFormat="1" ht="45.75" customHeight="1">
      <c r="A105" s="27">
        <v>93</v>
      </c>
      <c r="B105" s="89" t="s">
        <v>253</v>
      </c>
      <c r="C105" s="49" t="s">
        <v>159</v>
      </c>
      <c r="D105" s="69">
        <v>9.2</v>
      </c>
      <c r="E105" s="70" t="s">
        <v>127</v>
      </c>
      <c r="F105" s="69">
        <v>42.99</v>
      </c>
      <c r="G105" s="63"/>
      <c r="H105" s="53"/>
      <c r="I105" s="52" t="s">
        <v>39</v>
      </c>
      <c r="J105" s="54">
        <f t="shared" si="10"/>
        <v>1</v>
      </c>
      <c r="K105" s="55" t="s">
        <v>63</v>
      </c>
      <c r="L105" s="55" t="s">
        <v>7</v>
      </c>
      <c r="M105" s="64"/>
      <c r="N105" s="63"/>
      <c r="O105" s="63"/>
      <c r="P105" s="65"/>
      <c r="Q105" s="63"/>
      <c r="R105" s="63"/>
      <c r="S105" s="65"/>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66">
        <f t="shared" si="11"/>
        <v>395.51</v>
      </c>
      <c r="BB105" s="67">
        <f t="shared" si="12"/>
        <v>395.51</v>
      </c>
      <c r="BC105" s="62" t="str">
        <f t="shared" si="13"/>
        <v>INR  Three Hundred &amp; Ninety Five  and Paise Fifty One Only</v>
      </c>
      <c r="BD105" s="83">
        <v>38</v>
      </c>
      <c r="BE105" s="96">
        <f t="shared" si="9"/>
        <v>42.99</v>
      </c>
      <c r="ID105" s="16"/>
      <c r="IE105" s="16"/>
      <c r="IF105" s="16"/>
      <c r="IG105" s="16"/>
      <c r="IH105" s="16"/>
    </row>
    <row r="106" spans="1:242" s="15" customFormat="1" ht="101.25" customHeight="1">
      <c r="A106" s="27">
        <v>94</v>
      </c>
      <c r="B106" s="89" t="s">
        <v>255</v>
      </c>
      <c r="C106" s="49" t="s">
        <v>160</v>
      </c>
      <c r="D106" s="69">
        <v>8</v>
      </c>
      <c r="E106" s="70" t="s">
        <v>127</v>
      </c>
      <c r="F106" s="69">
        <v>91.63</v>
      </c>
      <c r="G106" s="63"/>
      <c r="H106" s="53"/>
      <c r="I106" s="52" t="s">
        <v>39</v>
      </c>
      <c r="J106" s="54">
        <f t="shared" si="10"/>
        <v>1</v>
      </c>
      <c r="K106" s="55" t="s">
        <v>63</v>
      </c>
      <c r="L106" s="55" t="s">
        <v>7</v>
      </c>
      <c r="M106" s="64"/>
      <c r="N106" s="63"/>
      <c r="O106" s="63"/>
      <c r="P106" s="65"/>
      <c r="Q106" s="63"/>
      <c r="R106" s="63"/>
      <c r="S106" s="65"/>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66">
        <f t="shared" si="11"/>
        <v>733.04</v>
      </c>
      <c r="BB106" s="67">
        <f t="shared" si="12"/>
        <v>733.04</v>
      </c>
      <c r="BC106" s="62" t="str">
        <f t="shared" si="13"/>
        <v>INR  Seven Hundred &amp; Thirty Three  and Paise Four Only</v>
      </c>
      <c r="BD106" s="83">
        <v>81</v>
      </c>
      <c r="BE106" s="96">
        <f t="shared" si="9"/>
        <v>91.63</v>
      </c>
      <c r="ID106" s="16"/>
      <c r="IE106" s="16"/>
      <c r="IF106" s="16"/>
      <c r="IG106" s="16"/>
      <c r="IH106" s="16"/>
    </row>
    <row r="107" spans="1:242" s="15" customFormat="1" ht="46.5" customHeight="1">
      <c r="A107" s="27">
        <v>95</v>
      </c>
      <c r="B107" s="89" t="s">
        <v>256</v>
      </c>
      <c r="C107" s="49" t="s">
        <v>161</v>
      </c>
      <c r="D107" s="69">
        <v>27</v>
      </c>
      <c r="E107" s="70" t="s">
        <v>123</v>
      </c>
      <c r="F107" s="69">
        <v>48.64</v>
      </c>
      <c r="G107" s="63"/>
      <c r="H107" s="53"/>
      <c r="I107" s="52" t="s">
        <v>39</v>
      </c>
      <c r="J107" s="54">
        <f t="shared" si="10"/>
        <v>1</v>
      </c>
      <c r="K107" s="55" t="s">
        <v>63</v>
      </c>
      <c r="L107" s="55" t="s">
        <v>7</v>
      </c>
      <c r="M107" s="64"/>
      <c r="N107" s="63"/>
      <c r="O107" s="63"/>
      <c r="P107" s="65"/>
      <c r="Q107" s="63"/>
      <c r="R107" s="63"/>
      <c r="S107" s="65"/>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66">
        <f t="shared" si="11"/>
        <v>1313.28</v>
      </c>
      <c r="BB107" s="67">
        <f t="shared" si="12"/>
        <v>1313.28</v>
      </c>
      <c r="BC107" s="62" t="str">
        <f t="shared" si="13"/>
        <v>INR  One Thousand Three Hundred &amp; Thirteen  and Paise Twenty Eight Only</v>
      </c>
      <c r="BD107" s="83">
        <v>43</v>
      </c>
      <c r="BE107" s="96">
        <f t="shared" si="9"/>
        <v>48.64</v>
      </c>
      <c r="ID107" s="16"/>
      <c r="IE107" s="16"/>
      <c r="IF107" s="16"/>
      <c r="IG107" s="16"/>
      <c r="IH107" s="16"/>
    </row>
    <row r="108" spans="1:242" s="15" customFormat="1" ht="72.75" customHeight="1">
      <c r="A108" s="27">
        <v>96</v>
      </c>
      <c r="B108" s="89" t="s">
        <v>257</v>
      </c>
      <c r="C108" s="49" t="s">
        <v>162</v>
      </c>
      <c r="D108" s="69">
        <v>8</v>
      </c>
      <c r="E108" s="77" t="s">
        <v>123</v>
      </c>
      <c r="F108" s="69">
        <v>59.95</v>
      </c>
      <c r="G108" s="63"/>
      <c r="H108" s="53"/>
      <c r="I108" s="52" t="s">
        <v>39</v>
      </c>
      <c r="J108" s="54">
        <f t="shared" si="10"/>
        <v>1</v>
      </c>
      <c r="K108" s="55" t="s">
        <v>63</v>
      </c>
      <c r="L108" s="55" t="s">
        <v>7</v>
      </c>
      <c r="M108" s="64"/>
      <c r="N108" s="63"/>
      <c r="O108" s="63"/>
      <c r="P108" s="65"/>
      <c r="Q108" s="63"/>
      <c r="R108" s="63"/>
      <c r="S108" s="65"/>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66">
        <f t="shared" si="11"/>
        <v>479.6</v>
      </c>
      <c r="BB108" s="67">
        <f t="shared" si="12"/>
        <v>479.6</v>
      </c>
      <c r="BC108" s="62" t="str">
        <f t="shared" si="13"/>
        <v>INR  Four Hundred &amp; Seventy Nine  and Paise Sixty Only</v>
      </c>
      <c r="BD108" s="83">
        <v>53</v>
      </c>
      <c r="BE108" s="96">
        <f t="shared" si="9"/>
        <v>59.95</v>
      </c>
      <c r="ID108" s="16"/>
      <c r="IE108" s="16"/>
      <c r="IF108" s="16"/>
      <c r="IG108" s="16"/>
      <c r="IH108" s="16"/>
    </row>
    <row r="109" spans="1:242" s="15" customFormat="1" ht="76.5" customHeight="1">
      <c r="A109" s="27">
        <v>97</v>
      </c>
      <c r="B109" s="89" t="s">
        <v>295</v>
      </c>
      <c r="C109" s="49" t="s">
        <v>163</v>
      </c>
      <c r="D109" s="70">
        <v>15</v>
      </c>
      <c r="E109" s="70" t="s">
        <v>127</v>
      </c>
      <c r="F109" s="69">
        <v>21.49</v>
      </c>
      <c r="G109" s="63"/>
      <c r="H109" s="53"/>
      <c r="I109" s="52" t="s">
        <v>39</v>
      </c>
      <c r="J109" s="54">
        <f t="shared" si="10"/>
        <v>1</v>
      </c>
      <c r="K109" s="55" t="s">
        <v>63</v>
      </c>
      <c r="L109" s="55" t="s">
        <v>7</v>
      </c>
      <c r="M109" s="64"/>
      <c r="N109" s="63"/>
      <c r="O109" s="63"/>
      <c r="P109" s="65"/>
      <c r="Q109" s="63"/>
      <c r="R109" s="63"/>
      <c r="S109" s="65"/>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66">
        <f t="shared" si="11"/>
        <v>322.35</v>
      </c>
      <c r="BB109" s="67">
        <f t="shared" si="12"/>
        <v>322.35</v>
      </c>
      <c r="BC109" s="62" t="str">
        <f t="shared" si="13"/>
        <v>INR  Three Hundred &amp; Twenty Two  and Paise Thirty Five Only</v>
      </c>
      <c r="BD109" s="83">
        <v>19</v>
      </c>
      <c r="BE109" s="96">
        <f t="shared" si="9"/>
        <v>21.49</v>
      </c>
      <c r="ID109" s="16">
        <v>2</v>
      </c>
      <c r="IE109" s="16" t="s">
        <v>35</v>
      </c>
      <c r="IF109" s="16" t="s">
        <v>44</v>
      </c>
      <c r="IG109" s="16">
        <v>10</v>
      </c>
      <c r="IH109" s="16" t="s">
        <v>38</v>
      </c>
    </row>
    <row r="110" spans="1:242" s="15" customFormat="1" ht="59.25" customHeight="1">
      <c r="A110" s="27">
        <v>98</v>
      </c>
      <c r="B110" s="89" t="s">
        <v>258</v>
      </c>
      <c r="C110" s="49" t="s">
        <v>164</v>
      </c>
      <c r="D110" s="70">
        <v>15</v>
      </c>
      <c r="E110" s="70" t="s">
        <v>127</v>
      </c>
      <c r="F110" s="69">
        <v>11.31</v>
      </c>
      <c r="G110" s="63"/>
      <c r="H110" s="53"/>
      <c r="I110" s="52" t="s">
        <v>39</v>
      </c>
      <c r="J110" s="54">
        <f t="shared" si="10"/>
        <v>1</v>
      </c>
      <c r="K110" s="55" t="s">
        <v>63</v>
      </c>
      <c r="L110" s="55" t="s">
        <v>7</v>
      </c>
      <c r="M110" s="64"/>
      <c r="N110" s="63"/>
      <c r="O110" s="63"/>
      <c r="P110" s="65"/>
      <c r="Q110" s="63"/>
      <c r="R110" s="63"/>
      <c r="S110" s="65"/>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66">
        <f t="shared" si="11"/>
        <v>169.65</v>
      </c>
      <c r="BB110" s="67">
        <f t="shared" si="12"/>
        <v>169.65</v>
      </c>
      <c r="BC110" s="62" t="str">
        <f t="shared" si="13"/>
        <v>INR  One Hundred &amp; Sixty Nine  and Paise Sixty Five Only</v>
      </c>
      <c r="BD110" s="83">
        <v>10</v>
      </c>
      <c r="BE110" s="96">
        <f t="shared" si="9"/>
        <v>11.31</v>
      </c>
      <c r="ID110" s="16"/>
      <c r="IE110" s="16"/>
      <c r="IF110" s="16"/>
      <c r="IG110" s="16"/>
      <c r="IH110" s="16"/>
    </row>
    <row r="111" spans="1:242" s="15" customFormat="1" ht="133.5" customHeight="1">
      <c r="A111" s="27">
        <v>99</v>
      </c>
      <c r="B111" s="89" t="s">
        <v>259</v>
      </c>
      <c r="C111" s="49" t="s">
        <v>165</v>
      </c>
      <c r="D111" s="70">
        <v>6</v>
      </c>
      <c r="E111" s="70" t="s">
        <v>225</v>
      </c>
      <c r="F111" s="69">
        <v>134.92</v>
      </c>
      <c r="G111" s="63"/>
      <c r="H111" s="53"/>
      <c r="I111" s="52" t="s">
        <v>39</v>
      </c>
      <c r="J111" s="54">
        <f t="shared" si="10"/>
        <v>1</v>
      </c>
      <c r="K111" s="55" t="s">
        <v>63</v>
      </c>
      <c r="L111" s="55" t="s">
        <v>7</v>
      </c>
      <c r="M111" s="64"/>
      <c r="N111" s="63"/>
      <c r="O111" s="63"/>
      <c r="P111" s="65"/>
      <c r="Q111" s="63"/>
      <c r="R111" s="63"/>
      <c r="S111" s="65"/>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66">
        <f t="shared" si="11"/>
        <v>809.52</v>
      </c>
      <c r="BB111" s="67">
        <f t="shared" si="12"/>
        <v>809.52</v>
      </c>
      <c r="BC111" s="62" t="str">
        <f t="shared" si="13"/>
        <v>INR  Eight Hundred &amp; Nine  and Paise Fifty Two Only</v>
      </c>
      <c r="BD111" s="83">
        <v>119.27</v>
      </c>
      <c r="BE111" s="96">
        <f t="shared" si="9"/>
        <v>134.92</v>
      </c>
      <c r="ID111" s="16"/>
      <c r="IE111" s="16"/>
      <c r="IF111" s="16"/>
      <c r="IG111" s="16"/>
      <c r="IH111" s="16"/>
    </row>
    <row r="112" spans="1:242" s="15" customFormat="1" ht="72.75" customHeight="1">
      <c r="A112" s="27">
        <v>100</v>
      </c>
      <c r="B112" s="89" t="s">
        <v>235</v>
      </c>
      <c r="C112" s="49" t="s">
        <v>166</v>
      </c>
      <c r="D112" s="69">
        <v>2.2</v>
      </c>
      <c r="E112" s="70" t="s">
        <v>225</v>
      </c>
      <c r="F112" s="69">
        <v>87.71</v>
      </c>
      <c r="G112" s="63"/>
      <c r="H112" s="53"/>
      <c r="I112" s="52" t="s">
        <v>39</v>
      </c>
      <c r="J112" s="54">
        <f t="shared" si="10"/>
        <v>1</v>
      </c>
      <c r="K112" s="55" t="s">
        <v>63</v>
      </c>
      <c r="L112" s="55" t="s">
        <v>7</v>
      </c>
      <c r="M112" s="64"/>
      <c r="N112" s="63"/>
      <c r="O112" s="63"/>
      <c r="P112" s="65"/>
      <c r="Q112" s="63"/>
      <c r="R112" s="63"/>
      <c r="S112" s="65"/>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66">
        <f t="shared" si="11"/>
        <v>192.96</v>
      </c>
      <c r="BB112" s="67">
        <f t="shared" si="12"/>
        <v>192.96</v>
      </c>
      <c r="BC112" s="62" t="str">
        <f t="shared" si="13"/>
        <v>INR  One Hundred &amp; Ninety Two  and Paise Ninety Six Only</v>
      </c>
      <c r="BD112" s="83">
        <v>77.54</v>
      </c>
      <c r="BE112" s="96">
        <f t="shared" si="9"/>
        <v>87.71</v>
      </c>
      <c r="ID112" s="16"/>
      <c r="IE112" s="16"/>
      <c r="IF112" s="16"/>
      <c r="IG112" s="16"/>
      <c r="IH112" s="16"/>
    </row>
    <row r="113" spans="1:242" s="15" customFormat="1" ht="72" customHeight="1">
      <c r="A113" s="27">
        <v>101</v>
      </c>
      <c r="B113" s="89" t="s">
        <v>170</v>
      </c>
      <c r="C113" s="49" t="s">
        <v>167</v>
      </c>
      <c r="D113" s="74">
        <v>0.2</v>
      </c>
      <c r="E113" s="73" t="s">
        <v>225</v>
      </c>
      <c r="F113" s="74">
        <v>5709.69</v>
      </c>
      <c r="G113" s="63"/>
      <c r="H113" s="53"/>
      <c r="I113" s="52" t="s">
        <v>39</v>
      </c>
      <c r="J113" s="54">
        <f t="shared" si="10"/>
        <v>1</v>
      </c>
      <c r="K113" s="55" t="s">
        <v>63</v>
      </c>
      <c r="L113" s="55" t="s">
        <v>7</v>
      </c>
      <c r="M113" s="64"/>
      <c r="N113" s="63"/>
      <c r="O113" s="63"/>
      <c r="P113" s="65"/>
      <c r="Q113" s="63"/>
      <c r="R113" s="63"/>
      <c r="S113" s="65"/>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66">
        <f t="shared" si="11"/>
        <v>1141.94</v>
      </c>
      <c r="BB113" s="67">
        <f t="shared" si="12"/>
        <v>1141.94</v>
      </c>
      <c r="BC113" s="62" t="str">
        <f t="shared" si="13"/>
        <v>INR  One Thousand One Hundred &amp; Forty One  and Paise Ninety Four Only</v>
      </c>
      <c r="BD113" s="83">
        <v>5047.46</v>
      </c>
      <c r="BE113" s="96">
        <f t="shared" si="9"/>
        <v>5709.69</v>
      </c>
      <c r="ID113" s="16"/>
      <c r="IE113" s="16"/>
      <c r="IF113" s="16"/>
      <c r="IG113" s="16"/>
      <c r="IH113" s="16"/>
    </row>
    <row r="114" spans="1:242" s="15" customFormat="1" ht="36" customHeight="1">
      <c r="A114" s="27">
        <v>102</v>
      </c>
      <c r="B114" s="89" t="s">
        <v>260</v>
      </c>
      <c r="C114" s="49" t="s">
        <v>205</v>
      </c>
      <c r="D114" s="69">
        <v>5</v>
      </c>
      <c r="E114" s="70" t="s">
        <v>225</v>
      </c>
      <c r="F114" s="69">
        <v>4799.68</v>
      </c>
      <c r="G114" s="63"/>
      <c r="H114" s="53"/>
      <c r="I114" s="52" t="s">
        <v>39</v>
      </c>
      <c r="J114" s="54">
        <f t="shared" si="10"/>
        <v>1</v>
      </c>
      <c r="K114" s="55" t="s">
        <v>63</v>
      </c>
      <c r="L114" s="55" t="s">
        <v>7</v>
      </c>
      <c r="M114" s="64"/>
      <c r="N114" s="63"/>
      <c r="O114" s="63"/>
      <c r="P114" s="65"/>
      <c r="Q114" s="63"/>
      <c r="R114" s="63"/>
      <c r="S114" s="65"/>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66">
        <f t="shared" si="11"/>
        <v>23998.4</v>
      </c>
      <c r="BB114" s="67">
        <f t="shared" si="12"/>
        <v>23998.4</v>
      </c>
      <c r="BC114" s="62" t="str">
        <f t="shared" si="13"/>
        <v>INR  Twenty Three Thousand Nine Hundred &amp; Ninety Eight  and Paise Forty Only</v>
      </c>
      <c r="BD114" s="83">
        <v>4243</v>
      </c>
      <c r="BE114" s="96">
        <f t="shared" si="9"/>
        <v>4799.68</v>
      </c>
      <c r="ID114" s="16"/>
      <c r="IE114" s="16"/>
      <c r="IF114" s="16"/>
      <c r="IG114" s="16"/>
      <c r="IH114" s="16"/>
    </row>
    <row r="115" spans="1:242" s="15" customFormat="1" ht="36" customHeight="1">
      <c r="A115" s="27">
        <v>103</v>
      </c>
      <c r="B115" s="89" t="s">
        <v>268</v>
      </c>
      <c r="C115" s="49" t="s">
        <v>232</v>
      </c>
      <c r="D115" s="90">
        <v>2</v>
      </c>
      <c r="E115" s="70" t="s">
        <v>225</v>
      </c>
      <c r="F115" s="78">
        <v>5051.94</v>
      </c>
      <c r="G115" s="63"/>
      <c r="H115" s="53"/>
      <c r="I115" s="52" t="s">
        <v>39</v>
      </c>
      <c r="J115" s="54">
        <f t="shared" si="10"/>
        <v>1</v>
      </c>
      <c r="K115" s="55" t="s">
        <v>63</v>
      </c>
      <c r="L115" s="55" t="s">
        <v>7</v>
      </c>
      <c r="M115" s="64"/>
      <c r="N115" s="63"/>
      <c r="O115" s="63"/>
      <c r="P115" s="65"/>
      <c r="Q115" s="63"/>
      <c r="R115" s="63"/>
      <c r="S115" s="65"/>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66">
        <f t="shared" si="11"/>
        <v>10103.88</v>
      </c>
      <c r="BB115" s="67">
        <f t="shared" si="12"/>
        <v>10103.88</v>
      </c>
      <c r="BC115" s="62" t="str">
        <f t="shared" si="13"/>
        <v>INR  Ten Thousand One Hundred &amp; Three  and Paise Eighty Eight Only</v>
      </c>
      <c r="BD115" s="83">
        <v>4466</v>
      </c>
      <c r="BE115" s="96">
        <f t="shared" si="9"/>
        <v>5051.94</v>
      </c>
      <c r="ID115" s="16"/>
      <c r="IE115" s="16"/>
      <c r="IF115" s="16"/>
      <c r="IG115" s="16"/>
      <c r="IH115" s="16"/>
    </row>
    <row r="116" spans="1:242" s="15" customFormat="1" ht="31.5" customHeight="1">
      <c r="A116" s="27">
        <v>104</v>
      </c>
      <c r="B116" s="89" t="s">
        <v>269</v>
      </c>
      <c r="C116" s="49" t="s">
        <v>233</v>
      </c>
      <c r="D116" s="70">
        <v>2</v>
      </c>
      <c r="E116" s="70" t="s">
        <v>225</v>
      </c>
      <c r="F116" s="69">
        <v>5177.5</v>
      </c>
      <c r="G116" s="63"/>
      <c r="H116" s="53"/>
      <c r="I116" s="52" t="s">
        <v>39</v>
      </c>
      <c r="J116" s="54">
        <f t="shared" si="10"/>
        <v>1</v>
      </c>
      <c r="K116" s="55" t="s">
        <v>63</v>
      </c>
      <c r="L116" s="55" t="s">
        <v>7</v>
      </c>
      <c r="M116" s="64"/>
      <c r="N116" s="63"/>
      <c r="O116" s="63"/>
      <c r="P116" s="65"/>
      <c r="Q116" s="63"/>
      <c r="R116" s="63"/>
      <c r="S116" s="65"/>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66">
        <f t="shared" si="11"/>
        <v>10355</v>
      </c>
      <c r="BB116" s="67">
        <f t="shared" si="12"/>
        <v>10355</v>
      </c>
      <c r="BC116" s="62" t="str">
        <f t="shared" si="13"/>
        <v>INR  Ten Thousand Three Hundred &amp; Fifty Five  Only</v>
      </c>
      <c r="BD116" s="83">
        <v>4577</v>
      </c>
      <c r="BE116" s="96">
        <f t="shared" si="9"/>
        <v>5177.5</v>
      </c>
      <c r="ID116" s="16"/>
      <c r="IE116" s="16"/>
      <c r="IF116" s="16"/>
      <c r="IG116" s="16"/>
      <c r="IH116" s="16"/>
    </row>
    <row r="117" spans="1:242" s="15" customFormat="1" ht="115.5" customHeight="1">
      <c r="A117" s="27">
        <v>105</v>
      </c>
      <c r="B117" s="89" t="s">
        <v>251</v>
      </c>
      <c r="C117" s="49" t="s">
        <v>234</v>
      </c>
      <c r="D117" s="70">
        <v>26</v>
      </c>
      <c r="E117" s="70" t="s">
        <v>127</v>
      </c>
      <c r="F117" s="69">
        <v>152.71</v>
      </c>
      <c r="G117" s="63"/>
      <c r="H117" s="53"/>
      <c r="I117" s="52" t="s">
        <v>39</v>
      </c>
      <c r="J117" s="54">
        <f t="shared" si="10"/>
        <v>1</v>
      </c>
      <c r="K117" s="55" t="s">
        <v>63</v>
      </c>
      <c r="L117" s="55" t="s">
        <v>7</v>
      </c>
      <c r="M117" s="64"/>
      <c r="N117" s="63"/>
      <c r="O117" s="63"/>
      <c r="P117" s="65"/>
      <c r="Q117" s="63"/>
      <c r="R117" s="63"/>
      <c r="S117" s="65"/>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66">
        <f t="shared" si="11"/>
        <v>3970.46</v>
      </c>
      <c r="BB117" s="67">
        <f t="shared" si="12"/>
        <v>3970.46</v>
      </c>
      <c r="BC117" s="62" t="str">
        <f t="shared" si="13"/>
        <v>INR  Three Thousand Nine Hundred &amp; Seventy  and Paise Forty Six Only</v>
      </c>
      <c r="BD117" s="83">
        <v>135</v>
      </c>
      <c r="BE117" s="96">
        <f t="shared" si="9"/>
        <v>152.71</v>
      </c>
      <c r="ID117" s="16"/>
      <c r="IE117" s="16"/>
      <c r="IF117" s="16"/>
      <c r="IG117" s="16"/>
      <c r="IH117" s="16"/>
    </row>
    <row r="118" spans="1:242" s="15" customFormat="1" ht="113.25" customHeight="1">
      <c r="A118" s="27">
        <v>106</v>
      </c>
      <c r="B118" s="89" t="s">
        <v>267</v>
      </c>
      <c r="C118" s="49" t="s">
        <v>299</v>
      </c>
      <c r="D118" s="69">
        <v>30</v>
      </c>
      <c r="E118" s="70" t="s">
        <v>127</v>
      </c>
      <c r="F118" s="69">
        <v>173.07</v>
      </c>
      <c r="G118" s="63"/>
      <c r="H118" s="53"/>
      <c r="I118" s="52" t="s">
        <v>39</v>
      </c>
      <c r="J118" s="54">
        <f t="shared" si="10"/>
        <v>1</v>
      </c>
      <c r="K118" s="55" t="s">
        <v>63</v>
      </c>
      <c r="L118" s="55" t="s">
        <v>7</v>
      </c>
      <c r="M118" s="64"/>
      <c r="N118" s="63"/>
      <c r="O118" s="63"/>
      <c r="P118" s="65"/>
      <c r="Q118" s="63"/>
      <c r="R118" s="63"/>
      <c r="S118" s="65"/>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66">
        <f t="shared" si="11"/>
        <v>5192.1</v>
      </c>
      <c r="BB118" s="67">
        <f t="shared" si="12"/>
        <v>5192.1</v>
      </c>
      <c r="BC118" s="62" t="str">
        <f t="shared" si="13"/>
        <v>INR  Five Thousand One Hundred &amp; Ninety Two  and Paise Ten Only</v>
      </c>
      <c r="BD118" s="83">
        <v>153</v>
      </c>
      <c r="BE118" s="96">
        <f t="shared" si="9"/>
        <v>173.07</v>
      </c>
      <c r="ID118" s="16"/>
      <c r="IE118" s="16"/>
      <c r="IF118" s="16"/>
      <c r="IG118" s="16"/>
      <c r="IH118" s="16"/>
    </row>
    <row r="119" spans="1:242" s="15" customFormat="1" ht="46.5" customHeight="1">
      <c r="A119" s="27">
        <v>107</v>
      </c>
      <c r="B119" s="89" t="s">
        <v>196</v>
      </c>
      <c r="C119" s="49" t="s">
        <v>300</v>
      </c>
      <c r="D119" s="69">
        <v>40</v>
      </c>
      <c r="E119" s="70" t="s">
        <v>127</v>
      </c>
      <c r="F119" s="69">
        <v>38.46</v>
      </c>
      <c r="G119" s="63"/>
      <c r="H119" s="53"/>
      <c r="I119" s="52" t="s">
        <v>39</v>
      </c>
      <c r="J119" s="54">
        <f t="shared" si="10"/>
        <v>1</v>
      </c>
      <c r="K119" s="55" t="s">
        <v>63</v>
      </c>
      <c r="L119" s="55" t="s">
        <v>7</v>
      </c>
      <c r="M119" s="64"/>
      <c r="N119" s="63"/>
      <c r="O119" s="63"/>
      <c r="P119" s="65"/>
      <c r="Q119" s="63"/>
      <c r="R119" s="63"/>
      <c r="S119" s="65"/>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66">
        <f t="shared" si="11"/>
        <v>1538.4</v>
      </c>
      <c r="BB119" s="67">
        <f t="shared" si="12"/>
        <v>1538.4</v>
      </c>
      <c r="BC119" s="62" t="str">
        <f t="shared" si="13"/>
        <v>INR  One Thousand Five Hundred &amp; Thirty Eight  and Paise Forty Only</v>
      </c>
      <c r="BD119" s="83">
        <v>34</v>
      </c>
      <c r="BE119" s="96">
        <f t="shared" si="9"/>
        <v>38.46</v>
      </c>
      <c r="ID119" s="16"/>
      <c r="IE119" s="16"/>
      <c r="IF119" s="16"/>
      <c r="IG119" s="16"/>
      <c r="IH119" s="16"/>
    </row>
    <row r="120" spans="1:242" s="15" customFormat="1" ht="85.5" customHeight="1">
      <c r="A120" s="27">
        <v>108</v>
      </c>
      <c r="B120" s="89" t="s">
        <v>261</v>
      </c>
      <c r="C120" s="49" t="s">
        <v>301</v>
      </c>
      <c r="D120" s="69">
        <v>0.6</v>
      </c>
      <c r="E120" s="70" t="s">
        <v>225</v>
      </c>
      <c r="F120" s="69">
        <v>85487.05</v>
      </c>
      <c r="G120" s="63"/>
      <c r="H120" s="53"/>
      <c r="I120" s="52" t="s">
        <v>39</v>
      </c>
      <c r="J120" s="54">
        <f t="shared" si="10"/>
        <v>1</v>
      </c>
      <c r="K120" s="55" t="s">
        <v>63</v>
      </c>
      <c r="L120" s="55" t="s">
        <v>7</v>
      </c>
      <c r="M120" s="64"/>
      <c r="N120" s="63"/>
      <c r="O120" s="63"/>
      <c r="P120" s="65"/>
      <c r="Q120" s="63"/>
      <c r="R120" s="63"/>
      <c r="S120" s="65"/>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66">
        <f t="shared" si="11"/>
        <v>51292.23</v>
      </c>
      <c r="BB120" s="67">
        <f t="shared" si="12"/>
        <v>51292.23</v>
      </c>
      <c r="BC120" s="62" t="str">
        <f t="shared" si="13"/>
        <v>INR  Fifty One Thousand Two Hundred &amp; Ninety Two  and Paise Twenty Three Only</v>
      </c>
      <c r="BD120" s="83">
        <v>75572</v>
      </c>
      <c r="BE120" s="96">
        <f t="shared" si="9"/>
        <v>85487.05</v>
      </c>
      <c r="ID120" s="16"/>
      <c r="IE120" s="16"/>
      <c r="IF120" s="16"/>
      <c r="IG120" s="16"/>
      <c r="IH120" s="16"/>
    </row>
    <row r="121" spans="1:242" s="15" customFormat="1" ht="171" customHeight="1">
      <c r="A121" s="27">
        <v>109</v>
      </c>
      <c r="B121" s="89" t="s">
        <v>262</v>
      </c>
      <c r="C121" s="49" t="s">
        <v>302</v>
      </c>
      <c r="D121" s="69">
        <v>9.5</v>
      </c>
      <c r="E121" s="70" t="s">
        <v>127</v>
      </c>
      <c r="F121" s="69">
        <v>3007.86</v>
      </c>
      <c r="G121" s="63"/>
      <c r="H121" s="53"/>
      <c r="I121" s="52" t="s">
        <v>39</v>
      </c>
      <c r="J121" s="54">
        <f aca="true" t="shared" si="14" ref="J121:J134">IF(I121="Less(-)",-1,1)</f>
        <v>1</v>
      </c>
      <c r="K121" s="55" t="s">
        <v>63</v>
      </c>
      <c r="L121" s="55" t="s">
        <v>7</v>
      </c>
      <c r="M121" s="64"/>
      <c r="N121" s="63"/>
      <c r="O121" s="63"/>
      <c r="P121" s="65"/>
      <c r="Q121" s="63"/>
      <c r="R121" s="63"/>
      <c r="S121" s="65"/>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66">
        <f aca="true" t="shared" si="15" ref="BA121:BA134">total_amount_ba($B$2,$D$2,D121,F121,J121,K121,M121)</f>
        <v>28574.67</v>
      </c>
      <c r="BB121" s="67">
        <f aca="true" t="shared" si="16" ref="BB121:BB134">BA121+SUM(N121:AZ121)</f>
        <v>28574.67</v>
      </c>
      <c r="BC121" s="62" t="str">
        <f aca="true" t="shared" si="17" ref="BC121:BC134">SpellNumber(L121,BB121)</f>
        <v>INR  Twenty Eight Thousand Five Hundred &amp; Seventy Four  and Paise Sixty Seven Only</v>
      </c>
      <c r="BD121" s="83">
        <v>2659</v>
      </c>
      <c r="BE121" s="96">
        <f t="shared" si="9"/>
        <v>3007.86</v>
      </c>
      <c r="ID121" s="16"/>
      <c r="IE121" s="16"/>
      <c r="IF121" s="16"/>
      <c r="IG121" s="16"/>
      <c r="IH121" s="16"/>
    </row>
    <row r="122" spans="1:242" s="15" customFormat="1" ht="105" customHeight="1">
      <c r="A122" s="27">
        <v>110</v>
      </c>
      <c r="B122" s="89" t="s">
        <v>254</v>
      </c>
      <c r="C122" s="49" t="s">
        <v>303</v>
      </c>
      <c r="D122" s="69">
        <v>26</v>
      </c>
      <c r="E122" s="70" t="s">
        <v>127</v>
      </c>
      <c r="F122" s="69">
        <v>3187.72</v>
      </c>
      <c r="G122" s="63"/>
      <c r="H122" s="53"/>
      <c r="I122" s="52" t="s">
        <v>39</v>
      </c>
      <c r="J122" s="54">
        <f t="shared" si="14"/>
        <v>1</v>
      </c>
      <c r="K122" s="55" t="s">
        <v>63</v>
      </c>
      <c r="L122" s="55" t="s">
        <v>7</v>
      </c>
      <c r="M122" s="64"/>
      <c r="N122" s="63"/>
      <c r="O122" s="63"/>
      <c r="P122" s="65"/>
      <c r="Q122" s="63"/>
      <c r="R122" s="63"/>
      <c r="S122" s="65"/>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66">
        <f t="shared" si="15"/>
        <v>82880.72</v>
      </c>
      <c r="BB122" s="67">
        <f t="shared" si="16"/>
        <v>82880.72</v>
      </c>
      <c r="BC122" s="62" t="str">
        <f t="shared" si="17"/>
        <v>INR  Eighty Two Thousand Eight Hundred &amp; Eighty  and Paise Seventy Two Only</v>
      </c>
      <c r="BD122" s="83">
        <v>2818</v>
      </c>
      <c r="BE122" s="96">
        <f t="shared" si="9"/>
        <v>3187.72</v>
      </c>
      <c r="ID122" s="16"/>
      <c r="IE122" s="16"/>
      <c r="IF122" s="16"/>
      <c r="IG122" s="16"/>
      <c r="IH122" s="16"/>
    </row>
    <row r="123" spans="1:242" s="15" customFormat="1" ht="239.25" customHeight="1">
      <c r="A123" s="27">
        <v>111</v>
      </c>
      <c r="B123" s="89" t="s">
        <v>263</v>
      </c>
      <c r="C123" s="49" t="s">
        <v>304</v>
      </c>
      <c r="D123" s="69">
        <v>11.7</v>
      </c>
      <c r="E123" s="70" t="s">
        <v>265</v>
      </c>
      <c r="F123" s="69">
        <v>315.6</v>
      </c>
      <c r="G123" s="63"/>
      <c r="H123" s="53"/>
      <c r="I123" s="52" t="s">
        <v>39</v>
      </c>
      <c r="J123" s="54">
        <f t="shared" si="14"/>
        <v>1</v>
      </c>
      <c r="K123" s="55" t="s">
        <v>63</v>
      </c>
      <c r="L123" s="55" t="s">
        <v>7</v>
      </c>
      <c r="M123" s="64"/>
      <c r="N123" s="63"/>
      <c r="O123" s="63"/>
      <c r="P123" s="65"/>
      <c r="Q123" s="63"/>
      <c r="R123" s="63"/>
      <c r="S123" s="65"/>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66">
        <f t="shared" si="15"/>
        <v>3692.52</v>
      </c>
      <c r="BB123" s="67">
        <f t="shared" si="16"/>
        <v>3692.52</v>
      </c>
      <c r="BC123" s="62" t="str">
        <f t="shared" si="17"/>
        <v>INR  Three Thousand Six Hundred &amp; Ninety Two  and Paise Fifty Two Only</v>
      </c>
      <c r="BD123" s="83">
        <v>279</v>
      </c>
      <c r="BE123" s="96">
        <f t="shared" si="9"/>
        <v>315.6</v>
      </c>
      <c r="ID123" s="16"/>
      <c r="IE123" s="16"/>
      <c r="IF123" s="16"/>
      <c r="IG123" s="16"/>
      <c r="IH123" s="16"/>
    </row>
    <row r="124" spans="1:242" s="15" customFormat="1" ht="393" customHeight="1">
      <c r="A124" s="27">
        <v>112</v>
      </c>
      <c r="B124" s="89" t="s">
        <v>264</v>
      </c>
      <c r="C124" s="49" t="s">
        <v>305</v>
      </c>
      <c r="D124" s="69">
        <v>5.7</v>
      </c>
      <c r="E124" s="76" t="s">
        <v>127</v>
      </c>
      <c r="F124" s="69">
        <v>2587.05</v>
      </c>
      <c r="G124" s="63"/>
      <c r="H124" s="53"/>
      <c r="I124" s="52" t="s">
        <v>39</v>
      </c>
      <c r="J124" s="54">
        <f t="shared" si="14"/>
        <v>1</v>
      </c>
      <c r="K124" s="55" t="s">
        <v>63</v>
      </c>
      <c r="L124" s="55" t="s">
        <v>7</v>
      </c>
      <c r="M124" s="64"/>
      <c r="N124" s="63"/>
      <c r="O124" s="63"/>
      <c r="P124" s="65"/>
      <c r="Q124" s="63"/>
      <c r="R124" s="63"/>
      <c r="S124" s="65"/>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66">
        <f t="shared" si="15"/>
        <v>14746.19</v>
      </c>
      <c r="BB124" s="67">
        <f t="shared" si="16"/>
        <v>14746.19</v>
      </c>
      <c r="BC124" s="62" t="str">
        <f t="shared" si="17"/>
        <v>INR  Fourteen Thousand Seven Hundred &amp; Forty Six  and Paise Nineteen Only</v>
      </c>
      <c r="BD124" s="83">
        <v>2287</v>
      </c>
      <c r="BE124" s="96">
        <f t="shared" si="9"/>
        <v>2587.05</v>
      </c>
      <c r="ID124" s="16"/>
      <c r="IE124" s="16"/>
      <c r="IF124" s="16"/>
      <c r="IG124" s="16"/>
      <c r="IH124" s="16"/>
    </row>
    <row r="125" spans="1:242" s="15" customFormat="1" ht="72" customHeight="1">
      <c r="A125" s="27">
        <v>113</v>
      </c>
      <c r="B125" s="89" t="s">
        <v>266</v>
      </c>
      <c r="C125" s="49" t="s">
        <v>306</v>
      </c>
      <c r="D125" s="69">
        <v>0.2</v>
      </c>
      <c r="E125" s="76" t="s">
        <v>203</v>
      </c>
      <c r="F125" s="69">
        <v>11077.8</v>
      </c>
      <c r="G125" s="63"/>
      <c r="H125" s="53"/>
      <c r="I125" s="52" t="s">
        <v>39</v>
      </c>
      <c r="J125" s="54">
        <f t="shared" si="14"/>
        <v>1</v>
      </c>
      <c r="K125" s="55" t="s">
        <v>63</v>
      </c>
      <c r="L125" s="55" t="s">
        <v>7</v>
      </c>
      <c r="M125" s="64"/>
      <c r="N125" s="63"/>
      <c r="O125" s="63"/>
      <c r="P125" s="65"/>
      <c r="Q125" s="63"/>
      <c r="R125" s="63"/>
      <c r="S125" s="65"/>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66">
        <f t="shared" si="15"/>
        <v>2215.56</v>
      </c>
      <c r="BB125" s="67">
        <f t="shared" si="16"/>
        <v>2215.56</v>
      </c>
      <c r="BC125" s="62" t="str">
        <f t="shared" si="17"/>
        <v>INR  Two Thousand Two Hundred &amp; Fifteen  and Paise Fifty Six Only</v>
      </c>
      <c r="BD125" s="83">
        <v>9792.96</v>
      </c>
      <c r="BE125" s="96">
        <f t="shared" si="9"/>
        <v>11077.8</v>
      </c>
      <c r="ID125" s="16"/>
      <c r="IE125" s="16"/>
      <c r="IF125" s="16"/>
      <c r="IG125" s="16"/>
      <c r="IH125" s="16"/>
    </row>
    <row r="126" spans="1:242" s="15" customFormat="1" ht="45.75" customHeight="1">
      <c r="A126" s="27">
        <v>114</v>
      </c>
      <c r="B126" s="89" t="s">
        <v>253</v>
      </c>
      <c r="C126" s="49" t="s">
        <v>307</v>
      </c>
      <c r="D126" s="69">
        <v>35</v>
      </c>
      <c r="E126" s="76" t="s">
        <v>127</v>
      </c>
      <c r="F126" s="69">
        <v>42.99</v>
      </c>
      <c r="G126" s="63"/>
      <c r="H126" s="53"/>
      <c r="I126" s="52" t="s">
        <v>39</v>
      </c>
      <c r="J126" s="54">
        <f t="shared" si="14"/>
        <v>1</v>
      </c>
      <c r="K126" s="55" t="s">
        <v>63</v>
      </c>
      <c r="L126" s="55" t="s">
        <v>7</v>
      </c>
      <c r="M126" s="64"/>
      <c r="N126" s="63"/>
      <c r="O126" s="63"/>
      <c r="P126" s="65"/>
      <c r="Q126" s="63"/>
      <c r="R126" s="63"/>
      <c r="S126" s="65"/>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66">
        <f t="shared" si="15"/>
        <v>1504.65</v>
      </c>
      <c r="BB126" s="67">
        <f t="shared" si="16"/>
        <v>1504.65</v>
      </c>
      <c r="BC126" s="62" t="str">
        <f t="shared" si="17"/>
        <v>INR  One Thousand Five Hundred &amp; Four  and Paise Sixty Five Only</v>
      </c>
      <c r="BD126" s="83">
        <v>38</v>
      </c>
      <c r="BE126" s="96">
        <f t="shared" si="9"/>
        <v>42.99</v>
      </c>
      <c r="ID126" s="16"/>
      <c r="IE126" s="16"/>
      <c r="IF126" s="16"/>
      <c r="IG126" s="16"/>
      <c r="IH126" s="16"/>
    </row>
    <row r="127" spans="1:242" s="15" customFormat="1" ht="58.5" customHeight="1">
      <c r="A127" s="27">
        <v>115</v>
      </c>
      <c r="B127" s="89" t="s">
        <v>201</v>
      </c>
      <c r="C127" s="49" t="s">
        <v>308</v>
      </c>
      <c r="D127" s="69">
        <v>15</v>
      </c>
      <c r="E127" s="76" t="s">
        <v>127</v>
      </c>
      <c r="F127" s="69">
        <v>32.8</v>
      </c>
      <c r="G127" s="63"/>
      <c r="H127" s="53"/>
      <c r="I127" s="52" t="s">
        <v>39</v>
      </c>
      <c r="J127" s="54">
        <f t="shared" si="14"/>
        <v>1</v>
      </c>
      <c r="K127" s="55" t="s">
        <v>63</v>
      </c>
      <c r="L127" s="55" t="s">
        <v>7</v>
      </c>
      <c r="M127" s="64"/>
      <c r="N127" s="63"/>
      <c r="O127" s="63"/>
      <c r="P127" s="65"/>
      <c r="Q127" s="63"/>
      <c r="R127" s="63"/>
      <c r="S127" s="65"/>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66">
        <f t="shared" si="15"/>
        <v>492</v>
      </c>
      <c r="BB127" s="67">
        <f t="shared" si="16"/>
        <v>492</v>
      </c>
      <c r="BC127" s="62" t="str">
        <f t="shared" si="17"/>
        <v>INR  Four Hundred &amp; Ninety Two  Only</v>
      </c>
      <c r="BD127" s="83">
        <v>29</v>
      </c>
      <c r="BE127" s="96">
        <f t="shared" si="9"/>
        <v>32.8</v>
      </c>
      <c r="ID127" s="16"/>
      <c r="IE127" s="16"/>
      <c r="IF127" s="16"/>
      <c r="IG127" s="16"/>
      <c r="IH127" s="16"/>
    </row>
    <row r="128" spans="1:242" s="15" customFormat="1" ht="100.5" customHeight="1">
      <c r="A128" s="27">
        <v>116</v>
      </c>
      <c r="B128" s="89" t="s">
        <v>270</v>
      </c>
      <c r="C128" s="49" t="s">
        <v>309</v>
      </c>
      <c r="D128" s="69">
        <v>35</v>
      </c>
      <c r="E128" s="76" t="s">
        <v>127</v>
      </c>
      <c r="F128" s="69">
        <v>91.63</v>
      </c>
      <c r="G128" s="63"/>
      <c r="H128" s="53"/>
      <c r="I128" s="52" t="s">
        <v>39</v>
      </c>
      <c r="J128" s="54">
        <f t="shared" si="14"/>
        <v>1</v>
      </c>
      <c r="K128" s="55" t="s">
        <v>63</v>
      </c>
      <c r="L128" s="55" t="s">
        <v>7</v>
      </c>
      <c r="M128" s="64"/>
      <c r="N128" s="63"/>
      <c r="O128" s="63"/>
      <c r="P128" s="65"/>
      <c r="Q128" s="63"/>
      <c r="R128" s="63"/>
      <c r="S128" s="65"/>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66">
        <f t="shared" si="15"/>
        <v>3207.05</v>
      </c>
      <c r="BB128" s="67">
        <f t="shared" si="16"/>
        <v>3207.05</v>
      </c>
      <c r="BC128" s="62" t="str">
        <f t="shared" si="17"/>
        <v>INR  Three Thousand Two Hundred &amp; Seven  and Paise Five Only</v>
      </c>
      <c r="BD128" s="83">
        <v>81</v>
      </c>
      <c r="BE128" s="96">
        <f t="shared" si="9"/>
        <v>91.63</v>
      </c>
      <c r="ID128" s="16"/>
      <c r="IE128" s="16"/>
      <c r="IF128" s="16"/>
      <c r="IG128" s="16"/>
      <c r="IH128" s="16"/>
    </row>
    <row r="129" spans="1:242" s="15" customFormat="1" ht="100.5" customHeight="1">
      <c r="A129" s="27">
        <v>117</v>
      </c>
      <c r="B129" s="89" t="s">
        <v>271</v>
      </c>
      <c r="C129" s="49" t="s">
        <v>310</v>
      </c>
      <c r="D129" s="69">
        <v>15</v>
      </c>
      <c r="E129" s="76" t="s">
        <v>127</v>
      </c>
      <c r="F129" s="69">
        <v>89.36</v>
      </c>
      <c r="G129" s="63"/>
      <c r="H129" s="53"/>
      <c r="I129" s="52" t="s">
        <v>39</v>
      </c>
      <c r="J129" s="54">
        <f t="shared" si="14"/>
        <v>1</v>
      </c>
      <c r="K129" s="55" t="s">
        <v>63</v>
      </c>
      <c r="L129" s="55" t="s">
        <v>7</v>
      </c>
      <c r="M129" s="64"/>
      <c r="N129" s="63"/>
      <c r="O129" s="63"/>
      <c r="P129" s="65"/>
      <c r="Q129" s="63"/>
      <c r="R129" s="63"/>
      <c r="S129" s="65"/>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66">
        <f t="shared" si="15"/>
        <v>1340.4</v>
      </c>
      <c r="BB129" s="67">
        <f t="shared" si="16"/>
        <v>1340.4</v>
      </c>
      <c r="BC129" s="62" t="str">
        <f t="shared" si="17"/>
        <v>INR  One Thousand Three Hundred &amp; Forty  and Paise Forty Only</v>
      </c>
      <c r="BD129" s="83">
        <v>79</v>
      </c>
      <c r="BE129" s="96">
        <f t="shared" si="9"/>
        <v>89.36</v>
      </c>
      <c r="ID129" s="16"/>
      <c r="IE129" s="16"/>
      <c r="IF129" s="16"/>
      <c r="IG129" s="16"/>
      <c r="IH129" s="16"/>
    </row>
    <row r="130" spans="1:242" s="15" customFormat="1" ht="45.75" customHeight="1">
      <c r="A130" s="27">
        <v>118</v>
      </c>
      <c r="B130" s="89" t="s">
        <v>256</v>
      </c>
      <c r="C130" s="49" t="s">
        <v>311</v>
      </c>
      <c r="D130" s="69">
        <v>42</v>
      </c>
      <c r="E130" s="76" t="s">
        <v>123</v>
      </c>
      <c r="F130" s="69">
        <v>48.64</v>
      </c>
      <c r="G130" s="63"/>
      <c r="H130" s="53"/>
      <c r="I130" s="52" t="s">
        <v>39</v>
      </c>
      <c r="J130" s="54">
        <f t="shared" si="14"/>
        <v>1</v>
      </c>
      <c r="K130" s="55" t="s">
        <v>63</v>
      </c>
      <c r="L130" s="55" t="s">
        <v>7</v>
      </c>
      <c r="M130" s="64"/>
      <c r="N130" s="63"/>
      <c r="O130" s="63"/>
      <c r="P130" s="65"/>
      <c r="Q130" s="63"/>
      <c r="R130" s="63"/>
      <c r="S130" s="65"/>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66">
        <f t="shared" si="15"/>
        <v>2042.88</v>
      </c>
      <c r="BB130" s="67">
        <f t="shared" si="16"/>
        <v>2042.88</v>
      </c>
      <c r="BC130" s="62" t="str">
        <f t="shared" si="17"/>
        <v>INR  Two Thousand  &amp;Forty Two  and Paise Eighty Eight Only</v>
      </c>
      <c r="BD130" s="83">
        <v>43</v>
      </c>
      <c r="BE130" s="96">
        <f t="shared" si="9"/>
        <v>48.64</v>
      </c>
      <c r="ID130" s="16"/>
      <c r="IE130" s="16"/>
      <c r="IF130" s="16"/>
      <c r="IG130" s="16"/>
      <c r="IH130" s="16"/>
    </row>
    <row r="131" spans="1:242" s="15" customFormat="1" ht="73.5" customHeight="1">
      <c r="A131" s="27">
        <v>119</v>
      </c>
      <c r="B131" s="89" t="s">
        <v>190</v>
      </c>
      <c r="C131" s="49" t="s">
        <v>312</v>
      </c>
      <c r="D131" s="69">
        <v>80</v>
      </c>
      <c r="E131" s="70" t="s">
        <v>123</v>
      </c>
      <c r="F131" s="69">
        <v>32.8</v>
      </c>
      <c r="G131" s="63"/>
      <c r="H131" s="53"/>
      <c r="I131" s="52" t="s">
        <v>39</v>
      </c>
      <c r="J131" s="54">
        <f t="shared" si="14"/>
        <v>1</v>
      </c>
      <c r="K131" s="55" t="s">
        <v>63</v>
      </c>
      <c r="L131" s="55" t="s">
        <v>7</v>
      </c>
      <c r="M131" s="64"/>
      <c r="N131" s="63"/>
      <c r="O131" s="63"/>
      <c r="P131" s="65"/>
      <c r="Q131" s="63"/>
      <c r="R131" s="63"/>
      <c r="S131" s="65"/>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66">
        <f t="shared" si="15"/>
        <v>2624</v>
      </c>
      <c r="BB131" s="67">
        <f t="shared" si="16"/>
        <v>2624</v>
      </c>
      <c r="BC131" s="62" t="str">
        <f t="shared" si="17"/>
        <v>INR  Two Thousand Six Hundred &amp; Twenty Four  Only</v>
      </c>
      <c r="BD131" s="83">
        <v>29</v>
      </c>
      <c r="BE131" s="96">
        <f t="shared" si="9"/>
        <v>32.8</v>
      </c>
      <c r="ID131" s="16"/>
      <c r="IE131" s="16"/>
      <c r="IF131" s="16"/>
      <c r="IG131" s="16"/>
      <c r="IH131" s="16"/>
    </row>
    <row r="132" spans="1:242" s="15" customFormat="1" ht="61.5" customHeight="1">
      <c r="A132" s="27">
        <v>120</v>
      </c>
      <c r="B132" s="89" t="s">
        <v>191</v>
      </c>
      <c r="C132" s="49" t="s">
        <v>313</v>
      </c>
      <c r="D132" s="69">
        <v>6</v>
      </c>
      <c r="E132" s="70" t="s">
        <v>123</v>
      </c>
      <c r="F132" s="69">
        <v>179.86</v>
      </c>
      <c r="G132" s="63"/>
      <c r="H132" s="53"/>
      <c r="I132" s="52" t="s">
        <v>39</v>
      </c>
      <c r="J132" s="54">
        <f t="shared" si="14"/>
        <v>1</v>
      </c>
      <c r="K132" s="55" t="s">
        <v>63</v>
      </c>
      <c r="L132" s="55" t="s">
        <v>7</v>
      </c>
      <c r="M132" s="64"/>
      <c r="N132" s="63"/>
      <c r="O132" s="63"/>
      <c r="P132" s="65"/>
      <c r="Q132" s="63"/>
      <c r="R132" s="63"/>
      <c r="S132" s="65"/>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66">
        <f t="shared" si="15"/>
        <v>1079.16</v>
      </c>
      <c r="BB132" s="67">
        <f t="shared" si="16"/>
        <v>1079.16</v>
      </c>
      <c r="BC132" s="62" t="str">
        <f t="shared" si="17"/>
        <v>INR  One Thousand  &amp;Seventy Nine  and Paise Sixteen Only</v>
      </c>
      <c r="BD132" s="83">
        <v>159</v>
      </c>
      <c r="BE132" s="96">
        <f t="shared" si="9"/>
        <v>179.86</v>
      </c>
      <c r="ID132" s="16"/>
      <c r="IE132" s="16"/>
      <c r="IF132" s="16"/>
      <c r="IG132" s="16"/>
      <c r="IH132" s="16"/>
    </row>
    <row r="133" spans="1:242" s="15" customFormat="1" ht="69" customHeight="1">
      <c r="A133" s="27">
        <v>121</v>
      </c>
      <c r="B133" s="89" t="s">
        <v>192</v>
      </c>
      <c r="C133" s="49" t="s">
        <v>314</v>
      </c>
      <c r="D133" s="69">
        <v>3</v>
      </c>
      <c r="E133" s="70" t="s">
        <v>123</v>
      </c>
      <c r="F133" s="69">
        <v>111.99</v>
      </c>
      <c r="G133" s="63"/>
      <c r="H133" s="53"/>
      <c r="I133" s="52" t="s">
        <v>39</v>
      </c>
      <c r="J133" s="54">
        <f t="shared" si="14"/>
        <v>1</v>
      </c>
      <c r="K133" s="55" t="s">
        <v>63</v>
      </c>
      <c r="L133" s="55" t="s">
        <v>7</v>
      </c>
      <c r="M133" s="64"/>
      <c r="N133" s="63"/>
      <c r="O133" s="63"/>
      <c r="P133" s="65"/>
      <c r="Q133" s="63"/>
      <c r="R133" s="63"/>
      <c r="S133" s="65"/>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66">
        <f t="shared" si="15"/>
        <v>335.97</v>
      </c>
      <c r="BB133" s="67">
        <f t="shared" si="16"/>
        <v>335.97</v>
      </c>
      <c r="BC133" s="62" t="str">
        <f t="shared" si="17"/>
        <v>INR  Three Hundred &amp; Thirty Five  and Paise Ninety Seven Only</v>
      </c>
      <c r="BD133" s="83">
        <v>99</v>
      </c>
      <c r="BE133" s="96">
        <f t="shared" si="9"/>
        <v>111.99</v>
      </c>
      <c r="ID133" s="16"/>
      <c r="IE133" s="16"/>
      <c r="IF133" s="16"/>
      <c r="IG133" s="16"/>
      <c r="IH133" s="16"/>
    </row>
    <row r="134" spans="1:242" s="15" customFormat="1" ht="72.75" customHeight="1">
      <c r="A134" s="27">
        <v>122</v>
      </c>
      <c r="B134" s="89" t="s">
        <v>257</v>
      </c>
      <c r="C134" s="49" t="s">
        <v>315</v>
      </c>
      <c r="D134" s="69">
        <v>30</v>
      </c>
      <c r="E134" s="70" t="s">
        <v>123</v>
      </c>
      <c r="F134" s="69">
        <v>59.95</v>
      </c>
      <c r="G134" s="63"/>
      <c r="H134" s="53"/>
      <c r="I134" s="52" t="s">
        <v>39</v>
      </c>
      <c r="J134" s="54">
        <f t="shared" si="14"/>
        <v>1</v>
      </c>
      <c r="K134" s="55" t="s">
        <v>63</v>
      </c>
      <c r="L134" s="55" t="s">
        <v>7</v>
      </c>
      <c r="M134" s="64"/>
      <c r="N134" s="63"/>
      <c r="O134" s="63"/>
      <c r="P134" s="65"/>
      <c r="Q134" s="63"/>
      <c r="R134" s="63"/>
      <c r="S134" s="65"/>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66">
        <f t="shared" si="15"/>
        <v>1798.5</v>
      </c>
      <c r="BB134" s="67">
        <f t="shared" si="16"/>
        <v>1798.5</v>
      </c>
      <c r="BC134" s="62" t="str">
        <f t="shared" si="17"/>
        <v>INR  One Thousand Seven Hundred &amp; Ninety Eight  and Paise Fifty Only</v>
      </c>
      <c r="BD134" s="83">
        <v>53</v>
      </c>
      <c r="BE134" s="96">
        <f t="shared" si="9"/>
        <v>59.95</v>
      </c>
      <c r="ID134" s="16"/>
      <c r="IE134" s="16"/>
      <c r="IF134" s="16"/>
      <c r="IG134" s="16"/>
      <c r="IH134" s="16"/>
    </row>
    <row r="135" spans="1:242" s="15" customFormat="1" ht="90" customHeight="1">
      <c r="A135" s="27">
        <v>123</v>
      </c>
      <c r="B135" s="89" t="s">
        <v>193</v>
      </c>
      <c r="C135" s="49" t="s">
        <v>316</v>
      </c>
      <c r="D135" s="69">
        <v>12</v>
      </c>
      <c r="E135" s="70" t="s">
        <v>123</v>
      </c>
      <c r="F135" s="69">
        <v>116.51</v>
      </c>
      <c r="G135" s="63"/>
      <c r="H135" s="53"/>
      <c r="I135" s="52" t="s">
        <v>39</v>
      </c>
      <c r="J135" s="54">
        <f aca="true" t="shared" si="18" ref="J135:J148">IF(I135="Less(-)",-1,1)</f>
        <v>1</v>
      </c>
      <c r="K135" s="55" t="s">
        <v>63</v>
      </c>
      <c r="L135" s="55" t="s">
        <v>7</v>
      </c>
      <c r="M135" s="64"/>
      <c r="N135" s="63"/>
      <c r="O135" s="63"/>
      <c r="P135" s="65"/>
      <c r="Q135" s="63"/>
      <c r="R135" s="63"/>
      <c r="S135" s="65"/>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66">
        <f aca="true" t="shared" si="19" ref="BA135:BA148">total_amount_ba($B$2,$D$2,D135,F135,J135,K135,M135)</f>
        <v>1398.12</v>
      </c>
      <c r="BB135" s="67">
        <f aca="true" t="shared" si="20" ref="BB135:BB148">BA135+SUM(N135:AZ135)</f>
        <v>1398.12</v>
      </c>
      <c r="BC135" s="62" t="str">
        <f aca="true" t="shared" si="21" ref="BC135:BC148">SpellNumber(L135,BB135)</f>
        <v>INR  One Thousand Three Hundred &amp; Ninety Eight  and Paise Twelve Only</v>
      </c>
      <c r="BD135" s="83">
        <v>103</v>
      </c>
      <c r="BE135" s="96">
        <f t="shared" si="9"/>
        <v>116.51</v>
      </c>
      <c r="ID135" s="16"/>
      <c r="IE135" s="16"/>
      <c r="IF135" s="16"/>
      <c r="IG135" s="16"/>
      <c r="IH135" s="16"/>
    </row>
    <row r="136" spans="1:242" s="15" customFormat="1" ht="90" customHeight="1">
      <c r="A136" s="27">
        <v>124</v>
      </c>
      <c r="B136" s="89" t="s">
        <v>272</v>
      </c>
      <c r="C136" s="49" t="s">
        <v>317</v>
      </c>
      <c r="D136" s="69">
        <v>30</v>
      </c>
      <c r="E136" s="70" t="s">
        <v>123</v>
      </c>
      <c r="F136" s="69">
        <v>69</v>
      </c>
      <c r="G136" s="63"/>
      <c r="H136" s="53"/>
      <c r="I136" s="52" t="s">
        <v>39</v>
      </c>
      <c r="J136" s="54">
        <f t="shared" si="18"/>
        <v>1</v>
      </c>
      <c r="K136" s="55" t="s">
        <v>63</v>
      </c>
      <c r="L136" s="55" t="s">
        <v>7</v>
      </c>
      <c r="M136" s="64"/>
      <c r="N136" s="63"/>
      <c r="O136" s="63"/>
      <c r="P136" s="65"/>
      <c r="Q136" s="63"/>
      <c r="R136" s="63"/>
      <c r="S136" s="65"/>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66">
        <f t="shared" si="19"/>
        <v>2070</v>
      </c>
      <c r="BB136" s="67">
        <f t="shared" si="20"/>
        <v>2070</v>
      </c>
      <c r="BC136" s="62" t="str">
        <f t="shared" si="21"/>
        <v>INR  Two Thousand  &amp;Seventy  Only</v>
      </c>
      <c r="BD136" s="83">
        <v>61</v>
      </c>
      <c r="BE136" s="96">
        <f t="shared" si="9"/>
        <v>69</v>
      </c>
      <c r="ID136" s="16"/>
      <c r="IE136" s="16"/>
      <c r="IF136" s="16"/>
      <c r="IG136" s="16"/>
      <c r="IH136" s="16"/>
    </row>
    <row r="137" spans="1:242" s="15" customFormat="1" ht="76.5" customHeight="1">
      <c r="A137" s="27">
        <v>125</v>
      </c>
      <c r="B137" s="89" t="s">
        <v>292</v>
      </c>
      <c r="C137" s="49" t="s">
        <v>318</v>
      </c>
      <c r="D137" s="70">
        <v>20</v>
      </c>
      <c r="E137" s="70" t="s">
        <v>127</v>
      </c>
      <c r="F137" s="69">
        <v>11.31</v>
      </c>
      <c r="G137" s="63"/>
      <c r="H137" s="53"/>
      <c r="I137" s="52" t="s">
        <v>39</v>
      </c>
      <c r="J137" s="54">
        <f t="shared" si="18"/>
        <v>1</v>
      </c>
      <c r="K137" s="55" t="s">
        <v>63</v>
      </c>
      <c r="L137" s="55" t="s">
        <v>7</v>
      </c>
      <c r="M137" s="64"/>
      <c r="N137" s="63"/>
      <c r="O137" s="63"/>
      <c r="P137" s="65"/>
      <c r="Q137" s="63"/>
      <c r="R137" s="63"/>
      <c r="S137" s="65"/>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66">
        <f t="shared" si="19"/>
        <v>226.2</v>
      </c>
      <c r="BB137" s="67">
        <f t="shared" si="20"/>
        <v>226.2</v>
      </c>
      <c r="BC137" s="62" t="str">
        <f t="shared" si="21"/>
        <v>INR  Two Hundred &amp; Twenty Six  and Paise Twenty Only</v>
      </c>
      <c r="BD137" s="83">
        <v>10</v>
      </c>
      <c r="BE137" s="96">
        <f t="shared" si="9"/>
        <v>11.31</v>
      </c>
      <c r="ID137" s="16">
        <v>2</v>
      </c>
      <c r="IE137" s="16" t="s">
        <v>35</v>
      </c>
      <c r="IF137" s="16" t="s">
        <v>44</v>
      </c>
      <c r="IG137" s="16">
        <v>10</v>
      </c>
      <c r="IH137" s="16" t="s">
        <v>38</v>
      </c>
    </row>
    <row r="138" spans="1:242" s="15" customFormat="1" ht="132" customHeight="1">
      <c r="A138" s="27">
        <v>126</v>
      </c>
      <c r="B138" s="89" t="s">
        <v>259</v>
      </c>
      <c r="C138" s="49" t="s">
        <v>319</v>
      </c>
      <c r="D138" s="70">
        <v>18</v>
      </c>
      <c r="E138" s="70" t="s">
        <v>121</v>
      </c>
      <c r="F138" s="69">
        <v>134.92</v>
      </c>
      <c r="G138" s="63"/>
      <c r="H138" s="53"/>
      <c r="I138" s="52" t="s">
        <v>39</v>
      </c>
      <c r="J138" s="54">
        <f t="shared" si="18"/>
        <v>1</v>
      </c>
      <c r="K138" s="55" t="s">
        <v>63</v>
      </c>
      <c r="L138" s="55" t="s">
        <v>7</v>
      </c>
      <c r="M138" s="64"/>
      <c r="N138" s="63"/>
      <c r="O138" s="63"/>
      <c r="P138" s="65"/>
      <c r="Q138" s="63"/>
      <c r="R138" s="63"/>
      <c r="S138" s="65"/>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66">
        <f t="shared" si="19"/>
        <v>2428.56</v>
      </c>
      <c r="BB138" s="67">
        <f t="shared" si="20"/>
        <v>2428.56</v>
      </c>
      <c r="BC138" s="62" t="str">
        <f t="shared" si="21"/>
        <v>INR  Two Thousand Four Hundred &amp; Twenty Eight  and Paise Fifty Six Only</v>
      </c>
      <c r="BD138" s="83">
        <v>119.27</v>
      </c>
      <c r="BE138" s="96">
        <f t="shared" si="9"/>
        <v>134.92</v>
      </c>
      <c r="ID138" s="16"/>
      <c r="IE138" s="16"/>
      <c r="IF138" s="16"/>
      <c r="IG138" s="16"/>
      <c r="IH138" s="16"/>
    </row>
    <row r="139" spans="1:242" s="15" customFormat="1" ht="75.75" customHeight="1">
      <c r="A139" s="27">
        <v>127</v>
      </c>
      <c r="B139" s="89" t="s">
        <v>235</v>
      </c>
      <c r="C139" s="49" t="s">
        <v>320</v>
      </c>
      <c r="D139" s="70">
        <v>6</v>
      </c>
      <c r="E139" s="70" t="s">
        <v>121</v>
      </c>
      <c r="F139" s="69">
        <v>87.71</v>
      </c>
      <c r="G139" s="63"/>
      <c r="H139" s="53"/>
      <c r="I139" s="52" t="s">
        <v>39</v>
      </c>
      <c r="J139" s="54">
        <f t="shared" si="18"/>
        <v>1</v>
      </c>
      <c r="K139" s="55" t="s">
        <v>63</v>
      </c>
      <c r="L139" s="55" t="s">
        <v>7</v>
      </c>
      <c r="M139" s="64"/>
      <c r="N139" s="63"/>
      <c r="O139" s="63"/>
      <c r="P139" s="65"/>
      <c r="Q139" s="63"/>
      <c r="R139" s="63"/>
      <c r="S139" s="65"/>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66">
        <f t="shared" si="19"/>
        <v>526.26</v>
      </c>
      <c r="BB139" s="67">
        <f t="shared" si="20"/>
        <v>526.26</v>
      </c>
      <c r="BC139" s="62" t="str">
        <f t="shared" si="21"/>
        <v>INR  Five Hundred &amp; Twenty Six  and Paise Twenty Six Only</v>
      </c>
      <c r="BD139" s="83">
        <v>77.54</v>
      </c>
      <c r="BE139" s="96">
        <f t="shared" si="9"/>
        <v>87.71</v>
      </c>
      <c r="ID139" s="16"/>
      <c r="IE139" s="16"/>
      <c r="IF139" s="16"/>
      <c r="IG139" s="16"/>
      <c r="IH139" s="16"/>
    </row>
    <row r="140" spans="1:242" s="15" customFormat="1" ht="50.25" customHeight="1">
      <c r="A140" s="27">
        <v>128</v>
      </c>
      <c r="B140" s="89" t="s">
        <v>168</v>
      </c>
      <c r="C140" s="49" t="s">
        <v>321</v>
      </c>
      <c r="D140" s="69">
        <v>28</v>
      </c>
      <c r="E140" s="70" t="s">
        <v>127</v>
      </c>
      <c r="F140" s="69">
        <v>300.9</v>
      </c>
      <c r="G140" s="63"/>
      <c r="H140" s="53"/>
      <c r="I140" s="52" t="s">
        <v>39</v>
      </c>
      <c r="J140" s="54">
        <f t="shared" si="18"/>
        <v>1</v>
      </c>
      <c r="K140" s="55" t="s">
        <v>63</v>
      </c>
      <c r="L140" s="55" t="s">
        <v>7</v>
      </c>
      <c r="M140" s="64"/>
      <c r="N140" s="63"/>
      <c r="O140" s="63"/>
      <c r="P140" s="65"/>
      <c r="Q140" s="63"/>
      <c r="R140" s="63"/>
      <c r="S140" s="65"/>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66">
        <f t="shared" si="19"/>
        <v>8425.2</v>
      </c>
      <c r="BB140" s="67">
        <f t="shared" si="20"/>
        <v>8425.2</v>
      </c>
      <c r="BC140" s="62" t="str">
        <f t="shared" si="21"/>
        <v>INR  Eight Thousand Four Hundred &amp; Twenty Five  and Paise Twenty Only</v>
      </c>
      <c r="BD140" s="83">
        <v>266</v>
      </c>
      <c r="BE140" s="96">
        <f t="shared" si="9"/>
        <v>300.9</v>
      </c>
      <c r="ID140" s="16"/>
      <c r="IE140" s="16"/>
      <c r="IF140" s="16"/>
      <c r="IG140" s="16"/>
      <c r="IH140" s="16"/>
    </row>
    <row r="141" spans="1:242" s="15" customFormat="1" ht="409.5">
      <c r="A141" s="27">
        <v>129</v>
      </c>
      <c r="B141" s="89" t="s">
        <v>273</v>
      </c>
      <c r="C141" s="49" t="s">
        <v>322</v>
      </c>
      <c r="D141" s="74">
        <v>0.8</v>
      </c>
      <c r="E141" s="73" t="s">
        <v>180</v>
      </c>
      <c r="F141" s="74">
        <v>80619.49</v>
      </c>
      <c r="G141" s="63"/>
      <c r="H141" s="53"/>
      <c r="I141" s="52" t="s">
        <v>39</v>
      </c>
      <c r="J141" s="54">
        <f t="shared" si="18"/>
        <v>1</v>
      </c>
      <c r="K141" s="55" t="s">
        <v>63</v>
      </c>
      <c r="L141" s="55" t="s">
        <v>7</v>
      </c>
      <c r="M141" s="64"/>
      <c r="N141" s="63"/>
      <c r="O141" s="63"/>
      <c r="P141" s="65"/>
      <c r="Q141" s="63"/>
      <c r="R141" s="63"/>
      <c r="S141" s="65"/>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66">
        <f t="shared" si="19"/>
        <v>64495.59</v>
      </c>
      <c r="BB141" s="67">
        <f t="shared" si="20"/>
        <v>64495.59</v>
      </c>
      <c r="BC141" s="62" t="str">
        <f t="shared" si="21"/>
        <v>INR  Sixty Four Thousand Four Hundred &amp; Ninety Five  and Paise Fifty Nine Only</v>
      </c>
      <c r="BD141" s="83">
        <v>71269</v>
      </c>
      <c r="BE141" s="96">
        <f t="shared" si="9"/>
        <v>80619.49</v>
      </c>
      <c r="BF141" s="94">
        <f>D141-BE141</f>
        <v>-80618.69</v>
      </c>
      <c r="ID141" s="16"/>
      <c r="IE141" s="16"/>
      <c r="IF141" s="16"/>
      <c r="IG141" s="16"/>
      <c r="IH141" s="16"/>
    </row>
    <row r="142" spans="1:242" s="15" customFormat="1" ht="143.25" customHeight="1">
      <c r="A142" s="27">
        <v>130</v>
      </c>
      <c r="B142" s="89" t="s">
        <v>274</v>
      </c>
      <c r="C142" s="49" t="s">
        <v>323</v>
      </c>
      <c r="D142" s="69">
        <v>69.57</v>
      </c>
      <c r="E142" s="70" t="s">
        <v>127</v>
      </c>
      <c r="F142" s="69">
        <v>366.51</v>
      </c>
      <c r="G142" s="63"/>
      <c r="H142" s="53"/>
      <c r="I142" s="52" t="s">
        <v>39</v>
      </c>
      <c r="J142" s="54">
        <f t="shared" si="18"/>
        <v>1</v>
      </c>
      <c r="K142" s="55" t="s">
        <v>63</v>
      </c>
      <c r="L142" s="55" t="s">
        <v>7</v>
      </c>
      <c r="M142" s="64"/>
      <c r="N142" s="63"/>
      <c r="O142" s="63"/>
      <c r="P142" s="65"/>
      <c r="Q142" s="63"/>
      <c r="R142" s="63"/>
      <c r="S142" s="65"/>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66">
        <f t="shared" si="19"/>
        <v>25498.1</v>
      </c>
      <c r="BB142" s="67">
        <f t="shared" si="20"/>
        <v>25498.1</v>
      </c>
      <c r="BC142" s="62" t="str">
        <f t="shared" si="21"/>
        <v>INR  Twenty Five Thousand Four Hundred &amp; Ninety Eight  and Paise Ten Only</v>
      </c>
      <c r="BD142" s="83">
        <v>324</v>
      </c>
      <c r="BE142" s="96">
        <f t="shared" si="9"/>
        <v>366.51</v>
      </c>
      <c r="BG142" s="94">
        <f>D142-BE142</f>
        <v>-296.94</v>
      </c>
      <c r="ID142" s="16"/>
      <c r="IE142" s="16"/>
      <c r="IF142" s="16"/>
      <c r="IG142" s="16"/>
      <c r="IH142" s="16"/>
    </row>
    <row r="143" spans="1:242" s="15" customFormat="1" ht="78" customHeight="1">
      <c r="A143" s="27">
        <v>131</v>
      </c>
      <c r="B143" s="89" t="s">
        <v>170</v>
      </c>
      <c r="C143" s="49" t="s">
        <v>324</v>
      </c>
      <c r="D143" s="90">
        <v>3.5</v>
      </c>
      <c r="E143" s="70" t="s">
        <v>121</v>
      </c>
      <c r="F143" s="78">
        <v>5872.34</v>
      </c>
      <c r="G143" s="63"/>
      <c r="H143" s="53"/>
      <c r="I143" s="52" t="s">
        <v>39</v>
      </c>
      <c r="J143" s="54">
        <f t="shared" si="18"/>
        <v>1</v>
      </c>
      <c r="K143" s="55" t="s">
        <v>63</v>
      </c>
      <c r="L143" s="55" t="s">
        <v>7</v>
      </c>
      <c r="M143" s="64"/>
      <c r="N143" s="63"/>
      <c r="O143" s="63"/>
      <c r="P143" s="65"/>
      <c r="Q143" s="63"/>
      <c r="R143" s="63"/>
      <c r="S143" s="65"/>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66">
        <f t="shared" si="19"/>
        <v>20553.19</v>
      </c>
      <c r="BB143" s="67">
        <f t="shared" si="20"/>
        <v>20553.19</v>
      </c>
      <c r="BC143" s="62" t="str">
        <f t="shared" si="21"/>
        <v>INR  Twenty Thousand Five Hundred &amp; Fifty Three  and Paise Nineteen Only</v>
      </c>
      <c r="BD143" s="83">
        <v>5191.25</v>
      </c>
      <c r="BE143" s="96">
        <f aca="true" t="shared" si="22" ref="BE143:BE176">BD143*1.12*1.01</f>
        <v>5872.34</v>
      </c>
      <c r="ID143" s="16"/>
      <c r="IE143" s="16"/>
      <c r="IF143" s="16"/>
      <c r="IG143" s="16"/>
      <c r="IH143" s="16"/>
    </row>
    <row r="144" spans="1:242" s="15" customFormat="1" ht="59.25" customHeight="1">
      <c r="A144" s="27">
        <v>132</v>
      </c>
      <c r="B144" s="89" t="s">
        <v>239</v>
      </c>
      <c r="C144" s="49" t="s">
        <v>325</v>
      </c>
      <c r="D144" s="70">
        <v>7</v>
      </c>
      <c r="E144" s="70" t="s">
        <v>121</v>
      </c>
      <c r="F144" s="69">
        <v>6502.24</v>
      </c>
      <c r="G144" s="63"/>
      <c r="H144" s="53"/>
      <c r="I144" s="52" t="s">
        <v>39</v>
      </c>
      <c r="J144" s="54">
        <f t="shared" si="18"/>
        <v>1</v>
      </c>
      <c r="K144" s="55" t="s">
        <v>63</v>
      </c>
      <c r="L144" s="55" t="s">
        <v>7</v>
      </c>
      <c r="M144" s="64"/>
      <c r="N144" s="63"/>
      <c r="O144" s="63"/>
      <c r="P144" s="65"/>
      <c r="Q144" s="63"/>
      <c r="R144" s="63"/>
      <c r="S144" s="65"/>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66">
        <f t="shared" si="19"/>
        <v>45515.68</v>
      </c>
      <c r="BB144" s="67">
        <f t="shared" si="20"/>
        <v>45515.68</v>
      </c>
      <c r="BC144" s="62" t="str">
        <f t="shared" si="21"/>
        <v>INR  Forty Five Thousand Five Hundred &amp; Fifteen  and Paise Sixty Eight Only</v>
      </c>
      <c r="BD144" s="83">
        <v>5748.09</v>
      </c>
      <c r="BE144" s="96">
        <f t="shared" si="22"/>
        <v>6502.24</v>
      </c>
      <c r="BF144" s="87">
        <f>D144-BE144</f>
        <v>-6495.24</v>
      </c>
      <c r="ID144" s="16"/>
      <c r="IE144" s="16"/>
      <c r="IF144" s="16"/>
      <c r="IG144" s="16"/>
      <c r="IH144" s="16"/>
    </row>
    <row r="145" spans="1:242" s="15" customFormat="1" ht="35.25" customHeight="1">
      <c r="A145" s="27">
        <v>133</v>
      </c>
      <c r="B145" s="89" t="s">
        <v>275</v>
      </c>
      <c r="C145" s="49" t="s">
        <v>326</v>
      </c>
      <c r="D145" s="70">
        <v>7</v>
      </c>
      <c r="E145" s="70" t="s">
        <v>121</v>
      </c>
      <c r="F145" s="69">
        <v>4799.68</v>
      </c>
      <c r="G145" s="63"/>
      <c r="H145" s="53"/>
      <c r="I145" s="52" t="s">
        <v>39</v>
      </c>
      <c r="J145" s="54">
        <f t="shared" si="18"/>
        <v>1</v>
      </c>
      <c r="K145" s="55" t="s">
        <v>63</v>
      </c>
      <c r="L145" s="55" t="s">
        <v>7</v>
      </c>
      <c r="M145" s="64"/>
      <c r="N145" s="63"/>
      <c r="O145" s="63"/>
      <c r="P145" s="65"/>
      <c r="Q145" s="63"/>
      <c r="R145" s="63"/>
      <c r="S145" s="65"/>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66">
        <f t="shared" si="19"/>
        <v>33597.76</v>
      </c>
      <c r="BB145" s="67">
        <f t="shared" si="20"/>
        <v>33597.76</v>
      </c>
      <c r="BC145" s="62" t="str">
        <f t="shared" si="21"/>
        <v>INR  Thirty Three Thousand Five Hundred &amp; Ninety Seven  and Paise Seventy Six Only</v>
      </c>
      <c r="BD145" s="83">
        <v>4243</v>
      </c>
      <c r="BE145" s="96">
        <f t="shared" si="22"/>
        <v>4799.68</v>
      </c>
      <c r="ID145" s="16"/>
      <c r="IE145" s="16"/>
      <c r="IF145" s="16"/>
      <c r="IG145" s="16"/>
      <c r="IH145" s="16"/>
    </row>
    <row r="146" spans="1:242" s="15" customFormat="1" ht="33.75" customHeight="1">
      <c r="A146" s="27">
        <v>134</v>
      </c>
      <c r="B146" s="89" t="s">
        <v>276</v>
      </c>
      <c r="C146" s="49" t="s">
        <v>327</v>
      </c>
      <c r="D146" s="69">
        <v>10</v>
      </c>
      <c r="E146" s="70" t="s">
        <v>121</v>
      </c>
      <c r="F146" s="69">
        <v>5051.94</v>
      </c>
      <c r="G146" s="63"/>
      <c r="H146" s="53"/>
      <c r="I146" s="52" t="s">
        <v>39</v>
      </c>
      <c r="J146" s="54">
        <f t="shared" si="18"/>
        <v>1</v>
      </c>
      <c r="K146" s="55" t="s">
        <v>63</v>
      </c>
      <c r="L146" s="55" t="s">
        <v>7</v>
      </c>
      <c r="M146" s="64"/>
      <c r="N146" s="63"/>
      <c r="O146" s="63"/>
      <c r="P146" s="65"/>
      <c r="Q146" s="63"/>
      <c r="R146" s="63"/>
      <c r="S146" s="65"/>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66">
        <f t="shared" si="19"/>
        <v>50519.4</v>
      </c>
      <c r="BB146" s="67">
        <f t="shared" si="20"/>
        <v>50519.4</v>
      </c>
      <c r="BC146" s="62" t="str">
        <f t="shared" si="21"/>
        <v>INR  Fifty Thousand Five Hundred &amp; Nineteen  and Paise Forty Only</v>
      </c>
      <c r="BD146" s="83">
        <v>4466</v>
      </c>
      <c r="BE146" s="96">
        <f t="shared" si="22"/>
        <v>5051.94</v>
      </c>
      <c r="ID146" s="16"/>
      <c r="IE146" s="16"/>
      <c r="IF146" s="16"/>
      <c r="IG146" s="16"/>
      <c r="IH146" s="16"/>
    </row>
    <row r="147" spans="1:242" s="15" customFormat="1" ht="38.25" customHeight="1">
      <c r="A147" s="27">
        <v>135</v>
      </c>
      <c r="B147" s="89" t="s">
        <v>185</v>
      </c>
      <c r="C147" s="49" t="s">
        <v>328</v>
      </c>
      <c r="D147" s="69">
        <v>60</v>
      </c>
      <c r="E147" s="70" t="s">
        <v>127</v>
      </c>
      <c r="F147" s="69">
        <v>23.76</v>
      </c>
      <c r="G147" s="63"/>
      <c r="H147" s="53"/>
      <c r="I147" s="52" t="s">
        <v>39</v>
      </c>
      <c r="J147" s="54">
        <f t="shared" si="18"/>
        <v>1</v>
      </c>
      <c r="K147" s="55" t="s">
        <v>63</v>
      </c>
      <c r="L147" s="55" t="s">
        <v>7</v>
      </c>
      <c r="M147" s="64"/>
      <c r="N147" s="63"/>
      <c r="O147" s="63"/>
      <c r="P147" s="65"/>
      <c r="Q147" s="63"/>
      <c r="R147" s="63"/>
      <c r="S147" s="65"/>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66">
        <f t="shared" si="19"/>
        <v>1425.6</v>
      </c>
      <c r="BB147" s="67">
        <f t="shared" si="20"/>
        <v>1425.6</v>
      </c>
      <c r="BC147" s="62" t="str">
        <f t="shared" si="21"/>
        <v>INR  One Thousand Four Hundred &amp; Twenty Five  and Paise Sixty Only</v>
      </c>
      <c r="BD147" s="83">
        <v>21</v>
      </c>
      <c r="BE147" s="96">
        <f t="shared" si="22"/>
        <v>23.76</v>
      </c>
      <c r="ID147" s="16"/>
      <c r="IE147" s="16"/>
      <c r="IF147" s="16"/>
      <c r="IG147" s="16"/>
      <c r="IH147" s="16"/>
    </row>
    <row r="148" spans="1:242" s="15" customFormat="1" ht="131.25" customHeight="1">
      <c r="A148" s="27">
        <v>136</v>
      </c>
      <c r="B148" s="89" t="s">
        <v>172</v>
      </c>
      <c r="C148" s="49" t="s">
        <v>329</v>
      </c>
      <c r="D148" s="69">
        <v>60</v>
      </c>
      <c r="E148" s="70" t="s">
        <v>120</v>
      </c>
      <c r="F148" s="69">
        <v>173.07</v>
      </c>
      <c r="G148" s="63"/>
      <c r="H148" s="53"/>
      <c r="I148" s="52" t="s">
        <v>39</v>
      </c>
      <c r="J148" s="54">
        <f t="shared" si="18"/>
        <v>1</v>
      </c>
      <c r="K148" s="55" t="s">
        <v>63</v>
      </c>
      <c r="L148" s="55" t="s">
        <v>7</v>
      </c>
      <c r="M148" s="64"/>
      <c r="N148" s="63"/>
      <c r="O148" s="63"/>
      <c r="P148" s="65"/>
      <c r="Q148" s="63"/>
      <c r="R148" s="63"/>
      <c r="S148" s="65"/>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66">
        <f t="shared" si="19"/>
        <v>10384.2</v>
      </c>
      <c r="BB148" s="67">
        <f t="shared" si="20"/>
        <v>10384.2</v>
      </c>
      <c r="BC148" s="62" t="str">
        <f t="shared" si="21"/>
        <v>INR  Ten Thousand Three Hundred &amp; Eighty Four  and Paise Twenty Only</v>
      </c>
      <c r="BD148" s="83">
        <v>153</v>
      </c>
      <c r="BE148" s="96">
        <f t="shared" si="22"/>
        <v>173.07</v>
      </c>
      <c r="ID148" s="16"/>
      <c r="IE148" s="16"/>
      <c r="IF148" s="16"/>
      <c r="IG148" s="16"/>
      <c r="IH148" s="16"/>
    </row>
    <row r="149" spans="1:242" s="15" customFormat="1" ht="128.25" customHeight="1">
      <c r="A149" s="27">
        <v>137</v>
      </c>
      <c r="B149" s="89" t="s">
        <v>277</v>
      </c>
      <c r="C149" s="49" t="s">
        <v>330</v>
      </c>
      <c r="D149" s="69">
        <v>45</v>
      </c>
      <c r="E149" s="70" t="s">
        <v>127</v>
      </c>
      <c r="F149" s="69">
        <v>152.71</v>
      </c>
      <c r="G149" s="63"/>
      <c r="H149" s="53"/>
      <c r="I149" s="52" t="s">
        <v>39</v>
      </c>
      <c r="J149" s="54">
        <f aca="true" t="shared" si="23" ref="J149:J162">IF(I149="Less(-)",-1,1)</f>
        <v>1</v>
      </c>
      <c r="K149" s="55" t="s">
        <v>63</v>
      </c>
      <c r="L149" s="55" t="s">
        <v>7</v>
      </c>
      <c r="M149" s="64"/>
      <c r="N149" s="63"/>
      <c r="O149" s="63"/>
      <c r="P149" s="65"/>
      <c r="Q149" s="63"/>
      <c r="R149" s="63"/>
      <c r="S149" s="65"/>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66">
        <f aca="true" t="shared" si="24" ref="BA149:BA162">total_amount_ba($B$2,$D$2,D149,F149,J149,K149,M149)</f>
        <v>6871.95</v>
      </c>
      <c r="BB149" s="67">
        <f aca="true" t="shared" si="25" ref="BB149:BB162">BA149+SUM(N149:AZ149)</f>
        <v>6871.95</v>
      </c>
      <c r="BC149" s="62" t="str">
        <f aca="true" t="shared" si="26" ref="BC149:BC162">SpellNumber(L149,BB149)</f>
        <v>INR  Six Thousand Eight Hundred &amp; Seventy One  and Paise Ninety Five Only</v>
      </c>
      <c r="BD149" s="83">
        <v>135</v>
      </c>
      <c r="BE149" s="96">
        <f t="shared" si="22"/>
        <v>152.71</v>
      </c>
      <c r="ID149" s="16"/>
      <c r="IE149" s="16"/>
      <c r="IF149" s="16"/>
      <c r="IG149" s="16"/>
      <c r="IH149" s="16"/>
    </row>
    <row r="150" spans="1:242" s="15" customFormat="1" ht="127.5" customHeight="1">
      <c r="A150" s="27">
        <v>138</v>
      </c>
      <c r="B150" s="89" t="s">
        <v>278</v>
      </c>
      <c r="C150" s="49" t="s">
        <v>331</v>
      </c>
      <c r="D150" s="69">
        <v>16</v>
      </c>
      <c r="E150" s="70" t="s">
        <v>127</v>
      </c>
      <c r="F150" s="69">
        <v>138.01</v>
      </c>
      <c r="G150" s="63"/>
      <c r="H150" s="53"/>
      <c r="I150" s="52" t="s">
        <v>39</v>
      </c>
      <c r="J150" s="54">
        <f t="shared" si="23"/>
        <v>1</v>
      </c>
      <c r="K150" s="55" t="s">
        <v>63</v>
      </c>
      <c r="L150" s="55" t="s">
        <v>7</v>
      </c>
      <c r="M150" s="64"/>
      <c r="N150" s="63"/>
      <c r="O150" s="63"/>
      <c r="P150" s="65"/>
      <c r="Q150" s="63"/>
      <c r="R150" s="63"/>
      <c r="S150" s="65"/>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66">
        <f t="shared" si="24"/>
        <v>2208.16</v>
      </c>
      <c r="BB150" s="67">
        <f t="shared" si="25"/>
        <v>2208.16</v>
      </c>
      <c r="BC150" s="62" t="str">
        <f t="shared" si="26"/>
        <v>INR  Two Thousand Two Hundred &amp; Eight  and Paise Sixteen Only</v>
      </c>
      <c r="BD150" s="83">
        <v>122</v>
      </c>
      <c r="BE150" s="96">
        <f t="shared" si="22"/>
        <v>138.01</v>
      </c>
      <c r="ID150" s="16"/>
      <c r="IE150" s="16"/>
      <c r="IF150" s="16"/>
      <c r="IG150" s="16"/>
      <c r="IH150" s="16"/>
    </row>
    <row r="151" spans="1:242" s="15" customFormat="1" ht="104.25" customHeight="1">
      <c r="A151" s="27">
        <v>139</v>
      </c>
      <c r="B151" s="89" t="s">
        <v>279</v>
      </c>
      <c r="C151" s="49" t="s">
        <v>332</v>
      </c>
      <c r="D151" s="69">
        <v>6</v>
      </c>
      <c r="E151" s="70" t="s">
        <v>123</v>
      </c>
      <c r="F151" s="69">
        <v>122.17</v>
      </c>
      <c r="G151" s="63"/>
      <c r="H151" s="53"/>
      <c r="I151" s="52" t="s">
        <v>39</v>
      </c>
      <c r="J151" s="54">
        <f t="shared" si="23"/>
        <v>1</v>
      </c>
      <c r="K151" s="55" t="s">
        <v>63</v>
      </c>
      <c r="L151" s="55" t="s">
        <v>7</v>
      </c>
      <c r="M151" s="64"/>
      <c r="N151" s="63"/>
      <c r="O151" s="63"/>
      <c r="P151" s="65"/>
      <c r="Q151" s="63"/>
      <c r="R151" s="63"/>
      <c r="S151" s="65"/>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66">
        <f t="shared" si="24"/>
        <v>733.02</v>
      </c>
      <c r="BB151" s="67">
        <f t="shared" si="25"/>
        <v>733.02</v>
      </c>
      <c r="BC151" s="62" t="str">
        <f t="shared" si="26"/>
        <v>INR  Seven Hundred &amp; Thirty Three  and Paise Two Only</v>
      </c>
      <c r="BD151" s="83">
        <v>108</v>
      </c>
      <c r="BE151" s="96">
        <f t="shared" si="22"/>
        <v>122.17</v>
      </c>
      <c r="ID151" s="16"/>
      <c r="IE151" s="16"/>
      <c r="IF151" s="16"/>
      <c r="IG151" s="16"/>
      <c r="IH151" s="16"/>
    </row>
    <row r="152" spans="1:242" s="15" customFormat="1" ht="91.5" customHeight="1">
      <c r="A152" s="27">
        <v>140</v>
      </c>
      <c r="B152" s="89" t="s">
        <v>261</v>
      </c>
      <c r="C152" s="49" t="s">
        <v>333</v>
      </c>
      <c r="D152" s="69">
        <v>0.1</v>
      </c>
      <c r="E152" s="76" t="s">
        <v>121</v>
      </c>
      <c r="F152" s="69">
        <v>85487.05</v>
      </c>
      <c r="G152" s="63"/>
      <c r="H152" s="53"/>
      <c r="I152" s="52" t="s">
        <v>39</v>
      </c>
      <c r="J152" s="54">
        <f t="shared" si="23"/>
        <v>1</v>
      </c>
      <c r="K152" s="55" t="s">
        <v>63</v>
      </c>
      <c r="L152" s="55" t="s">
        <v>7</v>
      </c>
      <c r="M152" s="64"/>
      <c r="N152" s="63"/>
      <c r="O152" s="63"/>
      <c r="P152" s="65"/>
      <c r="Q152" s="63"/>
      <c r="R152" s="63"/>
      <c r="S152" s="65"/>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66">
        <f t="shared" si="24"/>
        <v>8548.71</v>
      </c>
      <c r="BB152" s="67">
        <f t="shared" si="25"/>
        <v>8548.71</v>
      </c>
      <c r="BC152" s="62" t="str">
        <f t="shared" si="26"/>
        <v>INR  Eight Thousand Five Hundred &amp; Forty Eight  and Paise Seventy One Only</v>
      </c>
      <c r="BD152" s="83">
        <v>75572</v>
      </c>
      <c r="BE152" s="96">
        <f t="shared" si="22"/>
        <v>85487.05</v>
      </c>
      <c r="ID152" s="16"/>
      <c r="IE152" s="16"/>
      <c r="IF152" s="16"/>
      <c r="IG152" s="16"/>
      <c r="IH152" s="16"/>
    </row>
    <row r="153" spans="1:242" s="15" customFormat="1" ht="409.5">
      <c r="A153" s="27">
        <v>141</v>
      </c>
      <c r="B153" s="89" t="s">
        <v>262</v>
      </c>
      <c r="C153" s="49" t="s">
        <v>334</v>
      </c>
      <c r="D153" s="69">
        <v>4</v>
      </c>
      <c r="E153" s="76" t="s">
        <v>127</v>
      </c>
      <c r="F153" s="69">
        <v>3007.86</v>
      </c>
      <c r="G153" s="63"/>
      <c r="H153" s="53"/>
      <c r="I153" s="52" t="s">
        <v>39</v>
      </c>
      <c r="J153" s="54">
        <f t="shared" si="23"/>
        <v>1</v>
      </c>
      <c r="K153" s="55" t="s">
        <v>63</v>
      </c>
      <c r="L153" s="55" t="s">
        <v>7</v>
      </c>
      <c r="M153" s="64"/>
      <c r="N153" s="63"/>
      <c r="O153" s="63"/>
      <c r="P153" s="65"/>
      <c r="Q153" s="63"/>
      <c r="R153" s="63"/>
      <c r="S153" s="65"/>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66">
        <f t="shared" si="24"/>
        <v>12031.44</v>
      </c>
      <c r="BB153" s="67">
        <f t="shared" si="25"/>
        <v>12031.44</v>
      </c>
      <c r="BC153" s="62" t="str">
        <f t="shared" si="26"/>
        <v>INR  Twelve Thousand  &amp;Thirty One  and Paise Forty Four Only</v>
      </c>
      <c r="BD153" s="83">
        <v>2659</v>
      </c>
      <c r="BE153" s="96">
        <f t="shared" si="22"/>
        <v>3007.86</v>
      </c>
      <c r="ID153" s="16"/>
      <c r="IE153" s="16"/>
      <c r="IF153" s="16"/>
      <c r="IG153" s="16"/>
      <c r="IH153" s="16"/>
    </row>
    <row r="154" spans="1:242" s="15" customFormat="1" ht="409.5">
      <c r="A154" s="27">
        <v>142</v>
      </c>
      <c r="B154" s="89" t="s">
        <v>280</v>
      </c>
      <c r="C154" s="49" t="s">
        <v>335</v>
      </c>
      <c r="D154" s="69">
        <v>8.5</v>
      </c>
      <c r="E154" s="76" t="s">
        <v>127</v>
      </c>
      <c r="F154" s="69">
        <v>2487.51</v>
      </c>
      <c r="G154" s="63"/>
      <c r="H154" s="53"/>
      <c r="I154" s="52" t="s">
        <v>39</v>
      </c>
      <c r="J154" s="54">
        <f t="shared" si="23"/>
        <v>1</v>
      </c>
      <c r="K154" s="55" t="s">
        <v>63</v>
      </c>
      <c r="L154" s="55" t="s">
        <v>7</v>
      </c>
      <c r="M154" s="64"/>
      <c r="N154" s="63"/>
      <c r="O154" s="63"/>
      <c r="P154" s="65"/>
      <c r="Q154" s="63"/>
      <c r="R154" s="63"/>
      <c r="S154" s="65"/>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66">
        <f t="shared" si="24"/>
        <v>21143.84</v>
      </c>
      <c r="BB154" s="67">
        <f t="shared" si="25"/>
        <v>21143.84</v>
      </c>
      <c r="BC154" s="62" t="str">
        <f t="shared" si="26"/>
        <v>INR  Twenty One Thousand One Hundred &amp; Forty Three  and Paise Eighty Four Only</v>
      </c>
      <c r="BD154" s="83">
        <v>2199</v>
      </c>
      <c r="BE154" s="96">
        <f t="shared" si="22"/>
        <v>2487.51</v>
      </c>
      <c r="ID154" s="16"/>
      <c r="IE154" s="16"/>
      <c r="IF154" s="16"/>
      <c r="IG154" s="16"/>
      <c r="IH154" s="16"/>
    </row>
    <row r="155" spans="1:242" s="15" customFormat="1" ht="72" customHeight="1">
      <c r="A155" s="27">
        <v>143</v>
      </c>
      <c r="B155" s="89" t="s">
        <v>281</v>
      </c>
      <c r="C155" s="49" t="s">
        <v>336</v>
      </c>
      <c r="D155" s="69">
        <v>6.8</v>
      </c>
      <c r="E155" s="76" t="s">
        <v>127</v>
      </c>
      <c r="F155" s="69">
        <v>606.32</v>
      </c>
      <c r="G155" s="63"/>
      <c r="H155" s="53"/>
      <c r="I155" s="52" t="s">
        <v>39</v>
      </c>
      <c r="J155" s="54">
        <f t="shared" si="23"/>
        <v>1</v>
      </c>
      <c r="K155" s="55" t="s">
        <v>63</v>
      </c>
      <c r="L155" s="55" t="s">
        <v>7</v>
      </c>
      <c r="M155" s="64"/>
      <c r="N155" s="63"/>
      <c r="O155" s="63"/>
      <c r="P155" s="65"/>
      <c r="Q155" s="63"/>
      <c r="R155" s="63"/>
      <c r="S155" s="65"/>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66">
        <f t="shared" si="24"/>
        <v>4122.98</v>
      </c>
      <c r="BB155" s="67">
        <f t="shared" si="25"/>
        <v>4122.98</v>
      </c>
      <c r="BC155" s="62" t="str">
        <f t="shared" si="26"/>
        <v>INR  Four Thousand One Hundred &amp; Twenty Two  and Paise Ninety Eight Only</v>
      </c>
      <c r="BD155" s="83">
        <v>536</v>
      </c>
      <c r="BE155" s="96">
        <f t="shared" si="22"/>
        <v>606.32</v>
      </c>
      <c r="ID155" s="16"/>
      <c r="IE155" s="16"/>
      <c r="IF155" s="16"/>
      <c r="IG155" s="16"/>
      <c r="IH155" s="16"/>
    </row>
    <row r="156" spans="1:242" s="15" customFormat="1" ht="37.5" customHeight="1">
      <c r="A156" s="27">
        <v>144</v>
      </c>
      <c r="B156" s="89" t="s">
        <v>282</v>
      </c>
      <c r="C156" s="49" t="s">
        <v>337</v>
      </c>
      <c r="D156" s="69">
        <v>8</v>
      </c>
      <c r="E156" s="76" t="s">
        <v>123</v>
      </c>
      <c r="F156" s="69">
        <v>39.59</v>
      </c>
      <c r="G156" s="63"/>
      <c r="H156" s="53"/>
      <c r="I156" s="52" t="s">
        <v>39</v>
      </c>
      <c r="J156" s="54">
        <f t="shared" si="23"/>
        <v>1</v>
      </c>
      <c r="K156" s="55" t="s">
        <v>63</v>
      </c>
      <c r="L156" s="55" t="s">
        <v>7</v>
      </c>
      <c r="M156" s="64"/>
      <c r="N156" s="63"/>
      <c r="O156" s="63"/>
      <c r="P156" s="65"/>
      <c r="Q156" s="63"/>
      <c r="R156" s="63"/>
      <c r="S156" s="65"/>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66">
        <f t="shared" si="24"/>
        <v>316.72</v>
      </c>
      <c r="BB156" s="67">
        <f t="shared" si="25"/>
        <v>316.72</v>
      </c>
      <c r="BC156" s="62" t="str">
        <f t="shared" si="26"/>
        <v>INR  Three Hundred &amp; Sixteen  and Paise Seventy Two Only</v>
      </c>
      <c r="BD156" s="83">
        <v>35</v>
      </c>
      <c r="BE156" s="96">
        <f t="shared" si="22"/>
        <v>39.59</v>
      </c>
      <c r="ID156" s="16"/>
      <c r="IE156" s="16"/>
      <c r="IF156" s="16"/>
      <c r="IG156" s="16"/>
      <c r="IH156" s="16"/>
    </row>
    <row r="157" spans="1:242" s="15" customFormat="1" ht="78.75" customHeight="1">
      <c r="A157" s="27">
        <v>145</v>
      </c>
      <c r="B157" s="89" t="s">
        <v>359</v>
      </c>
      <c r="C157" s="49" t="s">
        <v>338</v>
      </c>
      <c r="D157" s="69">
        <v>60</v>
      </c>
      <c r="E157" s="76" t="s">
        <v>127</v>
      </c>
      <c r="F157" s="69">
        <v>62.7</v>
      </c>
      <c r="G157" s="63"/>
      <c r="H157" s="53"/>
      <c r="I157" s="52" t="s">
        <v>39</v>
      </c>
      <c r="J157" s="54">
        <f t="shared" si="23"/>
        <v>1</v>
      </c>
      <c r="K157" s="55" t="s">
        <v>63</v>
      </c>
      <c r="L157" s="55" t="s">
        <v>7</v>
      </c>
      <c r="M157" s="64"/>
      <c r="N157" s="63"/>
      <c r="O157" s="63"/>
      <c r="P157" s="65"/>
      <c r="Q157" s="63"/>
      <c r="R157" s="63"/>
      <c r="S157" s="65"/>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66">
        <f t="shared" si="24"/>
        <v>3762</v>
      </c>
      <c r="BB157" s="67">
        <f t="shared" si="25"/>
        <v>3762</v>
      </c>
      <c r="BC157" s="62" t="str">
        <f t="shared" si="26"/>
        <v>INR  Three Thousand Seven Hundred &amp; Sixty Two  Only</v>
      </c>
      <c r="BD157" s="83">
        <v>55.43</v>
      </c>
      <c r="BE157" s="96">
        <f t="shared" si="22"/>
        <v>62.7</v>
      </c>
      <c r="BH157" s="94">
        <f>49*1.12*1.01</f>
        <v>55.43</v>
      </c>
      <c r="ID157" s="16"/>
      <c r="IE157" s="16"/>
      <c r="IF157" s="16"/>
      <c r="IG157" s="16"/>
      <c r="IH157" s="16"/>
    </row>
    <row r="158" spans="1:242" s="15" customFormat="1" ht="49.5" customHeight="1">
      <c r="A158" s="27">
        <v>146</v>
      </c>
      <c r="B158" s="89" t="s">
        <v>360</v>
      </c>
      <c r="C158" s="49" t="s">
        <v>339</v>
      </c>
      <c r="D158" s="69">
        <v>65</v>
      </c>
      <c r="E158" s="70" t="s">
        <v>127</v>
      </c>
      <c r="F158" s="69">
        <v>22.64</v>
      </c>
      <c r="G158" s="63"/>
      <c r="H158" s="53"/>
      <c r="I158" s="52" t="s">
        <v>39</v>
      </c>
      <c r="J158" s="54">
        <f t="shared" si="23"/>
        <v>1</v>
      </c>
      <c r="K158" s="55" t="s">
        <v>63</v>
      </c>
      <c r="L158" s="55" t="s">
        <v>7</v>
      </c>
      <c r="M158" s="64"/>
      <c r="N158" s="63"/>
      <c r="O158" s="63"/>
      <c r="P158" s="65"/>
      <c r="Q158" s="63"/>
      <c r="R158" s="63"/>
      <c r="S158" s="65"/>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66">
        <f t="shared" si="24"/>
        <v>1471.6</v>
      </c>
      <c r="BB158" s="67">
        <f t="shared" si="25"/>
        <v>1471.6</v>
      </c>
      <c r="BC158" s="62" t="str">
        <f t="shared" si="26"/>
        <v>INR  One Thousand Four Hundred &amp; Seventy One  and Paise Sixty Only</v>
      </c>
      <c r="BD158" s="83">
        <v>20.01</v>
      </c>
      <c r="BE158" s="96">
        <f t="shared" si="22"/>
        <v>22.64</v>
      </c>
      <c r="BG158" s="94">
        <f>20.01*1.12*1.01</f>
        <v>22.64</v>
      </c>
      <c r="ID158" s="16"/>
      <c r="IE158" s="16"/>
      <c r="IF158" s="16"/>
      <c r="IG158" s="16"/>
      <c r="IH158" s="16"/>
    </row>
    <row r="159" spans="1:242" s="15" customFormat="1" ht="47.25" customHeight="1">
      <c r="A159" s="27">
        <v>147</v>
      </c>
      <c r="B159" s="89" t="s">
        <v>253</v>
      </c>
      <c r="C159" s="49" t="s">
        <v>340</v>
      </c>
      <c r="D159" s="69">
        <v>5.2</v>
      </c>
      <c r="E159" s="70" t="s">
        <v>127</v>
      </c>
      <c r="F159" s="69">
        <v>42.99</v>
      </c>
      <c r="G159" s="63"/>
      <c r="H159" s="53"/>
      <c r="I159" s="52" t="s">
        <v>39</v>
      </c>
      <c r="J159" s="54">
        <f t="shared" si="23"/>
        <v>1</v>
      </c>
      <c r="K159" s="55" t="s">
        <v>63</v>
      </c>
      <c r="L159" s="55" t="s">
        <v>7</v>
      </c>
      <c r="M159" s="64"/>
      <c r="N159" s="63"/>
      <c r="O159" s="63"/>
      <c r="P159" s="65"/>
      <c r="Q159" s="63"/>
      <c r="R159" s="63"/>
      <c r="S159" s="65"/>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66">
        <f t="shared" si="24"/>
        <v>223.55</v>
      </c>
      <c r="BB159" s="67">
        <f t="shared" si="25"/>
        <v>223.55</v>
      </c>
      <c r="BC159" s="62" t="str">
        <f t="shared" si="26"/>
        <v>INR  Two Hundred &amp; Twenty Three  and Paise Fifty Five Only</v>
      </c>
      <c r="BD159" s="83">
        <v>38</v>
      </c>
      <c r="BE159" s="96">
        <f t="shared" si="22"/>
        <v>42.99</v>
      </c>
      <c r="ID159" s="16"/>
      <c r="IE159" s="16"/>
      <c r="IF159" s="16"/>
      <c r="IG159" s="16"/>
      <c r="IH159" s="16"/>
    </row>
    <row r="160" spans="1:242" s="15" customFormat="1" ht="60" customHeight="1">
      <c r="A160" s="27">
        <v>148</v>
      </c>
      <c r="B160" s="89" t="s">
        <v>176</v>
      </c>
      <c r="C160" s="49" t="s">
        <v>341</v>
      </c>
      <c r="D160" s="69">
        <v>5</v>
      </c>
      <c r="E160" s="70" t="s">
        <v>127</v>
      </c>
      <c r="F160" s="69">
        <v>32.8</v>
      </c>
      <c r="G160" s="63"/>
      <c r="H160" s="53"/>
      <c r="I160" s="52" t="s">
        <v>39</v>
      </c>
      <c r="J160" s="54">
        <f t="shared" si="23"/>
        <v>1</v>
      </c>
      <c r="K160" s="55" t="s">
        <v>63</v>
      </c>
      <c r="L160" s="55" t="s">
        <v>7</v>
      </c>
      <c r="M160" s="64"/>
      <c r="N160" s="63"/>
      <c r="O160" s="63"/>
      <c r="P160" s="65"/>
      <c r="Q160" s="63"/>
      <c r="R160" s="63"/>
      <c r="S160" s="65"/>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66">
        <f t="shared" si="24"/>
        <v>164</v>
      </c>
      <c r="BB160" s="67">
        <f t="shared" si="25"/>
        <v>164</v>
      </c>
      <c r="BC160" s="62" t="str">
        <f t="shared" si="26"/>
        <v>INR  One Hundred &amp; Sixty Four  Only</v>
      </c>
      <c r="BD160" s="83">
        <v>29</v>
      </c>
      <c r="BE160" s="96">
        <f t="shared" si="22"/>
        <v>32.8</v>
      </c>
      <c r="ID160" s="16"/>
      <c r="IE160" s="16"/>
      <c r="IF160" s="16"/>
      <c r="IG160" s="16"/>
      <c r="IH160" s="16"/>
    </row>
    <row r="161" spans="1:242" s="15" customFormat="1" ht="87.75" customHeight="1">
      <c r="A161" s="27">
        <v>149</v>
      </c>
      <c r="B161" s="89" t="s">
        <v>283</v>
      </c>
      <c r="C161" s="49" t="s">
        <v>342</v>
      </c>
      <c r="D161" s="69">
        <v>8</v>
      </c>
      <c r="E161" s="70" t="s">
        <v>127</v>
      </c>
      <c r="F161" s="69">
        <v>91.63</v>
      </c>
      <c r="G161" s="63"/>
      <c r="H161" s="53"/>
      <c r="I161" s="52" t="s">
        <v>39</v>
      </c>
      <c r="J161" s="54">
        <f t="shared" si="23"/>
        <v>1</v>
      </c>
      <c r="K161" s="55" t="s">
        <v>63</v>
      </c>
      <c r="L161" s="55" t="s">
        <v>7</v>
      </c>
      <c r="M161" s="64"/>
      <c r="N161" s="63"/>
      <c r="O161" s="63"/>
      <c r="P161" s="65"/>
      <c r="Q161" s="63"/>
      <c r="R161" s="63"/>
      <c r="S161" s="65"/>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66">
        <f t="shared" si="24"/>
        <v>733.04</v>
      </c>
      <c r="BB161" s="67">
        <f t="shared" si="25"/>
        <v>733.04</v>
      </c>
      <c r="BC161" s="62" t="str">
        <f t="shared" si="26"/>
        <v>INR  Seven Hundred &amp; Thirty Three  and Paise Four Only</v>
      </c>
      <c r="BD161" s="83">
        <v>81</v>
      </c>
      <c r="BE161" s="96">
        <f t="shared" si="22"/>
        <v>91.63</v>
      </c>
      <c r="ID161" s="16"/>
      <c r="IE161" s="16"/>
      <c r="IF161" s="16"/>
      <c r="IG161" s="16"/>
      <c r="IH161" s="16"/>
    </row>
    <row r="162" spans="1:242" s="15" customFormat="1" ht="90" customHeight="1">
      <c r="A162" s="27">
        <v>150</v>
      </c>
      <c r="B162" s="89" t="s">
        <v>284</v>
      </c>
      <c r="C162" s="49" t="s">
        <v>343</v>
      </c>
      <c r="D162" s="69">
        <v>7</v>
      </c>
      <c r="E162" s="70" t="s">
        <v>127</v>
      </c>
      <c r="F162" s="69">
        <v>89.36</v>
      </c>
      <c r="G162" s="63"/>
      <c r="H162" s="53"/>
      <c r="I162" s="52" t="s">
        <v>39</v>
      </c>
      <c r="J162" s="54">
        <f t="shared" si="23"/>
        <v>1</v>
      </c>
      <c r="K162" s="55" t="s">
        <v>63</v>
      </c>
      <c r="L162" s="55" t="s">
        <v>7</v>
      </c>
      <c r="M162" s="64"/>
      <c r="N162" s="63"/>
      <c r="O162" s="63"/>
      <c r="P162" s="65"/>
      <c r="Q162" s="63"/>
      <c r="R162" s="63"/>
      <c r="S162" s="65"/>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66">
        <f t="shared" si="24"/>
        <v>625.52</v>
      </c>
      <c r="BB162" s="67">
        <f t="shared" si="25"/>
        <v>625.52</v>
      </c>
      <c r="BC162" s="62" t="str">
        <f t="shared" si="26"/>
        <v>INR  Six Hundred &amp; Twenty Five  and Paise Fifty Two Only</v>
      </c>
      <c r="BD162" s="83">
        <v>79</v>
      </c>
      <c r="BE162" s="96">
        <f t="shared" si="22"/>
        <v>89.36</v>
      </c>
      <c r="ID162" s="16"/>
      <c r="IE162" s="16"/>
      <c r="IF162" s="16"/>
      <c r="IG162" s="16"/>
      <c r="IH162" s="16"/>
    </row>
    <row r="163" spans="1:242" s="15" customFormat="1" ht="47.25" customHeight="1">
      <c r="A163" s="27">
        <v>151</v>
      </c>
      <c r="B163" s="89" t="s">
        <v>256</v>
      </c>
      <c r="C163" s="49" t="s">
        <v>344</v>
      </c>
      <c r="D163" s="69">
        <v>6</v>
      </c>
      <c r="E163" s="70" t="s">
        <v>123</v>
      </c>
      <c r="F163" s="69">
        <v>48.64</v>
      </c>
      <c r="G163" s="63"/>
      <c r="H163" s="53"/>
      <c r="I163" s="52" t="s">
        <v>39</v>
      </c>
      <c r="J163" s="54">
        <f aca="true" t="shared" si="27" ref="J163:J176">IF(I163="Less(-)",-1,1)</f>
        <v>1</v>
      </c>
      <c r="K163" s="55" t="s">
        <v>63</v>
      </c>
      <c r="L163" s="55" t="s">
        <v>7</v>
      </c>
      <c r="M163" s="64"/>
      <c r="N163" s="63"/>
      <c r="O163" s="63"/>
      <c r="P163" s="65"/>
      <c r="Q163" s="63"/>
      <c r="R163" s="63"/>
      <c r="S163" s="65"/>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66">
        <f aca="true" t="shared" si="28" ref="BA163:BA176">total_amount_ba($B$2,$D$2,D163,F163,J163,K163,M163)</f>
        <v>291.84</v>
      </c>
      <c r="BB163" s="67">
        <f aca="true" t="shared" si="29" ref="BB163:BB176">BA163+SUM(N163:AZ163)</f>
        <v>291.84</v>
      </c>
      <c r="BC163" s="62" t="str">
        <f aca="true" t="shared" si="30" ref="BC163:BC176">SpellNumber(L163,BB163)</f>
        <v>INR  Two Hundred &amp; Ninety One  and Paise Eighty Four Only</v>
      </c>
      <c r="BD163" s="83">
        <v>43</v>
      </c>
      <c r="BE163" s="96">
        <f t="shared" si="22"/>
        <v>48.64</v>
      </c>
      <c r="ID163" s="16"/>
      <c r="IE163" s="16"/>
      <c r="IF163" s="16"/>
      <c r="IG163" s="16"/>
      <c r="IH163" s="16"/>
    </row>
    <row r="164" spans="1:242" s="15" customFormat="1" ht="70.5" customHeight="1">
      <c r="A164" s="27">
        <v>152</v>
      </c>
      <c r="B164" s="89" t="s">
        <v>190</v>
      </c>
      <c r="C164" s="49" t="s">
        <v>345</v>
      </c>
      <c r="D164" s="69">
        <v>18</v>
      </c>
      <c r="E164" s="70" t="s">
        <v>123</v>
      </c>
      <c r="F164" s="69">
        <v>32.8</v>
      </c>
      <c r="G164" s="63"/>
      <c r="H164" s="53"/>
      <c r="I164" s="52" t="s">
        <v>39</v>
      </c>
      <c r="J164" s="54">
        <f t="shared" si="27"/>
        <v>1</v>
      </c>
      <c r="K164" s="55" t="s">
        <v>63</v>
      </c>
      <c r="L164" s="55" t="s">
        <v>7</v>
      </c>
      <c r="M164" s="64"/>
      <c r="N164" s="63"/>
      <c r="O164" s="63"/>
      <c r="P164" s="65"/>
      <c r="Q164" s="63"/>
      <c r="R164" s="63"/>
      <c r="S164" s="65"/>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66">
        <f t="shared" si="28"/>
        <v>590.4</v>
      </c>
      <c r="BB164" s="67">
        <f t="shared" si="29"/>
        <v>590.4</v>
      </c>
      <c r="BC164" s="62" t="str">
        <f t="shared" si="30"/>
        <v>INR  Five Hundred &amp; Ninety  and Paise Forty Only</v>
      </c>
      <c r="BD164" s="83">
        <v>29</v>
      </c>
      <c r="BE164" s="96">
        <f t="shared" si="22"/>
        <v>32.8</v>
      </c>
      <c r="ID164" s="16"/>
      <c r="IE164" s="16"/>
      <c r="IF164" s="16"/>
      <c r="IG164" s="16"/>
      <c r="IH164" s="16"/>
    </row>
    <row r="165" spans="1:242" s="15" customFormat="1" ht="58.5" customHeight="1">
      <c r="A165" s="27">
        <v>153</v>
      </c>
      <c r="B165" s="89" t="s">
        <v>191</v>
      </c>
      <c r="C165" s="49" t="s">
        <v>346</v>
      </c>
      <c r="D165" s="69">
        <v>1</v>
      </c>
      <c r="E165" s="70" t="s">
        <v>123</v>
      </c>
      <c r="F165" s="69">
        <v>179.86</v>
      </c>
      <c r="G165" s="63"/>
      <c r="H165" s="53"/>
      <c r="I165" s="52" t="s">
        <v>39</v>
      </c>
      <c r="J165" s="54">
        <f t="shared" si="27"/>
        <v>1</v>
      </c>
      <c r="K165" s="55" t="s">
        <v>63</v>
      </c>
      <c r="L165" s="55" t="s">
        <v>7</v>
      </c>
      <c r="M165" s="64"/>
      <c r="N165" s="63"/>
      <c r="O165" s="63"/>
      <c r="P165" s="65"/>
      <c r="Q165" s="63"/>
      <c r="R165" s="63"/>
      <c r="S165" s="65"/>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66">
        <f t="shared" si="28"/>
        <v>179.86</v>
      </c>
      <c r="BB165" s="67">
        <f t="shared" si="29"/>
        <v>179.86</v>
      </c>
      <c r="BC165" s="62" t="str">
        <f t="shared" si="30"/>
        <v>INR  One Hundred &amp; Seventy Nine  and Paise Eighty Six Only</v>
      </c>
      <c r="BD165" s="83">
        <v>159</v>
      </c>
      <c r="BE165" s="96">
        <f t="shared" si="22"/>
        <v>179.86</v>
      </c>
      <c r="ID165" s="16"/>
      <c r="IE165" s="16"/>
      <c r="IF165" s="16"/>
      <c r="IG165" s="16"/>
      <c r="IH165" s="16"/>
    </row>
    <row r="166" spans="1:242" s="15" customFormat="1" ht="71.25" customHeight="1">
      <c r="A166" s="27">
        <v>154</v>
      </c>
      <c r="B166" s="89" t="s">
        <v>285</v>
      </c>
      <c r="C166" s="49" t="s">
        <v>347</v>
      </c>
      <c r="D166" s="69">
        <v>1</v>
      </c>
      <c r="E166" s="70" t="s">
        <v>123</v>
      </c>
      <c r="F166" s="69">
        <v>111.99</v>
      </c>
      <c r="G166" s="63"/>
      <c r="H166" s="53"/>
      <c r="I166" s="52" t="s">
        <v>39</v>
      </c>
      <c r="J166" s="54">
        <f t="shared" si="27"/>
        <v>1</v>
      </c>
      <c r="K166" s="55" t="s">
        <v>63</v>
      </c>
      <c r="L166" s="55" t="s">
        <v>7</v>
      </c>
      <c r="M166" s="64"/>
      <c r="N166" s="63"/>
      <c r="O166" s="63"/>
      <c r="P166" s="65"/>
      <c r="Q166" s="63"/>
      <c r="R166" s="63"/>
      <c r="S166" s="65"/>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66">
        <f t="shared" si="28"/>
        <v>111.99</v>
      </c>
      <c r="BB166" s="67">
        <f t="shared" si="29"/>
        <v>111.99</v>
      </c>
      <c r="BC166" s="62" t="str">
        <f t="shared" si="30"/>
        <v>INR  One Hundred &amp; Eleven  and Paise Ninety Nine Only</v>
      </c>
      <c r="BD166" s="83">
        <v>99</v>
      </c>
      <c r="BE166" s="96">
        <f t="shared" si="22"/>
        <v>111.99</v>
      </c>
      <c r="ID166" s="16"/>
      <c r="IE166" s="16"/>
      <c r="IF166" s="16"/>
      <c r="IG166" s="16"/>
      <c r="IH166" s="16"/>
    </row>
    <row r="167" spans="1:242" s="15" customFormat="1" ht="87.75" customHeight="1">
      <c r="A167" s="27">
        <v>155</v>
      </c>
      <c r="B167" s="89" t="s">
        <v>193</v>
      </c>
      <c r="C167" s="49" t="s">
        <v>348</v>
      </c>
      <c r="D167" s="74">
        <v>2</v>
      </c>
      <c r="E167" s="73" t="s">
        <v>123</v>
      </c>
      <c r="F167" s="74">
        <v>116.51</v>
      </c>
      <c r="G167" s="63"/>
      <c r="H167" s="53"/>
      <c r="I167" s="52" t="s">
        <v>39</v>
      </c>
      <c r="J167" s="54">
        <f t="shared" si="27"/>
        <v>1</v>
      </c>
      <c r="K167" s="55" t="s">
        <v>63</v>
      </c>
      <c r="L167" s="55" t="s">
        <v>7</v>
      </c>
      <c r="M167" s="64"/>
      <c r="N167" s="63"/>
      <c r="O167" s="63"/>
      <c r="P167" s="65"/>
      <c r="Q167" s="63"/>
      <c r="R167" s="63"/>
      <c r="S167" s="65"/>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66">
        <f t="shared" si="28"/>
        <v>233.02</v>
      </c>
      <c r="BB167" s="67">
        <f t="shared" si="29"/>
        <v>233.02</v>
      </c>
      <c r="BC167" s="62" t="str">
        <f t="shared" si="30"/>
        <v>INR  Two Hundred &amp; Thirty Three  and Paise Two Only</v>
      </c>
      <c r="BD167" s="83">
        <v>103</v>
      </c>
      <c r="BE167" s="96">
        <f t="shared" si="22"/>
        <v>116.51</v>
      </c>
      <c r="ID167" s="16"/>
      <c r="IE167" s="16"/>
      <c r="IF167" s="16"/>
      <c r="IG167" s="16"/>
      <c r="IH167" s="16"/>
    </row>
    <row r="168" spans="1:242" s="15" customFormat="1" ht="213" customHeight="1">
      <c r="A168" s="27">
        <v>156</v>
      </c>
      <c r="B168" s="89" t="s">
        <v>361</v>
      </c>
      <c r="C168" s="49" t="s">
        <v>349</v>
      </c>
      <c r="D168" s="69">
        <v>15</v>
      </c>
      <c r="E168" s="70" t="s">
        <v>127</v>
      </c>
      <c r="F168" s="69">
        <v>292.98</v>
      </c>
      <c r="G168" s="63"/>
      <c r="H168" s="53"/>
      <c r="I168" s="52" t="s">
        <v>39</v>
      </c>
      <c r="J168" s="54">
        <f t="shared" si="27"/>
        <v>1</v>
      </c>
      <c r="K168" s="55" t="s">
        <v>63</v>
      </c>
      <c r="L168" s="55" t="s">
        <v>7</v>
      </c>
      <c r="M168" s="64"/>
      <c r="N168" s="63"/>
      <c r="O168" s="63"/>
      <c r="P168" s="65"/>
      <c r="Q168" s="63"/>
      <c r="R168" s="63"/>
      <c r="S168" s="65"/>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66">
        <f t="shared" si="28"/>
        <v>4394.7</v>
      </c>
      <c r="BB168" s="67">
        <f t="shared" si="29"/>
        <v>4394.7</v>
      </c>
      <c r="BC168" s="62" t="str">
        <f t="shared" si="30"/>
        <v>INR  Four Thousand Three Hundred &amp; Ninety Four  and Paise Seventy Only</v>
      </c>
      <c r="BD168" s="83">
        <v>259</v>
      </c>
      <c r="BE168" s="96">
        <f t="shared" si="22"/>
        <v>292.98</v>
      </c>
      <c r="ID168" s="16"/>
      <c r="IE168" s="16"/>
      <c r="IF168" s="16"/>
      <c r="IG168" s="16"/>
      <c r="IH168" s="16"/>
    </row>
    <row r="169" spans="1:242" s="15" customFormat="1" ht="99.75" customHeight="1">
      <c r="A169" s="27">
        <v>158</v>
      </c>
      <c r="B169" s="89" t="s">
        <v>286</v>
      </c>
      <c r="C169" s="49" t="s">
        <v>350</v>
      </c>
      <c r="D169" s="69">
        <v>12</v>
      </c>
      <c r="E169" s="70" t="s">
        <v>127</v>
      </c>
      <c r="F169" s="69">
        <v>290.72</v>
      </c>
      <c r="G169" s="63"/>
      <c r="H169" s="53"/>
      <c r="I169" s="52" t="s">
        <v>39</v>
      </c>
      <c r="J169" s="54">
        <f t="shared" si="27"/>
        <v>1</v>
      </c>
      <c r="K169" s="55" t="s">
        <v>63</v>
      </c>
      <c r="L169" s="55" t="s">
        <v>7</v>
      </c>
      <c r="M169" s="64"/>
      <c r="N169" s="63"/>
      <c r="O169" s="63"/>
      <c r="P169" s="65"/>
      <c r="Q169" s="63"/>
      <c r="R169" s="63"/>
      <c r="S169" s="65"/>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66">
        <f t="shared" si="28"/>
        <v>3488.64</v>
      </c>
      <c r="BB169" s="67">
        <f t="shared" si="29"/>
        <v>3488.64</v>
      </c>
      <c r="BC169" s="62" t="str">
        <f t="shared" si="30"/>
        <v>INR  Three Thousand Four Hundred &amp; Eighty Eight  and Paise Sixty Four Only</v>
      </c>
      <c r="BD169" s="83">
        <v>257</v>
      </c>
      <c r="BE169" s="96">
        <f t="shared" si="22"/>
        <v>290.72</v>
      </c>
      <c r="ID169" s="16"/>
      <c r="IE169" s="16"/>
      <c r="IF169" s="16"/>
      <c r="IG169" s="16"/>
      <c r="IH169" s="16"/>
    </row>
    <row r="170" spans="1:242" s="15" customFormat="1" ht="105.75" customHeight="1">
      <c r="A170" s="27">
        <v>159</v>
      </c>
      <c r="B170" s="89" t="s">
        <v>294</v>
      </c>
      <c r="C170" s="49" t="s">
        <v>351</v>
      </c>
      <c r="D170" s="69">
        <v>12</v>
      </c>
      <c r="E170" s="70" t="s">
        <v>122</v>
      </c>
      <c r="F170" s="69">
        <v>195.7</v>
      </c>
      <c r="G170" s="63"/>
      <c r="H170" s="53"/>
      <c r="I170" s="52" t="s">
        <v>39</v>
      </c>
      <c r="J170" s="54">
        <f t="shared" si="27"/>
        <v>1</v>
      </c>
      <c r="K170" s="55" t="s">
        <v>63</v>
      </c>
      <c r="L170" s="55" t="s">
        <v>7</v>
      </c>
      <c r="M170" s="64"/>
      <c r="N170" s="63"/>
      <c r="O170" s="63"/>
      <c r="P170" s="65"/>
      <c r="Q170" s="63"/>
      <c r="R170" s="63"/>
      <c r="S170" s="65"/>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66">
        <f t="shared" si="28"/>
        <v>2348.4</v>
      </c>
      <c r="BB170" s="67">
        <f t="shared" si="29"/>
        <v>2348.4</v>
      </c>
      <c r="BC170" s="62" t="str">
        <f t="shared" si="30"/>
        <v>INR  Two Thousand Three Hundred &amp; Forty Eight  and Paise Forty Only</v>
      </c>
      <c r="BD170" s="83">
        <v>173</v>
      </c>
      <c r="BE170" s="96">
        <f t="shared" si="22"/>
        <v>195.7</v>
      </c>
      <c r="ID170" s="16"/>
      <c r="IE170" s="16"/>
      <c r="IF170" s="16"/>
      <c r="IG170" s="16"/>
      <c r="IH170" s="16"/>
    </row>
    <row r="171" spans="1:242" s="15" customFormat="1" ht="409.5">
      <c r="A171" s="27">
        <v>160</v>
      </c>
      <c r="B171" s="89" t="s">
        <v>287</v>
      </c>
      <c r="C171" s="49" t="s">
        <v>352</v>
      </c>
      <c r="D171" s="69">
        <v>4</v>
      </c>
      <c r="E171" s="70" t="s">
        <v>143</v>
      </c>
      <c r="F171" s="69">
        <v>1249.98</v>
      </c>
      <c r="G171" s="63"/>
      <c r="H171" s="53"/>
      <c r="I171" s="52" t="s">
        <v>39</v>
      </c>
      <c r="J171" s="54">
        <f t="shared" si="27"/>
        <v>1</v>
      </c>
      <c r="K171" s="55" t="s">
        <v>63</v>
      </c>
      <c r="L171" s="55" t="s">
        <v>7</v>
      </c>
      <c r="M171" s="64"/>
      <c r="N171" s="63"/>
      <c r="O171" s="63"/>
      <c r="P171" s="65"/>
      <c r="Q171" s="63"/>
      <c r="R171" s="63"/>
      <c r="S171" s="65"/>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66">
        <f t="shared" si="28"/>
        <v>4999.92</v>
      </c>
      <c r="BB171" s="67">
        <f t="shared" si="29"/>
        <v>4999.92</v>
      </c>
      <c r="BC171" s="62" t="str">
        <f t="shared" si="30"/>
        <v>INR  Four Thousand Nine Hundred &amp; Ninety Nine  and Paise Ninety Two Only</v>
      </c>
      <c r="BD171" s="83">
        <v>1105</v>
      </c>
      <c r="BE171" s="96">
        <f t="shared" si="22"/>
        <v>1249.98</v>
      </c>
      <c r="ID171" s="16"/>
      <c r="IE171" s="16"/>
      <c r="IF171" s="16"/>
      <c r="IG171" s="16"/>
      <c r="IH171" s="16"/>
    </row>
    <row r="172" spans="1:242" s="15" customFormat="1" ht="409.5">
      <c r="A172" s="27">
        <v>161</v>
      </c>
      <c r="B172" s="89" t="s">
        <v>288</v>
      </c>
      <c r="C172" s="49" t="s">
        <v>353</v>
      </c>
      <c r="D172" s="69">
        <v>2</v>
      </c>
      <c r="E172" s="70" t="s">
        <v>143</v>
      </c>
      <c r="F172" s="69">
        <v>88.23</v>
      </c>
      <c r="G172" s="63"/>
      <c r="H172" s="53"/>
      <c r="I172" s="52" t="s">
        <v>39</v>
      </c>
      <c r="J172" s="54">
        <f t="shared" si="27"/>
        <v>1</v>
      </c>
      <c r="K172" s="55" t="s">
        <v>63</v>
      </c>
      <c r="L172" s="55" t="s">
        <v>7</v>
      </c>
      <c r="M172" s="64"/>
      <c r="N172" s="63"/>
      <c r="O172" s="63"/>
      <c r="P172" s="65"/>
      <c r="Q172" s="63"/>
      <c r="R172" s="63"/>
      <c r="S172" s="65"/>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66">
        <f t="shared" si="28"/>
        <v>176.46</v>
      </c>
      <c r="BB172" s="67">
        <f t="shared" si="29"/>
        <v>176.46</v>
      </c>
      <c r="BC172" s="62" t="str">
        <f t="shared" si="30"/>
        <v>INR  One Hundred &amp; Seventy Six  and Paise Forty Six Only</v>
      </c>
      <c r="BD172" s="83">
        <v>78</v>
      </c>
      <c r="BE172" s="96">
        <f t="shared" si="22"/>
        <v>88.23</v>
      </c>
      <c r="ID172" s="16"/>
      <c r="IE172" s="16"/>
      <c r="IF172" s="16"/>
      <c r="IG172" s="16"/>
      <c r="IH172" s="16"/>
    </row>
    <row r="173" spans="1:242" s="15" customFormat="1" ht="44.25" customHeight="1">
      <c r="A173" s="27">
        <v>162</v>
      </c>
      <c r="B173" s="89" t="s">
        <v>289</v>
      </c>
      <c r="C173" s="49" t="s">
        <v>354</v>
      </c>
      <c r="D173" s="74">
        <v>1</v>
      </c>
      <c r="E173" s="73" t="s">
        <v>123</v>
      </c>
      <c r="F173" s="74">
        <v>2509</v>
      </c>
      <c r="G173" s="63"/>
      <c r="H173" s="53"/>
      <c r="I173" s="52" t="s">
        <v>39</v>
      </c>
      <c r="J173" s="54">
        <f t="shared" si="27"/>
        <v>1</v>
      </c>
      <c r="K173" s="55" t="s">
        <v>63</v>
      </c>
      <c r="L173" s="55" t="s">
        <v>7</v>
      </c>
      <c r="M173" s="64"/>
      <c r="N173" s="63"/>
      <c r="O173" s="63"/>
      <c r="P173" s="65"/>
      <c r="Q173" s="63"/>
      <c r="R173" s="63"/>
      <c r="S173" s="65"/>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66">
        <f t="shared" si="28"/>
        <v>2509</v>
      </c>
      <c r="BB173" s="67">
        <f t="shared" si="29"/>
        <v>2509</v>
      </c>
      <c r="BC173" s="62" t="str">
        <f t="shared" si="30"/>
        <v>INR  Two Thousand Five Hundred &amp; Nine  Only</v>
      </c>
      <c r="BD173" s="83">
        <v>2218</v>
      </c>
      <c r="BE173" s="96">
        <f t="shared" si="22"/>
        <v>2509</v>
      </c>
      <c r="ID173" s="16"/>
      <c r="IE173" s="16"/>
      <c r="IF173" s="16"/>
      <c r="IG173" s="16"/>
      <c r="IH173" s="16"/>
    </row>
    <row r="174" spans="1:242" s="15" customFormat="1" ht="42" customHeight="1">
      <c r="A174" s="27">
        <v>163</v>
      </c>
      <c r="B174" s="89" t="s">
        <v>290</v>
      </c>
      <c r="C174" s="49" t="s">
        <v>355</v>
      </c>
      <c r="D174" s="69">
        <v>2</v>
      </c>
      <c r="E174" s="70" t="s">
        <v>293</v>
      </c>
      <c r="F174" s="69">
        <v>1266.94</v>
      </c>
      <c r="G174" s="63"/>
      <c r="H174" s="53"/>
      <c r="I174" s="52" t="s">
        <v>39</v>
      </c>
      <c r="J174" s="54">
        <f t="shared" si="27"/>
        <v>1</v>
      </c>
      <c r="K174" s="55" t="s">
        <v>63</v>
      </c>
      <c r="L174" s="55" t="s">
        <v>7</v>
      </c>
      <c r="M174" s="64"/>
      <c r="N174" s="63"/>
      <c r="O174" s="63"/>
      <c r="P174" s="65"/>
      <c r="Q174" s="63"/>
      <c r="R174" s="63"/>
      <c r="S174" s="65"/>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66">
        <f t="shared" si="28"/>
        <v>2533.88</v>
      </c>
      <c r="BB174" s="67">
        <f t="shared" si="29"/>
        <v>2533.88</v>
      </c>
      <c r="BC174" s="62" t="str">
        <f t="shared" si="30"/>
        <v>INR  Two Thousand Five Hundred &amp; Thirty Three  and Paise Eighty Eight Only</v>
      </c>
      <c r="BD174" s="83">
        <v>1120</v>
      </c>
      <c r="BE174" s="96">
        <f t="shared" si="22"/>
        <v>1266.94</v>
      </c>
      <c r="ID174" s="16"/>
      <c r="IE174" s="16"/>
      <c r="IF174" s="16"/>
      <c r="IG174" s="16"/>
      <c r="IH174" s="16"/>
    </row>
    <row r="175" spans="1:242" s="15" customFormat="1" ht="42" customHeight="1">
      <c r="A175" s="27">
        <v>164</v>
      </c>
      <c r="B175" s="91" t="s">
        <v>358</v>
      </c>
      <c r="C175" s="49" t="s">
        <v>356</v>
      </c>
      <c r="D175" s="92">
        <v>2</v>
      </c>
      <c r="E175" s="92" t="s">
        <v>123</v>
      </c>
      <c r="F175" s="93">
        <v>119.91</v>
      </c>
      <c r="G175" s="63"/>
      <c r="H175" s="53"/>
      <c r="I175" s="52" t="s">
        <v>39</v>
      </c>
      <c r="J175" s="54">
        <f t="shared" si="27"/>
        <v>1</v>
      </c>
      <c r="K175" s="55" t="s">
        <v>63</v>
      </c>
      <c r="L175" s="55" t="s">
        <v>7</v>
      </c>
      <c r="M175" s="64"/>
      <c r="N175" s="63"/>
      <c r="O175" s="63"/>
      <c r="P175" s="65"/>
      <c r="Q175" s="63"/>
      <c r="R175" s="63"/>
      <c r="S175" s="65"/>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66">
        <f>total_amount_ba($B$2,$D$2,D175,F175,J175,K175,M175)</f>
        <v>239.82</v>
      </c>
      <c r="BB175" s="67">
        <f>BA175+SUM(N175:AZ175)</f>
        <v>239.82</v>
      </c>
      <c r="BC175" s="62" t="str">
        <f>SpellNumber(L175,BB175)</f>
        <v>INR  Two Hundred &amp; Thirty Nine  and Paise Eighty Two Only</v>
      </c>
      <c r="BD175" s="83">
        <v>106</v>
      </c>
      <c r="BE175" s="96">
        <f t="shared" si="22"/>
        <v>119.91</v>
      </c>
      <c r="ID175" s="16"/>
      <c r="IE175" s="16"/>
      <c r="IF175" s="16"/>
      <c r="IG175" s="16"/>
      <c r="IH175" s="16"/>
    </row>
    <row r="176" spans="1:242" s="15" customFormat="1" ht="85.5" customHeight="1">
      <c r="A176" s="27">
        <v>165</v>
      </c>
      <c r="B176" s="89" t="s">
        <v>291</v>
      </c>
      <c r="C176" s="49" t="s">
        <v>357</v>
      </c>
      <c r="D176" s="69">
        <v>1</v>
      </c>
      <c r="E176" s="70" t="s">
        <v>123</v>
      </c>
      <c r="F176" s="69">
        <v>313.34</v>
      </c>
      <c r="G176" s="63"/>
      <c r="H176" s="53"/>
      <c r="I176" s="52" t="s">
        <v>39</v>
      </c>
      <c r="J176" s="54">
        <f t="shared" si="27"/>
        <v>1</v>
      </c>
      <c r="K176" s="55" t="s">
        <v>63</v>
      </c>
      <c r="L176" s="55" t="s">
        <v>7</v>
      </c>
      <c r="M176" s="64"/>
      <c r="N176" s="63"/>
      <c r="O176" s="63"/>
      <c r="P176" s="65"/>
      <c r="Q176" s="63"/>
      <c r="R176" s="63"/>
      <c r="S176" s="65"/>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66">
        <f t="shared" si="28"/>
        <v>313.34</v>
      </c>
      <c r="BB176" s="67">
        <f t="shared" si="29"/>
        <v>313.34</v>
      </c>
      <c r="BC176" s="62" t="str">
        <f t="shared" si="30"/>
        <v>INR  Three Hundred &amp; Thirteen  and Paise Thirty Four Only</v>
      </c>
      <c r="BD176" s="83">
        <v>277</v>
      </c>
      <c r="BE176" s="96">
        <f t="shared" si="22"/>
        <v>313.34</v>
      </c>
      <c r="ID176" s="16"/>
      <c r="IE176" s="16"/>
      <c r="IF176" s="16"/>
      <c r="IG176" s="16"/>
      <c r="IH176" s="16"/>
    </row>
    <row r="177" spans="1:242" s="15" customFormat="1" ht="47.25" customHeight="1">
      <c r="A177" s="29" t="s">
        <v>61</v>
      </c>
      <c r="B177" s="30"/>
      <c r="C177" s="31"/>
      <c r="D177" s="32"/>
      <c r="E177" s="32"/>
      <c r="F177" s="32"/>
      <c r="G177" s="32"/>
      <c r="H177" s="33"/>
      <c r="I177" s="33"/>
      <c r="J177" s="33"/>
      <c r="K177" s="33"/>
      <c r="L177" s="34"/>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48">
        <f>SUM(BA13:BA176)</f>
        <v>1521110.34</v>
      </c>
      <c r="BB177" s="46">
        <f>SUM(BB13:BB176)</f>
        <v>1521110.34</v>
      </c>
      <c r="BC177" s="28" t="str">
        <f>SpellNumber($E$2,BB177)</f>
        <v>INR  Fifteen Lakh Twenty One Thousand One Hundred &amp; Ten  and Paise Thirty Four Only</v>
      </c>
      <c r="BD177" s="86"/>
      <c r="BE177" s="94"/>
      <c r="ID177" s="16">
        <v>4</v>
      </c>
      <c r="IE177" s="16" t="s">
        <v>41</v>
      </c>
      <c r="IF177" s="16" t="s">
        <v>60</v>
      </c>
      <c r="IG177" s="16">
        <v>10</v>
      </c>
      <c r="IH177" s="16" t="s">
        <v>38</v>
      </c>
    </row>
    <row r="178" spans="1:242" s="19" customFormat="1" ht="33.75" customHeight="1">
      <c r="A178" s="30" t="s">
        <v>65</v>
      </c>
      <c r="B178" s="35"/>
      <c r="C178" s="17"/>
      <c r="D178" s="36"/>
      <c r="E178" s="37" t="s">
        <v>68</v>
      </c>
      <c r="F178" s="44"/>
      <c r="G178" s="38"/>
      <c r="H178" s="18"/>
      <c r="I178" s="18"/>
      <c r="J178" s="18"/>
      <c r="K178" s="39"/>
      <c r="L178" s="40"/>
      <c r="M178" s="41"/>
      <c r="N178" s="84"/>
      <c r="O178" s="82"/>
      <c r="P178" s="82"/>
      <c r="Q178" s="82"/>
      <c r="R178" s="82"/>
      <c r="S178" s="82"/>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43">
        <f>IF(ISBLANK(F178),0,IF(E178="Excess (+)",ROUND(BA177+(BA177*F178),2),IF(E178="Less (-)",ROUND(BA177+(BA177*F178*(-1)),2),IF(E178="At Par",BA177,0))))</f>
        <v>0</v>
      </c>
      <c r="BB178" s="45">
        <f>ROUND(BA178,0)</f>
        <v>0</v>
      </c>
      <c r="BC178" s="28" t="str">
        <f>SpellNumber($E$2,BA178)</f>
        <v>INR Zero Only</v>
      </c>
      <c r="BD178" s="84"/>
      <c r="ID178" s="20"/>
      <c r="IE178" s="20"/>
      <c r="IF178" s="20"/>
      <c r="IG178" s="20"/>
      <c r="IH178" s="20"/>
    </row>
    <row r="179" spans="1:242" s="19" customFormat="1" ht="41.25" customHeight="1">
      <c r="A179" s="29" t="s">
        <v>64</v>
      </c>
      <c r="B179" s="29"/>
      <c r="C179" s="100" t="str">
        <f>SpellNumber($E$2,BA178)</f>
        <v>INR Zero Only</v>
      </c>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2"/>
      <c r="BD179" s="84"/>
      <c r="ID179" s="20"/>
      <c r="IE179" s="20"/>
      <c r="IF179" s="20"/>
      <c r="IG179" s="20"/>
      <c r="IH179" s="20"/>
    </row>
    <row r="180" spans="3:242" s="12" customFormat="1" ht="15">
      <c r="C180" s="21"/>
      <c r="D180" s="21"/>
      <c r="E180" s="21"/>
      <c r="F180" s="21"/>
      <c r="G180" s="21"/>
      <c r="H180" s="21"/>
      <c r="I180" s="21"/>
      <c r="J180" s="21"/>
      <c r="K180" s="21"/>
      <c r="L180" s="21"/>
      <c r="M180" s="21"/>
      <c r="O180" s="21"/>
      <c r="BA180" s="21"/>
      <c r="BC180" s="21"/>
      <c r="BD180" s="81"/>
      <c r="ID180" s="13"/>
      <c r="IE180" s="13"/>
      <c r="IF180" s="13"/>
      <c r="IG180" s="13"/>
      <c r="IH180" s="13"/>
    </row>
    <row r="326" ht="15"/>
    <row r="327" ht="15"/>
    <row r="328" ht="15"/>
    <row r="329" ht="15"/>
    <row r="330" ht="15"/>
    <row r="331" ht="15"/>
    <row r="332" ht="15"/>
    <row r="333" ht="15"/>
    <row r="334" ht="15"/>
    <row r="335" ht="15"/>
    <row r="336" ht="15"/>
    <row r="337" ht="15"/>
    <row r="338" ht="15"/>
  </sheetData>
  <sheetProtection password="DA7E" sheet="1" selectLockedCells="1"/>
  <mergeCells count="8">
    <mergeCell ref="A9:BC9"/>
    <mergeCell ref="C179:BC17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8">
      <formula1>IF(E178="Select",-1,IF(E178="At Par",0,0))</formula1>
      <formula2>IF(E178="Select",-1,IF(E178="At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8">
      <formula1>0</formula1>
      <formula2>IF(E178&lt;&gt;"Select",99.9,0)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8">
      <formula1>0</formula1>
      <formula2>99.9</formula2>
    </dataValidation>
    <dataValidation type="list" allowBlank="1" showInputMessage="1" showErrorMessage="1" sqref="E178">
      <formula1>"Select, Excess (+), Less (-)"</formula1>
    </dataValidation>
    <dataValidation type="decimal" allowBlank="1" showInputMessage="1" showErrorMessage="1" promptTitle="Quantity" prompt="Please enter the Quantity for this item. " errorTitle="Invalid Entry" error="Only Numeric Values are allowed. " sqref="F171:F176 F131:F133 D118:D119 F112:F122 F81:F83 F165:F169 F59:F71 D13 F51:F53 F13 D146:D147 F89:F98 D95:D96 F140:F150 F105:F107 F158:F160">
      <formula1>0</formula1>
      <formula2>999999999999999</formula2>
    </dataValidation>
    <dataValidation type="list" allowBlank="1" showInputMessage="1" showErrorMessage="1" sqref="L168 L169 L170 L171 L172 L173 L174 L17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76">
      <formula1>"INR"</formula1>
    </dataValidation>
    <dataValidation allowBlank="1" showInputMessage="1" showErrorMessage="1" promptTitle="Units" prompt="Please enter Units in text" sqref="E13 E88:E97 E139:E148 E111:E120 E164:E176"/>
    <dataValidation type="decimal" allowBlank="1" showInputMessage="1" showErrorMessage="1" promptTitle="Rate Entry" prompt="Please enter VAT charges in Rupees for this item. " errorTitle="Invaid Entry" error="Only Numeric Values are allowed. " sqref="M14:M17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6">
      <formula1>0</formula1>
      <formula2>999999999999999</formula2>
    </dataValidation>
    <dataValidation allowBlank="1" showInputMessage="1" showErrorMessage="1" promptTitle="Itemcode/Make" prompt="Please enter text" sqref="C13:C176"/>
    <dataValidation type="decimal" allowBlank="1" showInputMessage="1" showErrorMessage="1" errorTitle="Invalid Entry" error="Only Numeric Values are allowed. " sqref="A13:A176">
      <formula1>0</formula1>
      <formula2>999999999999999</formula2>
    </dataValidation>
    <dataValidation type="list" showInputMessage="1" showErrorMessage="1" sqref="I13:I176">
      <formula1>"Excess(+), Less(-)"</formula1>
    </dataValidation>
    <dataValidation allowBlank="1" showInputMessage="1" showErrorMessage="1" promptTitle="Addition / Deduction" prompt="Please Choose the correct One" sqref="J13:J176"/>
    <dataValidation type="list" allowBlank="1" showInputMessage="1" showErrorMessage="1" sqref="K13:K176">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31496062992125984" footer="0.31496062992125984"/>
  <pageSetup fitToHeight="0"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11" t="s">
        <v>3</v>
      </c>
      <c r="F6" s="111"/>
      <c r="G6" s="111"/>
      <c r="H6" s="111"/>
      <c r="I6" s="111"/>
      <c r="J6" s="111"/>
      <c r="K6" s="111"/>
    </row>
    <row r="7" spans="5:11" ht="15">
      <c r="E7" s="111"/>
      <c r="F7" s="111"/>
      <c r="G7" s="111"/>
      <c r="H7" s="111"/>
      <c r="I7" s="111"/>
      <c r="J7" s="111"/>
      <c r="K7" s="111"/>
    </row>
    <row r="8" spans="5:11" ht="15">
      <c r="E8" s="111"/>
      <c r="F8" s="111"/>
      <c r="G8" s="111"/>
      <c r="H8" s="111"/>
      <c r="I8" s="111"/>
      <c r="J8" s="111"/>
      <c r="K8" s="111"/>
    </row>
    <row r="9" spans="5:11" ht="15">
      <c r="E9" s="111"/>
      <c r="F9" s="111"/>
      <c r="G9" s="111"/>
      <c r="H9" s="111"/>
      <c r="I9" s="111"/>
      <c r="J9" s="111"/>
      <c r="K9" s="111"/>
    </row>
    <row r="10" spans="5:11" ht="15">
      <c r="E10" s="111"/>
      <c r="F10" s="111"/>
      <c r="G10" s="111"/>
      <c r="H10" s="111"/>
      <c r="I10" s="111"/>
      <c r="J10" s="111"/>
      <c r="K10" s="111"/>
    </row>
    <row r="11" spans="5:11" ht="15">
      <c r="E11" s="111"/>
      <c r="F11" s="111"/>
      <c r="G11" s="111"/>
      <c r="H11" s="111"/>
      <c r="I11" s="111"/>
      <c r="J11" s="111"/>
      <c r="K11" s="111"/>
    </row>
    <row r="12" spans="5:11" ht="15">
      <c r="E12" s="111"/>
      <c r="F12" s="111"/>
      <c r="G12" s="111"/>
      <c r="H12" s="111"/>
      <c r="I12" s="111"/>
      <c r="J12" s="111"/>
      <c r="K12" s="111"/>
    </row>
    <row r="13" spans="5:11" ht="15">
      <c r="E13" s="111"/>
      <c r="F13" s="111"/>
      <c r="G13" s="111"/>
      <c r="H13" s="111"/>
      <c r="I13" s="111"/>
      <c r="J13" s="111"/>
      <c r="K13" s="111"/>
    </row>
    <row r="14" spans="5:11" ht="15">
      <c r="E14" s="111"/>
      <c r="F14" s="111"/>
      <c r="G14" s="111"/>
      <c r="H14" s="111"/>
      <c r="I14" s="111"/>
      <c r="J14" s="111"/>
      <c r="K14" s="11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2018-10-05T10:08:24Z</cp:lastPrinted>
  <dcterms:created xsi:type="dcterms:W3CDTF">2009-01-30T06:42:42Z</dcterms:created>
  <dcterms:modified xsi:type="dcterms:W3CDTF">2018-12-03T11:31:43Z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