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'BoQ1'!$A$1:$BC$203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<sst xmlns="http://schemas.openxmlformats.org/spreadsheetml/2006/main" count="1269" uniqueCount="449">
  <si>
    <t>Sl.
No.</t>
  </si>
  <si>
    <t>Item Code / Make</t>
  </si>
  <si>
    <t>Estimated Rate</t>
  </si>
  <si>
    <t>Please Enable Macros to View BoQ information</t>
  </si>
  <si>
    <t>BoQ_Ver3.0</t>
  </si>
  <si>
    <t>Normal</t>
  </si>
  <si>
    <t>INR Only</t>
  </si>
  <si>
    <t>INR</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</si>
  <si>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</si>
  <si>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</si>
  <si>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</si>
  <si>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</si>
  <si>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</si>
  <si>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</si>
  <si>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</si>
  <si>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</si>
  <si>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</si>
  <si>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</si>
  <si>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</si>
  <si>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</si>
  <si>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</si>
  <si>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</si>
  <si>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</si>
  <si>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</si>
  <si>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</si>
  <si>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</si>
  <si>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</si>
  <si>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</si>
  <si>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</si>
  <si>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</si>
  <si>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</si>
  <si>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</si>
  <si>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</si>
  <si>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</si>
  <si>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</si>
  <si>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</si>
  <si>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</si>
  <si>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</si>
  <si>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</si>
  <si>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</si>
  <si>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</si>
  <si>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</si>
  <si>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</si>
  <si>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</si>
  <si>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</si>
  <si>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</si>
  <si>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</si>
  <si>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</si>
  <si>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</si>
  <si>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</si>
  <si>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</si>
  <si>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</si>
  <si>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</si>
  <si>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</si>
  <si>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</si>
  <si>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</si>
  <si>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</si>
  <si>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</si>
  <si>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</si>
  <si>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</si>
  <si>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</si>
  <si>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</si>
  <si>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</si>
  <si>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</si>
  <si>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</si>
  <si>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</si>
  <si>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</si>
  <si>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</si>
  <si>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</si>
  <si>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</si>
  <si>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</si>
  <si>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</si>
  <si>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</si>
  <si>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</si>
  <si>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</si>
  <si>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</si>
  <si>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</si>
  <si>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</si>
  <si>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</si>
  <si>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</si>
  <si>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</si>
  <si>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</si>
  <si>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</si>
  <si>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</si>
  <si>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</si>
  <si>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</si>
  <si>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</si>
  <si>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</si>
  <si>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</si>
  <si>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</si>
  <si>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</si>
  <si>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</si>
  <si>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</si>
  <si>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</si>
  <si>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</si>
  <si>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</si>
  <si>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</si>
  <si>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</si>
  <si>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</si>
  <si>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</si>
  <si>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</si>
  <si>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</si>
  <si>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</si>
  <si>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</si>
  <si>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</si>
  <si>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</si>
  <si>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</si>
  <si>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</si>
  <si>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</si>
  <si>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</si>
  <si>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</si>
  <si>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</si>
  <si>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</si>
  <si>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</si>
  <si>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</si>
  <si>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</si>
  <si>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</si>
  <si>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</si>
  <si>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</si>
  <si>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</si>
  <si>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</si>
  <si>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</si>
  <si>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</si>
  <si>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</si>
  <si>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</si>
  <si>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</si>
  <si>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</si>
  <si>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</si>
  <si>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</si>
  <si>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</si>
  <si>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</si>
  <si>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</si>
  <si>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</si>
  <si>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</si>
  <si>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</si>
  <si>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</si>
  <si>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</si>
  <si>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</si>
  <si>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</si>
  <si>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</si>
  <si>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</si>
  <si>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</si>
  <si>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</si>
  <si>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</si>
  <si>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</si>
  <si>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</si>
  <si>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</si>
  <si>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</si>
  <si>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</si>
  <si>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</si>
  <si>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</si>
  <si>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</si>
  <si>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</si>
  <si>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</si>
  <si>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</si>
  <si>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</si>
  <si>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</si>
  <si>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</si>
  <si>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</si>
  <si>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</si>
  <si>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</si>
  <si>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</si>
  <si>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</si>
  <si>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</si>
  <si>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</si>
  <si>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</si>
  <si>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</si>
  <si>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</si>
  <si>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</si>
  <si>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</si>
  <si>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</si>
  <si>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</si>
  <si>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</si>
  <si>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</si>
  <si>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</si>
  <si>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</si>
  <si>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</si>
  <si>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</si>
  <si>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</si>
  <si>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</si>
  <si>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</si>
  <si>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</si>
  <si>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</si>
  <si>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</si>
  <si>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</si>
  <si>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</si>
  <si>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</si>
  <si>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</si>
  <si>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</si>
  <si>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</si>
  <si>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</si>
  <si>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</si>
  <si>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</si>
  <si>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</si>
  <si>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</si>
  <si>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</si>
  <si>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</si>
  <si>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</si>
  <si>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</si>
  <si>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</si>
  <si>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Labour for Chipping of concrete surface before taking up Plastering work.</t>
  </si>
  <si>
    <t>SqM</t>
  </si>
  <si>
    <t>CuM.</t>
  </si>
  <si>
    <t>Mtr.</t>
  </si>
  <si>
    <t>Each</t>
  </si>
  <si>
    <t>BI01010001010000000000000515BI0100001113</t>
  </si>
  <si>
    <t>BI01010001010000000000000515BI0100001114</t>
  </si>
  <si>
    <t>Sqm</t>
  </si>
  <si>
    <t>Civil works</t>
  </si>
  <si>
    <t>mtr</t>
  </si>
  <si>
    <t>each</t>
  </si>
  <si>
    <t>set</t>
  </si>
  <si>
    <t xml:space="preserve">Tender Inviting Authority: The Assistant Chief Engineer,  W.B.P.H&amp;.I.D.Corpn. Ltd. </t>
  </si>
  <si>
    <t>Single brick flat soling of picked jhama bricks including ramming and dressing bed to proper level, and filling joints with powered or local sand.</t>
  </si>
  <si>
    <t>Qntl</t>
  </si>
  <si>
    <t>Supplying, fitting and fixing best quality Indian make mirror 5.5 mm thick with silvering as per I.S.I. specifications supported on fibre glass frame of any colour, frame size 550 mm X 400 mm</t>
  </si>
  <si>
    <t>pts</t>
  </si>
  <si>
    <t>Priming one coat on timber or plastered surface with synthetic oil bound primer of approved quality including smoothening surfaces by sand papering etc.</t>
  </si>
  <si>
    <t>Supplying, fitting and fixing 10 litre P.V.C. low-down cistern conforming to I.S. specification with P.V.C. fittings complete,C.I. brackets including two coats of painting to bracket etc.</t>
  </si>
  <si>
    <t>Stripping off worn out plaster and raking out joints of walls, celings etc. upto any height and in any floor including removing rubbish within a lead of 75m as directed.</t>
  </si>
  <si>
    <t>Dismantling R.C. floor, roof, beams etc. including cutting rods and removing rubbish as directed within a lead of 75 m. including stacking of steel bars. (a) In ground floor including roof.</t>
  </si>
  <si>
    <t>Dismantling R.C. floor, roof, beams etc. including cutting rods and removing rubbish as directed within a lead of 75 m. including stacking of steel bars.
First Floor</t>
  </si>
  <si>
    <t>Dismantling R.C. floor, roof, beams etc. including cutting rods and removing rubbish as directed within a lead of 75 m. including stacking of steel bars.
Second Floor</t>
  </si>
  <si>
    <t>Dismantling R.C. floor, roof, beams etc. including cutting rods and removing rubbish as directed within a lead of 75 m. including stacking of steel bars.
Third Floor</t>
  </si>
  <si>
    <t>Dismantling R.C. floor, roof, beams etc. including cutting rods and removing rubbish as directed within a lead of 75 m. including stacking of steel bars.
Forth Floor(Mumty)</t>
  </si>
  <si>
    <t>Dismantling all types of plain cement concrete works, stacking serviceable materials at site and removing rubbish as directed within a lead of 75 m.  In ground floor including roof. (a) upto 150 mm. thick</t>
  </si>
  <si>
    <t>Dismantling all types of plain cement concrete works, stacking serviceable materials at site and removing rubbish as directed within a lead of 75 m (a) upto 150 mm. thick
First Floor</t>
  </si>
  <si>
    <t>Dismantling all types of plain cement concrete works, stacking serviceable materials at site and removing rubbish as directed within a lead of 75 m (a) upto 150 mm. thick
Second Floor</t>
  </si>
  <si>
    <t>Dismantling all types of plain cement concrete works, stacking serviceable materials at site and removing rubbish as directed within a lead of 75 m (a) upto 150 mm. thick
Third Floor</t>
  </si>
  <si>
    <t>Dismantling all types of plain cement concrete works, stacking serviceable materials at site and removing rubbish as directed within a lead of 75 m (a) upto 150 mm. thick
Forth Floor(Mumty)</t>
  </si>
  <si>
    <t>Dismantling all types of masonry excepting cement concrete plain or reinforced, stacking serviceable materials at site and removing
rubbish as directed within a lead of 75 m. a) In ground floor including roof.</t>
  </si>
  <si>
    <t>Dismantling all types of masonry excepting cement concrete plain or reinforced, stacking serviceable materials at site and removing
rubbish as directed within a lead of 75 m.
First Floor</t>
  </si>
  <si>
    <t>Dismantling all types of masonry excepting cement concrete plain or reinforced, stacking serviceable materials at site and removing
rubbish as directed within a lead of 75 m.
Second Floor</t>
  </si>
  <si>
    <t>Dismantling all types of masonry excepting cement concrete plain or reinforced, stacking serviceable materials at site and removing
rubbish as directed within a lead of 75 m.
Third Floor</t>
  </si>
  <si>
    <t>Dismantling all types of masonry excepting cement concrete plain or reinforced, stacking serviceable materials at site and removing
rubbish as directed within a lead of 75 m.
Forth Floor(Mumty)</t>
  </si>
  <si>
    <t>Removalof rubbish,earth etc.from the working site and disposal of thesame beyond the compound ,inconformity with the Municipal/Corporation Rules for such disposal,loading in to truckand cleaning the site in all respect as per direction of Engineer in charge</t>
  </si>
  <si>
    <t>Filling in foundation or plinth by silver sand in layers not exceeding 150 mm as directed and consoliding the same by through saturation with water ramming complete including the cost of supply of sand (payment to be made on measurment of finished quantity) Flooring Base</t>
  </si>
  <si>
    <t>Ordinary Cement concrete (mix 1:2:4) with graded stone chips (6mm nominal size) excluding shuttering and reinforcement,if any, in gound floor as per relevant IS codes.</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</si>
  <si>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GROUND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</si>
  <si>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First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</si>
  <si>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Second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</si>
  <si>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Third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</si>
  <si>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Forth Floor(Mumty)</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</si>
  <si>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GROUND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</si>
  <si>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First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</si>
  <si>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Second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</si>
  <si>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Third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</si>
  <si>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Forth Floor(Mumty)</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</si>
  <si>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</si>
  <si>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First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</si>
  <si>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Second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</si>
  <si>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Third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</si>
  <si>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Forth Floor(Mumty)</t>
  </si>
  <si>
    <t>Brick work with 1st class bricks in cement mortar (1:6) in 
(a) In foundation and plinth</t>
  </si>
  <si>
    <t xml:space="preserve">Brick work with 1st class bricks in cement mortar (1:6) in Superstructure
Ground Floor </t>
  </si>
  <si>
    <t>Brick work with 1st class bricks in cement mortar (1:6) in Superstructure
First Floor</t>
  </si>
  <si>
    <t>Brick work with 1st class bricks in cement mortar (1:6) in Superstructure
Second Floor</t>
  </si>
  <si>
    <t>Brick work with 1st class bricks in cement mortar (1:6) in Superstructure
Third Floor</t>
  </si>
  <si>
    <t>Brick work with 1st class bricks in cement mortar (1:6) in Superstructure
Forth Floor(Mumty)</t>
  </si>
  <si>
    <t>125 mm. thick brick work with 1st class bricks in cement mortar (1:4)in  Ground Floor</t>
  </si>
  <si>
    <t>125 mm. thick brick work with 1st class bricks in cement mortar (1:4)in
First Floor</t>
  </si>
  <si>
    <t>125 mm. thick brick work with 1st class bricks in cement mortar (1:4)in
Second Floor</t>
  </si>
  <si>
    <t>125 mm. thick brick work with 1st class bricks in cement mortar (1:4)in
Third Floor</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</si>
  <si>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</si>
  <si>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Scraping of moss, blisters etc.thoroughly from exterior surface of walls necessitating the use of scraper, wire brush etc.(Payment gainst this item will be made only when this has been done on the specific direction of the Engineer-in-charge)</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</si>
  <si>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25 mm. thick
In Ground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</si>
  <si>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25 mm. thick
In first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</si>
  <si>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25 mm. thick
In second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</si>
  <si>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25 mm. thick
In third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</si>
  <si>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25 mm. thick
In forth floor</t>
  </si>
  <si>
    <t>Plaster (to wall, floor, ceiling etc.) with sand and cement mortar including rounding off or chamfering corners as directed and raking out joints including throating, nosing and drip course, scaffolding/staging where necessary.[Excluding cost of chipping over concrete surface]
 With 1:4 cement mortar ,b) 10 mm thick plaster. Ceiling Plaster
GROUND FLOOR</t>
  </si>
  <si>
    <t>Plaster (to wall, floor, ceiling etc.) with sand and cement mortar including rounding off or chamfering corners as directed and raking out joints including throating, nosing and drip course, scaffolding/staging where necessary.[Excluding cost of chipping over concrete surface]
 With 1:4 cement mortar ,b) 10 mm thick plaster. Ceiling Plaster
First Floor</t>
  </si>
  <si>
    <t>Plaster (to wall, floor, ceiling etc.) with sand and cement mortar including rounding off or chamfering corners as directed and raking out joints including throating, nosing and drip course, scaffolding/staging where necessary.[Excluding cost of chipping over concrete surface]
 With 1:4 cement mortar ,b) 10 mm thick plaster. Ceiling Plaster
Second Floor</t>
  </si>
  <si>
    <t>Plaster (to wall, floor, ceiling etc.) with sand and cement mortar including rounding off or chamfering corners as directed and raking out joints including throating, nosing and drip course, scaffolding/staging where necessary.[Excluding cost of chipping over concrete surface]
 With 1:4 cement mortar ,b) 10 mm thick plaster. Ceiling Plaster
Third Floor</t>
  </si>
  <si>
    <t>Plaster (to wall, floor, ceiling etc.) with sand and cement mortar including rounding off or chamfering corners as directed and raking out joints including throating, nosing and drip course, scaffolding/staging where necessary.[Excluding cost of chipping over concrete surface]
 With 1:4 cement mortar ,b) 10 mm thick plaster. Ceiling Plaster
Forth Floor(Mumty)</t>
  </si>
  <si>
    <t>Plaster (to wall, floor, ceiling etc.) with sand and cement mortar including rounding off or chamfering corners as directed and raking out joints including throating, nosing and drip course, scaffolding/staging where necessary.[Excluding cost of chipping over concrete surface]
With 6:1 cement mortar a) 20mm thick plaster  OUTSIDE
GROUND FLOOR</t>
  </si>
  <si>
    <t>Plaster (to wall, floor, ceiling etc.) with sand and cement mortar including rounding off or chamfering corners as directed and raking out joints including throating, nosing and drip course, scaffolding/staging where necessary.[Excluding cost of chipping over concrete surface]
With 6:1 cement mortar a) 20mm thick plaster  OUTSIDE
First Floor</t>
  </si>
  <si>
    <t>Plaster (to wall, floor, ceiling etc.) with sand and cement mortar including rounding off or chamfering corners as directed and raking out joints including throating, nosing and drip course, scaffolding/staging where necessary.[Excluding cost of chipping over concrete surface]
With 6:1 cement mortar a) 20mm thick plaster  OUTSIDE
Second Floor</t>
  </si>
  <si>
    <t>Plaster (to wall, floor, ceiling etc.) with sand and cement mortar including rounding off or chamfering corners as directed and raking out joints including throating, nosing and drip course, scaffolding/staging where necessary.[Excluding cost of chipping over concrete surface]
With 6:1 cement mortar a) 20mm thick plaster  OUTSIDE
Third Floor</t>
  </si>
  <si>
    <t>Plaster (to wall, floor, ceiling etc.) with sand and cement mortar including rounding off or chamfering corners as directed and raking out joints including throating, nosing and drip course, scaffolding/staging where necessary.[Excluding cost of chipping over concrete surface]
With 6:1 cement mortar a) 20mm thick plaster  OUTSIDE
Forth Floor(Mumty)</t>
  </si>
  <si>
    <t>Plaster (to wall, floor, ceiling etc.) with sand and cement mortar including rounding off or chamfering corners as directed and raking out joints including throating, nosing and drip course, scaffolding/staging where necessary.[Excluding cost of chipping over concrete surface]
With 6:1 cement mortar b) 15mm thick plaster INSIDE
GROUND FLOOR</t>
  </si>
  <si>
    <t>Plaster (to wall, floor, ceiling etc.) with sand and cement mortar including rounding off or chamfering corners as directed and raking out joints including throating, nosing and drip course, scaffolding/staging where necessary.[Excluding cost of chipping over concrete surface]
With 6:1 cement mortar b) 15mm thick plaster INSIDE
First Floor</t>
  </si>
  <si>
    <t>Plaster (to wall, floor, ceiling etc.) with sand and cement mortar including rounding off or chamfering corners as directed and raking out joints including throating, nosing and drip course, scaffolding/staging where necessary.[Excluding cost of chipping over concrete surface]
With 6:1 cement mortar b) 15mm thick plaster INSIDE
Second Floor</t>
  </si>
  <si>
    <t>Plaster (to wall, floor, ceiling etc.) with sand and cement mortar including rounding off or chamfering corners as directed and raking out joints including throating, nosing and drip course, scaffolding/staging where necessary.[Excluding cost of chipping over concrete surface]
With 6:1 cement mortar b) 15mm thick plaster INSIDE
Third Floor</t>
  </si>
  <si>
    <t>Plaster (to wall, floor, ceiling etc.) with sand and cement mortar including rounding off or chamfering corners as directed and raking out joints including throating, nosing and drip course, scaffolding/staging where necessary.[Excluding cost of chipping over concrete surface]
With 6:1 cement mortar b) 15mm thick plaster INSIDE
Forth Floor(Mumty)</t>
  </si>
  <si>
    <t>Net Cement Punning above 1.5mm thick in Wall dado,Window Sill Floor and Drain etc Note Cement 0.152 cum 100 Sqmts
GROUND FLOOR</t>
  </si>
  <si>
    <t>Supplying, fitting and fixing Black Stone slab used in Kitchen slab, alcove, wardrobe etc. laid and jointed with necessary adhesive Cement mortar (1:2) including grinding or polishing as per direction of Engineer-in -Charge in Ground Floor.
 Slab Thickness 20 to 25 mm
In Ground Floor</t>
  </si>
  <si>
    <t>Supplying, fitting and fixing Black Stone slab used in Kitchen slab, alcove, wardrobe etc. laid and jointed with necessary adhesive Cement mortar (1:2) including grinding or polishing as per direction of Engineer-in -Charge in Ground Floor.
 Slab Thickness 20 to 25 mm
In first floor</t>
  </si>
  <si>
    <t>Supplying, fitting and fixing Black Stone slab used in Kitchen slab, alcove, wardrobe etc. laid and jointed with necessary adhesive Cement mortar (1:2) including grinding or polishing as per direction of Engineer-in -Charge in Ground Floor.
 Slab Thickness 20 to 25 mm
In second floor</t>
  </si>
  <si>
    <t>Supplying, fitting and fixing Black Stone slab used in Kitchen slab, alcove, wardrobe etc. laid and jointed with necessary adhesive Cement mortar (1:2) including grinding or polishing as per direction of Engineer-in -Charge in Ground Floor.
 Slab Thickness 20 to 25 mm
In third floor</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</si>
  <si>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(1:4) 20 mm thick &amp; 2 mm thick cement slurry at back side of tiles using cement @ 2.91 Kg/Sq.m &amp; joint filling using white cement slurry @ 0.20kg/Sq.m. (i) Coloured decorative (b) Area of each tile below 0.09 Sq.m
(A) Floor
In ground floor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</si>
  <si>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(1:4) 20 mm thick &amp; 2 mm thick cement slurry at back side of tiles using cement @ 2.91 Kg/Sq.m &amp; joint filling using white cement slurry @ 0.20kg/Sq.m. (i) Coloured decorative (b) Area of each tile below 0.09 Sq.m
(A) Floor
In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</si>
  <si>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(1:4) 20 mm thick &amp; 2 mm thick cement slurry at back side of tiles using cement @ 2.91 Kg/Sq.m &amp; joint filling using white cement slurry @ 0.20kg/Sq.m. (i) Coloured decorative (b) Area of each tile below 0.09 Sq.m
(A) Floor
In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</si>
  <si>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(1:4) 20 mm thick &amp; 2 mm thick cement slurry at back side of tiles using cement @ 2.91 Kg/Sq.m &amp; joint filling using white cement slurry @ 0.20kg/Sq.m. (i) Coloured decorative (b) Area of each tile below 0.09 Sq.m
(A) Floor
In third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</si>
  <si>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(i) Coloured decorative
Area of each tile below 0.09 Sq.m
In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</si>
  <si>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(i) Coloured decorative
Area of each tile below 0.09 Sq.m
In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</si>
  <si>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(i) Coloured decorative
Area of each tile below 0.09 Sq.m
In third floor</t>
  </si>
  <si>
    <t>Removing old paint from blistered painted surface of steel or other metal by chipping including scraping and cleaning and exposing the original surface</t>
  </si>
  <si>
    <t>Priming one coat on steel or other metal surface with synthetic oil bound primer of approved quality including smoothening surfaces by sand papering etc</t>
  </si>
  <si>
    <r>
      <t xml:space="preserve">Painting with best quality synthetic enamel paint of approved make and brand including smoothening surface by sand papering etc. including using of approved putty etc. on the surface, if necessary :
</t>
    </r>
    <r>
      <rPr>
        <sz val="11"/>
        <rFont val="Calibri"/>
        <family val="2"/>
      </rPr>
      <t>On timber or plastered surface.
With super gloss (hi-gloss) -
Two coats (with any shade except white)</t>
    </r>
  </si>
  <si>
    <r>
      <t xml:space="preserve">Painting with best quality synthetic enamel paint of approved make and brand including smoothening surface by sand papering etc. including using of approved putty etc. on the surface, if necessary :
</t>
    </r>
    <r>
      <rPr>
        <sz val="11"/>
        <rFont val="Calibri"/>
        <family val="2"/>
      </rPr>
      <t>On steel or other metal surface.
With super gloss (hi-gloss) -
Two coats (with any shade except white)</t>
    </r>
  </si>
  <si>
    <t>Acrylic Distemper to interior wall, ceiling with a coat of solvent based interior grade acrylic primer (as per manufacturer's specification) including cleaning and smoothning of surface.
Two Coats</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</si>
  <si>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One Coat
In Ground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</si>
  <si>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One Coat
In first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</si>
  <si>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One Coat
In second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</si>
  <si>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One Coat
In third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</si>
  <si>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One Coat
In Forth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</si>
  <si>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Normal Acrylic Emulsion,two coats
In ground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</si>
  <si>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Normal Acrylic Emulsion,two coats
In first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</si>
  <si>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Normal Acrylic Emulsion,two coats
In second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</si>
  <si>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Normal Acrylic Emulsion,two coats
In third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</si>
  <si>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Normal Acrylic Emulsion,two coats
In Forth floor</t>
  </si>
  <si>
    <t>Labour for taking out door and window frame including shutter for repair or replacement of different parts of the frame &amp; refixing the same including mending good all damages complete. (Concrete and brick work for mending damage will be paid separately) upto 2.5 sqm.</t>
  </si>
  <si>
    <r>
      <rPr>
        <b/>
        <sz val="11"/>
        <rFont val="Book Antiqua"/>
        <family val="1"/>
      </rPr>
      <t>(b)Openable steel windows</t>
    </r>
    <r>
      <rPr>
        <sz val="11"/>
        <rFont val="Book Antiqua"/>
        <family val="1"/>
      </rPr>
      <t xml:space="preserve"> as per IS sizes with side hung shutters and horizotal glazing bars with/without fixed type ventilators.[The extra rate admissible for the openable portion only] GROUND FLOOR</t>
    </r>
  </si>
  <si>
    <t>Openable steel windows as per IS sizes with side hung shutters and horizotal glazing bars with/without fixed type ventilators.[The extra rate admissible for the openable portion only
In first floor</t>
  </si>
  <si>
    <t>Openable steel windows as per IS sizes with side hung shutters and horizotal glazing bars with/without fixed type ventilators.[The extra rate admissible for the openable portion only
In second floor</t>
  </si>
  <si>
    <t>Openable steel windows as per IS sizes with side hung shutters and horizotal glazing bars with/without fixed type ventilators.[The extra rate admissible for the openable portion only
In third floor</t>
  </si>
  <si>
    <t>a) M.S.or W.I. Ornamental grill of approved design joints continuously welded with M.S,W.I. Flats and bars of windows, railing etc. fitted and fixed with necessary screws and lugs in ground floor.(i) Grill weighing above 10 Kg./sq. Mtr upto 16kg/sq.mtr.GROUND FLOOR</t>
  </si>
  <si>
    <t>M.S.or W.I. Ornamental grill of approved design joints continuously welded with M.S,W.I. Flats and bars of windows, railing etc. fitted and fixed with necessary screws and lugs in ground floor.(i) Grill weighing above 10 Kg./sq. Mtr upto 16kg/sq.mtr.
In first floor</t>
  </si>
  <si>
    <t>M.S.or W.I. Ornamental grill of approved design joints continuously welded with M.S,W.I. Flats and bars of windows, railing etc. fitted and fixed with necessary screws and lugs in ground floor.(i) Grill weighing above 10 Kg./sq. Mtr upto 16kg/sq.mtr.
In second floor</t>
  </si>
  <si>
    <t>M.S.or W.I. Ornamental grill of approved design joints continuously welded with M.S,W.I. Flats and bars of windows, railing etc. fitted and fixed with necessary screws and lugs in ground floor.(i) Grill weighing above 10 Kg./sq. Mtr upto 16kg/sq.mtr.
In third floor</t>
  </si>
  <si>
    <t xml:space="preserve">Supplying best Indian sheet glass panes set in putty and fitted and fixed with nails and putty complete. (In all floors for internal wall &amp; upto 6 m height for external wall) (ii) 4 mm thick </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</si>
  <si>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
In ground floor</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</si>
  <si>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
In first floor</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</si>
  <si>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
In second floor</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</si>
  <si>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
In third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</si>
  <si>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35 mm thick shutters (single leaf)</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</si>
  <si>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35 mm thick shutters (single leaf)
In first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</si>
  <si>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35 mm thick shutters (single leaf)
In second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</si>
  <si>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35 mm thick shutters (single leaf)
In third floor</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</si>
  <si>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 ii) 66mm X 90 mm</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</si>
  <si>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In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</si>
  <si>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In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</si>
  <si>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In second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</si>
  <si>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In third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</si>
  <si>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In Forth floor</t>
  </si>
  <si>
    <t>Anodised aliminium D-type handle of approved quality manufactured from extruded section conforming to I.S. specification (I.S. 230/72) fitted and fixed complete:(a) With continuous plate base (Hexagonal / Round rod) (v) 125 mm grip x 12 mm dia rod.</t>
  </si>
  <si>
    <t>(v) Two point nose aluminium handle including fitting and fixing.</t>
  </si>
  <si>
    <t>(vi)steel peg stay 300 mm long including fitting and fixing.</t>
  </si>
  <si>
    <t>Supplying, fitting and fixing M.S. clamps for door and window frame made of flat bent bar, end bifurcated with necessary screws etc. by cement concrete(1:2:4) as per direction. (Cost of concrete will be paid separately). (a) 40mm X 6mm, 250mm Length</t>
  </si>
  <si>
    <t>Iron butt hinges of approved quality fitted and fixed with steel screws, with ISI mark 100mm X 50mm X 1.25mm</t>
  </si>
  <si>
    <t>i) Iron hasp bolt of approved quality fitted and fixed complete (oxidised) with 16mm dia rod with centre bolt and round fitting.250mm long</t>
  </si>
  <si>
    <t>Anodised aluminium barrel / tower /socket bolt (full covered) of approved manufractured from extructed section conforming to I.S. 204/74 fitted with cadmium plated screws. 300 mm long X 10mm dia bolt.</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</si>
  <si>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</si>
  <si>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Supply of UPVC pipes (B Type) and fittings conforming to IS-13592-1992
 Fittings
Bend 87.5 dig.(110 MM)</t>
  </si>
  <si>
    <t>Supply of UPVC pipes (B Type) and fittings conforming to IS-13592-1992
 Fittings
Pipe Clip 110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</si>
  <si>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For Exposed Work -- PVC Pipes (Dia)
40mm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</si>
  <si>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For Exposed Work -- PVC Pipes (Dia)
32mm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</si>
  <si>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For Exposed Work -- PVC Pipes (Dia)
25mm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</si>
  <si>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For Exposed Work -- PVC Pipes (Dia)
20mm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</si>
  <si>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For Exposed Work -- PVC Pipes (Dia)
15mm</t>
  </si>
  <si>
    <t>Supplying, fitting and fixing Peet's valve fullway gunmetal standard pattern best quality of approved brand bearing I.S.I. marking with fittings (tested to 21 kg per sq. cm.).
40mm</t>
  </si>
  <si>
    <t>Supplying, fitting and fixing Peet's valve fullway gunmetal standard pattern best quality of approved brand bearing I.S.I. marking with fittings (tested to 21 kg per sq. cm.).
32mm</t>
  </si>
  <si>
    <t>Supplying, fitting and fixing Peet's valve fullway gunmetal standard pattern best quality of approved brand bearing I.S.I. marking with fittings (tested to 21 kg per sq. cm.).
25mm</t>
  </si>
  <si>
    <t>Supplying, fitting and fixing Peet's valve fullway gunmetal standard pattern best quality of approved brand bearing I.S.I. marking with fittings (tested to 21 kg per sq. cm.).
20mm</t>
  </si>
  <si>
    <t>Supplying, fitting and fixing Peet's valve fullway gunmetal standard pattern best quality of approved brand bearing I.S.I. marking with fittings (tested to 21 kg per sq. cm.).
15mm</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</si>
  <si>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550 mm X 400 mm size</t>
  </si>
  <si>
    <r>
      <t xml:space="preserve">Supplying, fitting and fixing Anglo-Indian W.C. in white glazed vitreous china ware of approved make complete in position with necessary bolts, nuts etc.
With 'P' trap </t>
    </r>
    <r>
      <rPr>
        <b/>
        <sz val="11"/>
        <rFont val="Calibri"/>
        <family val="2"/>
      </rPr>
      <t>(without vent)</t>
    </r>
  </si>
  <si>
    <t>Supplying,fitting and fixing 32 mm dia. Flush Pipe of approved make with necessary fixing materials and clamps complete.
Polythene Flush Pipe</t>
  </si>
  <si>
    <r>
      <t xml:space="preserve">Supplying,fitting and fixing approved brand P.V.C. CONNECTOR white flexible, with both ends coupling with heavy brass C.P. nut, 15 mm dia.
</t>
    </r>
    <r>
      <rPr>
        <sz val="11"/>
        <rFont val="Calibri"/>
        <family val="2"/>
      </rPr>
      <t>900 mm long</t>
    </r>
  </si>
  <si>
    <r>
      <t xml:space="preserve">Supplying,fitting and fixing approved brand 32 mm dia.P.V.C. waste pipe, with PVC coupling at one end fitted with necessary clamps.
</t>
    </r>
    <r>
      <rPr>
        <sz val="11"/>
        <rFont val="Calibri"/>
        <family val="2"/>
      </rPr>
      <t>1050mm long</t>
    </r>
  </si>
  <si>
    <t>Supplying, fitting and fixing bib cock or stop cock.
Chromium plated Bib Cock short body (Equivalent to Code No. 511 &amp; Model - Tropical / Sumthing Special of ESSCO or similar brand).</t>
  </si>
  <si>
    <t>Supplying, fitting and fixing bib cock or stop cock.
PTMT (Polytetra Bib Cock / Stop Cock ( Prayag or equivalent)
15 mm</t>
  </si>
  <si>
    <t>Supplying, fitting and fixing soap holder.
PTMT (Prayag or equivalent)</t>
  </si>
  <si>
    <t>Supplying, fitting and fixing PTMT Smart Shelf of approved make of size
300 mm.</t>
  </si>
  <si>
    <r>
      <rPr>
        <b/>
        <sz val="11"/>
        <rFont val="Calibri"/>
        <family val="2"/>
      </rPr>
      <t>Supplying, fitting and fixing towel rail with two brackets.</t>
    </r>
    <r>
      <rPr>
        <sz val="11"/>
        <rFont val="Calibri"/>
        <family val="2"/>
      </rPr>
      <t xml:space="preserve">
C.P. over brass
25 mm dia. and 600 mm long</t>
    </r>
  </si>
  <si>
    <r>
      <t xml:space="preserve">Supplying, fitting and fixing stainless steel sink complete with waste fittings and two coats of painting of C.I. brackets.
</t>
    </r>
    <r>
      <rPr>
        <sz val="11"/>
        <rFont val="Calibri"/>
        <family val="2"/>
      </rPr>
      <t>Sink only
530 mm X 430 mm x 180 mm</t>
    </r>
  </si>
  <si>
    <t>Chromium plated round shower with revolving joint 100 mm dia with rubid cleaning system (Equivalent to Code No. 542(N) &amp; Model - Tropical / Sumthing Special of ESSCO or similar brand).</t>
  </si>
  <si>
    <r>
      <t xml:space="preserve">Supplying P.V.C. water storage tank of approved quality with closed top with lid (Black) - Multilayer
</t>
    </r>
    <r>
      <rPr>
        <sz val="11"/>
        <rFont val="Calibri"/>
        <family val="2"/>
      </rPr>
      <t>2000 Litre capacity</t>
    </r>
  </si>
  <si>
    <r>
      <t xml:space="preserve">Labour for hoisting plastic water storage tank.
</t>
    </r>
    <r>
      <rPr>
        <sz val="11"/>
        <rFont val="Calibri"/>
        <family val="2"/>
      </rPr>
      <t>Above 1500 litre upto 5000 litre capacity
On the roof of mumty(top of forth floor)</t>
    </r>
  </si>
  <si>
    <t>Labour for punching hole in plastic water storage tank upto 50 mm dia.</t>
  </si>
  <si>
    <t>Removing sludge from septic tank, soak well etc. by methor labour including disposal of the same outside the compound as directed.
Upto 50 users:-
Within a lead of 150 metre</t>
  </si>
  <si>
    <t>Cleaning silt of inspection pit.</t>
  </si>
  <si>
    <t>Dismantling &amp; Refixing pit cover</t>
  </si>
  <si>
    <t>Taking out old damaged tarfelt from the roof, parapet etc. preparing the roof surfaces by removing all spoils, blisters, moss etc. from the working site and disposal of the same beyond the compound and cleaning the site in all respect as per direction of Engineer-in-Charge. All Floors</t>
  </si>
  <si>
    <t>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</si>
  <si>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Supply &amp; Fixing (2+8) way SPN MCBDC (Legtand cat no-6007711) with IP-42/43 protection concealed in wall &amp; mending good the damages to original finish including Interconnection with suitable copper wire &amp; neutral link including earthing attachment comprising with the following (All Legrand) :
a) 40A DP MCB isolator &amp; necy. connection --- 1 no.
b) 6 to 16A SP MCB as required breaking capacity 10KA &amp; C characteristic ----- 8 nos.</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</si>
  <si>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</si>
  <si>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</si>
  <si>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</si>
  <si>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</si>
  <si>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</si>
  <si>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</si>
  <si>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</si>
  <si>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</si>
  <si>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</si>
  <si>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</si>
  <si>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</si>
  <si>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</si>
  <si>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</si>
  <si>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</si>
  <si>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</si>
  <si>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</si>
  <si>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</si>
  <si>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</si>
  <si>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</si>
  <si>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</si>
  <si>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</si>
  <si>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</si>
  <si>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</si>
  <si>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</si>
  <si>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</si>
  <si>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</si>
  <si>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</si>
  <si>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</si>
  <si>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</si>
  <si>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</si>
  <si>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</si>
  <si>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</si>
  <si>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</si>
  <si>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</si>
  <si>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</si>
  <si>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</si>
  <si>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</si>
  <si>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</si>
  <si>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</si>
  <si>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Sqm.</t>
  </si>
  <si>
    <t>Cum.</t>
  </si>
  <si>
    <t>MT.</t>
  </si>
  <si>
    <t>sqm.</t>
  </si>
  <si>
    <t>sq.m.</t>
  </si>
  <si>
    <t>Fixing only single/twin  L.E.D  light fitting  fixed on ceiling/wall complete with all accessories directly on on wall/ceiling with HW block and suitable size of MS  fastener .</t>
  </si>
  <si>
    <t>Supply &amp; Fixing electronics step type, Moduler Socket type (2 module), Fan regulator (Cabtree)</t>
  </si>
  <si>
    <t>Supply &amp; Fixing 240V AC/DC superior Ding-Dong  call bell on suitable board on wall</t>
  </si>
  <si>
    <t>Laying of the  XLPE Al armoured cable incl. 1 x 10 SWG G.I. Earth continuity conductor after cutting floor/pavement/wall and making holes incl. embedding the cable at an average depth of 75 mm and mending good the damages to original finish incl. removing the rubbish. 
a) 2x6 sq mm</t>
  </si>
  <si>
    <t>Supply &amp; laying medium gauge G.I.Pipe(ISI-Medium) for cable protection 
40 mm dia</t>
  </si>
  <si>
    <t xml:space="preserve">Supply &amp; fixing compression type gland with brass gland brass ring incl. socketing the ends off by crimping method incl. S/F solderless socket (Dowels make) &amp; jointing ,materials etc. Of the following XLPE/A cable:
2 x 6 sq mm </t>
  </si>
  <si>
    <t xml:space="preserve">Supply &amp; drawing of 1.1 Kv grade single core stranded 'FR' Pvc insulated &amp; unsheathed copper wire (brand appr by EIC) of the following sizes through alkathene pipe recessed in wall. 
2x2.5+1x1.5 sq mm through 19mm Alka.pipe (P/P &amp; Com)
    </t>
  </si>
  <si>
    <t>Supply &amp; drawing of 1.1 Kv grade single core stranded 'FR' Pvc insulated &amp; unsheathed copper wire (brand appr by EIC) of the following sizes through alkathene pipe recessed in wall. 
 3x1.5 sq mm through 19mm Alkathene pipe</t>
  </si>
  <si>
    <t>Distn. wiring in 3 x 1.5 sqmm single core stranded 'FR' PVC insulated &amp; unsheathed single core stranded copper wire (Gloster/Finolex/Havells) in 19 mm bore, 3 mm thick polythen pipe complete with all accessories embedded in wall to light/ fan/call bell points with Modular type switch (Brand approved by EIC) fixed on Modular GI switch board with top cover plate flushed in wall incl. mending good damages to original finish (Average run 6mtr.)</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</si>
  <si>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(on board)</t>
  </si>
  <si>
    <t>Supply &amp; Fixing 240V 16A 3 pin Modular type plug socket with 16A Modular type switch , without plug top on 4 Module GI Modular type switch board with top cover plate flushed in wall incl. S&amp;F  switch board and making necy. connections with PVC Cu wire and earth continuity wire etc.</t>
  </si>
  <si>
    <t xml:space="preserve">Earthing the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the ground level. </t>
  </si>
  <si>
    <t xml:space="preserve">Supply &amp; fixing  GI water proof Looping cable box of size (200x150x100mm), 4 mm thick comprising of one  250V Stud connector &amp; two nos 250V 15A kit kat fuses earthing attachment &amp; necy MS clamps with nuts, bolts &amp; washers etc.  </t>
  </si>
  <si>
    <t>Fixing only  outdoor type LED light fitting on wall including S&amp;F 40mm dia x 1.68 mts. Long GI Pipe (ISI-Medium) bracket with 40mm x 10mm thick MS Clamp etc. and providing wiring with 2x1/1.40 PVC insulated and sheathed wire from loop box  including making connection &amp; painting.</t>
  </si>
  <si>
    <t>Supply &amp; fixing surface mounted decorative LED luminaire. (Make - Crompton, Cat No. LCDSPLN-R- 06-CDL)</t>
  </si>
  <si>
    <t>Supply of 135 W LED Flood light fitting complete with all accessaries (Make Crompton, cat no -LSTP-90-CDL/ Phlips )</t>
  </si>
  <si>
    <t>point</t>
  </si>
  <si>
    <r>
      <rPr>
        <b/>
        <sz val="14"/>
        <rFont val="Book Antiqua"/>
        <family val="1"/>
      </rPr>
      <t>Electrical works</t>
    </r>
    <r>
      <rPr>
        <sz val="11"/>
        <rFont val="Book Antiqua"/>
        <family val="1"/>
      </rPr>
      <t xml:space="preserve">
Supply &amp; fixing 240V 32A DP (Legrand/Seimens) MCB of breaking capacity 10KA &amp; C characteristic on din rail of suitable SS enclosure on angle iron frame on wall including earthing attachment</t>
    </r>
  </si>
  <si>
    <r>
      <rPr>
        <b/>
        <sz val="12"/>
        <rFont val="Book Antiqua"/>
        <family val="1"/>
      </rPr>
      <t>ELECTRICAL WORKS(NON SCHEDULE)</t>
    </r>
    <r>
      <rPr>
        <sz val="11"/>
        <rFont val="Book Antiqua"/>
        <family val="1"/>
      </rPr>
      <t xml:space="preserve">
Supply &amp; delevery of 1.1 Kv grade XLPE Aluminium armoured cable(make Gloster/Nicco/Havells) 
a)  2 x 6 sq mm </t>
    </r>
  </si>
  <si>
    <t xml:space="preserve">(ii) door stopper(Anodised aluminium)
</t>
  </si>
  <si>
    <r>
      <rPr>
        <b/>
        <sz val="14"/>
        <rFont val="Book Antiqua"/>
        <family val="1"/>
      </rPr>
      <t>Sanitary works</t>
    </r>
    <r>
      <rPr>
        <sz val="11"/>
        <rFont val="Book Antiqua"/>
        <family val="1"/>
      </rPr>
      <t xml:space="preserve">
Supply of UPVC pipes (B Type) and fittings conforming to IS-13592-1992
 Single Socketed 3 Mtr. Length
110 mm </t>
    </r>
  </si>
  <si>
    <t>Supply &amp; Fixing 415V  32A TPN switch in suitable SS enclosure with HRC fuses on LS &amp; NL on angle iron frame on wall incl. earthing attachment of the following per capacities: (Pump/Compound Ltg)  (L/T Make)</t>
  </si>
  <si>
    <t xml:space="preserve"> Distribution wiring in 1.1 KV grade 3 x 1.5 sq mm single core stranded 'FR' PVC insulated &amp; unsheathed copper wire (brand approved by EIC) in 19mm bore, 3mm thickpolythene pipe complete with all accessories embedded in wall to 240 V  6A 3 pin plug point incl. S&amp;F 240V 2nos.  6A 3 pin  modular type plug socket &amp; 2 nos.  modular type switch(Brand appr. by EIC) incl. S&amp;F earth continuity wire fixed on 4 module  GI switch board with 3/4 module top cover plate flushed in wall incl mending good damage to original finish. 
Ave run 4.5 mtr.</t>
  </si>
  <si>
    <t>Supply &amp; Fixing 240 V, 25 A, 3 pin Modular type power plug socket (Cabtree), without plug top and switch with 2 Module GI Modular type switch board with top cover plate flushed in wall and making  necy. connections with PVC Cu wire and earth continuity wire</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</si>
  <si>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Sand Cement Mortar (1:3) 15 mm thick &amp; 2 mm thick cement slurry at back side of tiles using cement @ 2.91 Kg/Sq.m &amp; joint filling using white cement slurry @ 0.20kg/Sq.m. (i) Coloured decorative
Area of each tile below 0.09 Sq.m
In ground floor </t>
  </si>
  <si>
    <t>Name of Work: Repair, renovation &amp; upgradation of four storied U/S Quarter at Kutighat Baranagar under Barrackpore Police Commissionerate.</t>
  </si>
  <si>
    <t>cmdh123</t>
  </si>
  <si>
    <t>Contract No:  WBPHIDCL/ACE/NIT- 140(e)/2019-2020 (1st Call)</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</si>
</sst>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 numFmtId="181" formatCode="0.000000"/>
    <numFmt numFmtId="182" formatCode="0.0000000"/>
    <numFmt numFmtId="183" formatCode="0.00000000"/>
    <numFmt numFmtId="184" formatCode="0.000000000"/>
    <numFmt numFmtId="185" formatCode="0.0000000000"/>
  </numFmts>
  <fonts count="8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sz val="11"/>
      <name val="Book Antiqua"/>
      <family val="1"/>
    </font>
    <font>
      <sz val="11"/>
      <name val="Calibri"/>
      <family val="2"/>
    </font>
    <font>
      <b/>
      <sz val="11"/>
      <name val="Book Antiqua"/>
      <family val="1"/>
    </font>
    <font>
      <b/>
      <sz val="11"/>
      <name val="Calibri"/>
      <family val="2"/>
    </font>
    <font>
      <b/>
      <sz val="9"/>
      <name val="Book Antiqua"/>
      <family val="1"/>
    </font>
    <font>
      <b/>
      <sz val="12"/>
      <name val="Book Antiqua"/>
      <family val="1"/>
    </font>
    <font>
      <b/>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02">
    <xf numFmtId="0" fontId="0" fillId="0" borderId="0" xfId="0" applyFont="1" applyAlignment="1">
      <alignment/>
    </xf>
    <xf numFmtId="0" fontId="3" fillId="0" borderId="0" xfId="58" applyNumberFormat="1" applyFont="1" applyFill="1" applyBorder="1" applyAlignment="1">
      <alignment vertical="center"/>
      <protection/>
    </xf>
    <xf numFmtId="0" fontId="71" fillId="0" borderId="0" xfId="58" applyNumberFormat="1" applyFont="1" applyFill="1" applyBorder="1" applyAlignment="1" applyProtection="1">
      <alignment vertical="center"/>
      <protection locked="0"/>
    </xf>
    <xf numFmtId="0" fontId="71"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72"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71"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71"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71"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71"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71" fillId="0" borderId="0" xfId="58" applyNumberFormat="1" applyFont="1" applyFill="1" applyAlignment="1" applyProtection="1">
      <alignment vertical="top"/>
      <protection/>
    </xf>
    <xf numFmtId="0" fontId="0" fillId="0" borderId="0" xfId="58" applyNumberFormat="1" applyFill="1">
      <alignment/>
      <protection/>
    </xf>
    <xf numFmtId="0" fontId="73" fillId="0" borderId="0" xfId="58" applyNumberFormat="1" applyFont="1" applyFill="1">
      <alignment/>
      <protection/>
    </xf>
    <xf numFmtId="0" fontId="74"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75"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76" fillId="33" borderId="10" xfId="64" applyNumberFormat="1" applyFont="1" applyFill="1" applyBorder="1" applyAlignment="1" applyProtection="1">
      <alignment vertical="center" wrapText="1"/>
      <protection locked="0"/>
    </xf>
    <xf numFmtId="0" fontId="77"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69"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8" fillId="0" borderId="11" xfId="64" applyNumberFormat="1" applyFont="1" applyFill="1" applyBorder="1" applyAlignment="1">
      <alignment vertical="top"/>
      <protection/>
    </xf>
    <xf numFmtId="10" fontId="79" fillId="33" borderId="10" xfId="69"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2" fontId="6" fillId="0" borderId="17" xfId="64" applyNumberFormat="1" applyFont="1" applyFill="1" applyBorder="1" applyAlignment="1">
      <alignmen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72"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8" xfId="58" applyNumberFormat="1" applyFont="1" applyFill="1" applyBorder="1" applyAlignment="1" applyProtection="1">
      <alignment horizontal="right" vertical="center" readingOrder="1"/>
      <protection locked="0"/>
    </xf>
    <xf numFmtId="0" fontId="2" fillId="0" borderId="19"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20" xfId="64" applyNumberFormat="1" applyFont="1" applyFill="1" applyBorder="1" applyAlignment="1">
      <alignment horizontal="right" vertical="center" readingOrder="1"/>
      <protection/>
    </xf>
    <xf numFmtId="172" fontId="2" fillId="0" borderId="20"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8"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20" xfId="64" applyNumberFormat="1" applyFont="1" applyFill="1" applyBorder="1" applyAlignment="1">
      <alignment horizontal="right" vertical="center" readingOrder="1"/>
      <protection/>
    </xf>
    <xf numFmtId="2" fontId="2" fillId="0" borderId="20" xfId="63" applyNumberFormat="1" applyFont="1" applyFill="1" applyBorder="1" applyAlignment="1">
      <alignment horizontal="right" vertical="center"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17" xfId="58" applyNumberFormat="1" applyFont="1" applyFill="1" applyBorder="1" applyAlignment="1">
      <alignment horizontal="center" vertical="top" wrapText="1"/>
      <protection/>
    </xf>
    <xf numFmtId="0" fontId="80" fillId="0" borderId="17" xfId="64" applyNumberFormat="1" applyFont="1" applyFill="1" applyBorder="1" applyAlignment="1">
      <alignment horizontal="left" vertical="center" wrapText="1" readingOrder="1"/>
      <protection/>
    </xf>
    <xf numFmtId="0" fontId="77"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174" fontId="18" fillId="0" borderId="11"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0" fontId="19" fillId="0" borderId="11" xfId="0" applyFont="1" applyFill="1" applyBorder="1" applyAlignment="1">
      <alignment horizontal="justify" vertical="top" wrapText="1"/>
    </xf>
    <xf numFmtId="0" fontId="2" fillId="34" borderId="11" xfId="58" applyNumberFormat="1" applyFont="1" applyFill="1" applyBorder="1" applyAlignment="1" applyProtection="1">
      <alignment horizontal="right" vertical="center" readingOrder="1"/>
      <protection locked="0"/>
    </xf>
    <xf numFmtId="0" fontId="2" fillId="34" borderId="10" xfId="58" applyNumberFormat="1" applyFont="1" applyFill="1" applyBorder="1" applyAlignment="1" applyProtection="1">
      <alignment horizontal="center" vertical="center" wrapText="1" readingOrder="1"/>
      <protection locked="0"/>
    </xf>
    <xf numFmtId="0" fontId="2" fillId="34" borderId="11" xfId="58" applyNumberFormat="1" applyFont="1" applyFill="1" applyBorder="1" applyAlignment="1" applyProtection="1">
      <alignment horizontal="center" vertical="center" wrapText="1" readingOrder="1"/>
      <protection locked="0"/>
    </xf>
    <xf numFmtId="0" fontId="3" fillId="34" borderId="0" xfId="58" applyNumberFormat="1" applyFont="1" applyFill="1" applyAlignment="1">
      <alignment vertical="top"/>
      <protection/>
    </xf>
    <xf numFmtId="0" fontId="71" fillId="34" borderId="0" xfId="58" applyNumberFormat="1" applyFont="1" applyFill="1" applyAlignment="1">
      <alignment vertical="top"/>
      <protection/>
    </xf>
    <xf numFmtId="0" fontId="18" fillId="0" borderId="11" xfId="0" applyFont="1" applyFill="1" applyBorder="1" applyAlignment="1">
      <alignment horizontal="center" vertical="center"/>
    </xf>
    <xf numFmtId="49" fontId="18" fillId="0" borderId="11" xfId="0" applyNumberFormat="1" applyFont="1" applyFill="1" applyBorder="1" applyAlignment="1">
      <alignment horizontal="center" vertical="center"/>
    </xf>
    <xf numFmtId="1" fontId="23" fillId="0" borderId="11" xfId="0" applyNumberFormat="1" applyFont="1" applyFill="1" applyBorder="1" applyAlignment="1">
      <alignment horizontal="center" vertical="center"/>
    </xf>
    <xf numFmtId="2" fontId="19" fillId="0" borderId="11" xfId="0" applyNumberFormat="1" applyFont="1" applyFill="1" applyBorder="1" applyAlignment="1">
      <alignment horizontal="center" vertical="center"/>
    </xf>
    <xf numFmtId="2" fontId="18" fillId="0" borderId="11" xfId="64" applyNumberFormat="1" applyFont="1" applyFill="1" applyBorder="1" applyAlignment="1">
      <alignment horizontal="center" vertical="center"/>
      <protection/>
    </xf>
    <xf numFmtId="0" fontId="19" fillId="0" borderId="11" xfId="0" applyFont="1" applyFill="1" applyBorder="1" applyAlignment="1">
      <alignment horizontal="center" vertical="center"/>
    </xf>
    <xf numFmtId="174" fontId="19" fillId="0" borderId="11" xfId="0" applyNumberFormat="1" applyFont="1" applyFill="1" applyBorder="1" applyAlignment="1">
      <alignment horizontal="center" vertical="center"/>
    </xf>
    <xf numFmtId="2" fontId="3" fillId="0" borderId="0" xfId="58" applyNumberFormat="1" applyFont="1" applyFill="1" applyAlignment="1">
      <alignment vertical="top"/>
      <protection/>
    </xf>
    <xf numFmtId="2" fontId="3" fillId="34" borderId="0" xfId="58" applyNumberFormat="1" applyFont="1" applyFill="1" applyAlignment="1">
      <alignment vertical="top"/>
      <protection/>
    </xf>
    <xf numFmtId="43" fontId="3" fillId="0" borderId="0" xfId="58" applyNumberFormat="1" applyFont="1" applyFill="1" applyAlignment="1">
      <alignment vertical="top"/>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17"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17" xfId="64" applyNumberFormat="1" applyFont="1" applyFill="1" applyBorder="1" applyAlignment="1">
      <alignment horizontal="center" vertical="top" wrapText="1"/>
      <protection/>
    </xf>
    <xf numFmtId="0" fontId="81"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72"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17"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2466975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Kutighat%20US%20quar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S BOQ"/>
      <sheetName val="PS Civil Qty"/>
      <sheetName val="Rate analysis Plinth "/>
      <sheetName val="Aluminium Analysis"/>
      <sheetName val="CONC. (3)"/>
      <sheetName val="CONC."/>
      <sheetName val="Pathway"/>
      <sheetName val="Boundary"/>
      <sheetName val="Summary (G+3)"/>
      <sheetName val="Summary (G+2)"/>
      <sheetName val="for BOQ format"/>
      <sheetName val="G+2"/>
      <sheetName val="G+1"/>
      <sheetName val="Summary (G+1)"/>
      <sheetName val="Summary Exclu. Electrical"/>
      <sheetName val="Summary Exclu. Electrical (2)"/>
      <sheetName val="CONC. (2)"/>
      <sheetName val="Barrack"/>
      <sheetName val="BARRACK CIVIL QNTY"/>
      <sheetName val="Canteen BOQ"/>
      <sheetName val="canteen civil qnty"/>
      <sheetName val="PS CIVIL QNTY NEW"/>
    </sheetNames>
    <sheetDataSet>
      <sheetData sheetId="8">
        <row r="13">
          <cell r="D13">
            <v>3147020.3662880003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R204"/>
  <sheetViews>
    <sheetView showGridLines="0" view="pageBreakPreview" zoomScale="80" zoomScaleNormal="70" zoomScaleSheetLayoutView="80" zoomScalePageLayoutView="0" workbookViewId="0" topLeftCell="A148">
      <selection activeCell="D202" sqref="D202"/>
    </sheetView>
  </sheetViews>
  <sheetFormatPr defaultColWidth="9.140625" defaultRowHeight="15"/>
  <cols>
    <col min="1" max="1" width="10.28125" style="20" customWidth="1"/>
    <col min="2" max="2" width="54.421875" style="71" customWidth="1"/>
    <col min="3" max="3" width="27.8515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00390625" style="20" customWidth="1"/>
    <col min="56" max="57" width="10.57421875" style="20" hidden="1" customWidth="1"/>
    <col min="58" max="221" width="9.140625" style="20" customWidth="1"/>
    <col min="222" max="226" width="9.140625" style="21" customWidth="1"/>
    <col min="227" max="16384" width="9.140625" style="20" customWidth="1"/>
  </cols>
  <sheetData>
    <row r="1" spans="1:226" s="1" customFormat="1" ht="27" customHeight="1">
      <c r="A1" s="95" t="str">
        <f>B2&amp;" BoQ"</f>
        <v>Percentage BoQ</v>
      </c>
      <c r="B1" s="95"/>
      <c r="C1" s="95"/>
      <c r="D1" s="95"/>
      <c r="E1" s="95"/>
      <c r="F1" s="95"/>
      <c r="G1" s="95"/>
      <c r="H1" s="95"/>
      <c r="I1" s="95"/>
      <c r="J1" s="95"/>
      <c r="K1" s="95"/>
      <c r="L1" s="95"/>
      <c r="O1" s="2"/>
      <c r="P1" s="2"/>
      <c r="Q1" s="3"/>
      <c r="HN1" s="3"/>
      <c r="HO1" s="3"/>
      <c r="HP1" s="3"/>
      <c r="HQ1" s="3"/>
      <c r="HR1" s="3"/>
    </row>
    <row r="2" spans="1:17" s="1" customFormat="1" ht="25.5" customHeight="1" hidden="1">
      <c r="A2" s="22" t="s">
        <v>4</v>
      </c>
      <c r="B2" s="22" t="s">
        <v>62</v>
      </c>
      <c r="C2" s="22" t="s">
        <v>5</v>
      </c>
      <c r="D2" s="22" t="s">
        <v>6</v>
      </c>
      <c r="E2" s="22" t="s">
        <v>7</v>
      </c>
      <c r="J2" s="4"/>
      <c r="K2" s="4"/>
      <c r="L2" s="4"/>
      <c r="O2" s="2"/>
      <c r="P2" s="2"/>
      <c r="Q2" s="3"/>
    </row>
    <row r="3" spans="1:226" s="1" customFormat="1" ht="30" customHeight="1" hidden="1">
      <c r="A3" s="1" t="s">
        <v>67</v>
      </c>
      <c r="C3" s="1" t="s">
        <v>66</v>
      </c>
      <c r="HN3" s="3"/>
      <c r="HO3" s="3"/>
      <c r="HP3" s="3"/>
      <c r="HQ3" s="3"/>
      <c r="HR3" s="3"/>
    </row>
    <row r="4" spans="1:226" s="5" customFormat="1" ht="30.75" customHeight="1">
      <c r="A4" s="96" t="s">
        <v>212</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HN4" s="6"/>
      <c r="HO4" s="6"/>
      <c r="HP4" s="6"/>
      <c r="HQ4" s="6"/>
      <c r="HR4" s="6"/>
    </row>
    <row r="5" spans="1:226" s="5" customFormat="1" ht="30.75" customHeight="1">
      <c r="A5" s="96" t="s">
        <v>446</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HN5" s="6"/>
      <c r="HO5" s="6"/>
      <c r="HP5" s="6"/>
      <c r="HQ5" s="6"/>
      <c r="HR5" s="6"/>
    </row>
    <row r="6" spans="1:226" s="5" customFormat="1" ht="30.75" customHeight="1">
      <c r="A6" s="96" t="s">
        <v>448</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HN6" s="6"/>
      <c r="HO6" s="6"/>
      <c r="HP6" s="6"/>
      <c r="HQ6" s="6"/>
      <c r="HR6" s="6"/>
    </row>
    <row r="7" spans="1:226" s="5" customFormat="1" ht="29.25" customHeight="1" hidden="1">
      <c r="A7" s="97" t="s">
        <v>447</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HN7" s="6"/>
      <c r="HO7" s="6"/>
      <c r="HP7" s="6"/>
      <c r="HQ7" s="6"/>
      <c r="HR7" s="6"/>
    </row>
    <row r="8" spans="1:226" s="7" customFormat="1" ht="37.5" customHeight="1">
      <c r="A8" s="23" t="s">
        <v>8</v>
      </c>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100"/>
      <c r="HN8" s="8"/>
      <c r="HO8" s="8"/>
      <c r="HP8" s="8"/>
      <c r="HQ8" s="8"/>
      <c r="HR8" s="8"/>
    </row>
    <row r="9" spans="1:226" s="9" customFormat="1" ht="61.5" customHeight="1">
      <c r="A9" s="90" t="s">
        <v>9</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2"/>
      <c r="HN9" s="10"/>
      <c r="HO9" s="10"/>
      <c r="HP9" s="10"/>
      <c r="HQ9" s="10"/>
      <c r="HR9" s="10"/>
    </row>
    <row r="10" spans="1:226" s="12" customFormat="1" ht="18.75" customHeight="1">
      <c r="A10" s="63" t="s">
        <v>10</v>
      </c>
      <c r="B10" s="14" t="s">
        <v>11</v>
      </c>
      <c r="C10" s="66"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HN10" s="13"/>
      <c r="HO10" s="13"/>
      <c r="HP10" s="13"/>
      <c r="HQ10" s="13"/>
      <c r="HR10" s="13"/>
    </row>
    <row r="11" spans="1:226" s="12" customFormat="1" ht="67.5" customHeight="1">
      <c r="A11" s="63" t="s">
        <v>0</v>
      </c>
      <c r="B11" s="14" t="s">
        <v>16</v>
      </c>
      <c r="C11" s="66" t="s">
        <v>1</v>
      </c>
      <c r="D11" s="11" t="s">
        <v>17</v>
      </c>
      <c r="E11" s="11" t="s">
        <v>18</v>
      </c>
      <c r="F11" s="11" t="s">
        <v>2</v>
      </c>
      <c r="G11" s="11"/>
      <c r="H11" s="11"/>
      <c r="I11" s="11" t="s">
        <v>19</v>
      </c>
      <c r="J11" s="11" t="s">
        <v>20</v>
      </c>
      <c r="K11" s="11" t="s">
        <v>21</v>
      </c>
      <c r="L11" s="11" t="s">
        <v>22</v>
      </c>
      <c r="M11" s="24" t="s">
        <v>23</v>
      </c>
      <c r="N11" s="11" t="s">
        <v>24</v>
      </c>
      <c r="O11" s="11" t="s">
        <v>25</v>
      </c>
      <c r="P11" s="11" t="s">
        <v>26</v>
      </c>
      <c r="Q11" s="11" t="s">
        <v>27</v>
      </c>
      <c r="R11" s="11"/>
      <c r="S11" s="11"/>
      <c r="T11" s="11" t="s">
        <v>28</v>
      </c>
      <c r="U11" s="11" t="s">
        <v>29</v>
      </c>
      <c r="V11" s="11" t="s">
        <v>30</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31</v>
      </c>
      <c r="BB11" s="25" t="s">
        <v>31</v>
      </c>
      <c r="BC11" s="25" t="s">
        <v>32</v>
      </c>
      <c r="HN11" s="13"/>
      <c r="HO11" s="13"/>
      <c r="HP11" s="13"/>
      <c r="HQ11" s="13"/>
      <c r="HR11" s="13"/>
    </row>
    <row r="12" spans="1:226" s="12" customFormat="1" ht="15">
      <c r="A12" s="64">
        <v>1</v>
      </c>
      <c r="B12" s="14">
        <v>2</v>
      </c>
      <c r="C12" s="67">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N12" s="13"/>
      <c r="HO12" s="13"/>
      <c r="HP12" s="13"/>
      <c r="HQ12" s="13"/>
      <c r="HR12" s="13"/>
    </row>
    <row r="13" spans="1:226" s="15" customFormat="1" ht="27">
      <c r="A13" s="65">
        <v>1</v>
      </c>
      <c r="B13" s="43" t="s">
        <v>208</v>
      </c>
      <c r="C13" s="68" t="s">
        <v>33</v>
      </c>
      <c r="D13" s="45"/>
      <c r="E13" s="46"/>
      <c r="F13" s="47"/>
      <c r="G13" s="48"/>
      <c r="H13" s="48"/>
      <c r="I13" s="47"/>
      <c r="J13" s="49"/>
      <c r="K13" s="50"/>
      <c r="L13" s="50"/>
      <c r="M13" s="51"/>
      <c r="N13" s="52"/>
      <c r="O13" s="52"/>
      <c r="P13" s="53"/>
      <c r="Q13" s="52"/>
      <c r="R13" s="52"/>
      <c r="S13" s="53"/>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5"/>
      <c r="BB13" s="56"/>
      <c r="BC13" s="57"/>
      <c r="HN13" s="16">
        <v>1</v>
      </c>
      <c r="HO13" s="16" t="s">
        <v>34</v>
      </c>
      <c r="HP13" s="16" t="s">
        <v>35</v>
      </c>
      <c r="HQ13" s="16">
        <v>10</v>
      </c>
      <c r="HR13" s="16" t="s">
        <v>36</v>
      </c>
    </row>
    <row r="14" spans="1:226" s="15" customFormat="1" ht="78" customHeight="1">
      <c r="A14" s="65">
        <v>2</v>
      </c>
      <c r="B14" s="74" t="s">
        <v>219</v>
      </c>
      <c r="C14" s="68" t="s">
        <v>205</v>
      </c>
      <c r="D14" s="86">
        <v>1314.767</v>
      </c>
      <c r="E14" s="85" t="s">
        <v>416</v>
      </c>
      <c r="F14" s="83">
        <v>21.49</v>
      </c>
      <c r="G14" s="58"/>
      <c r="H14" s="48"/>
      <c r="I14" s="47" t="s">
        <v>38</v>
      </c>
      <c r="J14" s="49">
        <f>IF(I14="Less(-)",-1,1)</f>
        <v>1</v>
      </c>
      <c r="K14" s="50" t="s">
        <v>63</v>
      </c>
      <c r="L14" s="50" t="s">
        <v>7</v>
      </c>
      <c r="M14" s="59"/>
      <c r="N14" s="58"/>
      <c r="O14" s="58"/>
      <c r="P14" s="60"/>
      <c r="Q14" s="58"/>
      <c r="R14" s="58"/>
      <c r="S14" s="60"/>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61">
        <f>total_amount_ba($B$2,$D$2,D14,F14,J14,K14,M14)</f>
        <v>28254.34</v>
      </c>
      <c r="BB14" s="62">
        <f>BA14+SUM(N14:AZ14)</f>
        <v>28254.34</v>
      </c>
      <c r="BC14" s="57" t="str">
        <f>SpellNumber(L14,BB14)</f>
        <v>INR  Twenty Eight Thousand Two Hundred &amp; Fifty Four  and Paise Thirty Four Only</v>
      </c>
      <c r="BD14" s="87">
        <v>19</v>
      </c>
      <c r="BE14" s="15">
        <f>ROUND(BD14*1.12*1.01,2)</f>
        <v>21.49</v>
      </c>
      <c r="HN14" s="16">
        <v>2</v>
      </c>
      <c r="HO14" s="16" t="s">
        <v>34</v>
      </c>
      <c r="HP14" s="16" t="s">
        <v>43</v>
      </c>
      <c r="HQ14" s="16">
        <v>10</v>
      </c>
      <c r="HR14" s="16" t="s">
        <v>37</v>
      </c>
    </row>
    <row r="15" spans="1:226" s="15" customFormat="1" ht="78" customHeight="1">
      <c r="A15" s="65">
        <v>3</v>
      </c>
      <c r="B15" s="74" t="s">
        <v>220</v>
      </c>
      <c r="C15" s="68" t="s">
        <v>206</v>
      </c>
      <c r="D15" s="86">
        <v>3</v>
      </c>
      <c r="E15" s="85" t="s">
        <v>417</v>
      </c>
      <c r="F15" s="83">
        <v>2212.63</v>
      </c>
      <c r="G15" s="58"/>
      <c r="H15" s="48"/>
      <c r="I15" s="47" t="s">
        <v>38</v>
      </c>
      <c r="J15" s="49">
        <f>IF(I15="Less(-)",-1,1)</f>
        <v>1</v>
      </c>
      <c r="K15" s="50" t="s">
        <v>63</v>
      </c>
      <c r="L15" s="50" t="s">
        <v>7</v>
      </c>
      <c r="M15" s="59"/>
      <c r="N15" s="58"/>
      <c r="O15" s="58"/>
      <c r="P15" s="60"/>
      <c r="Q15" s="58"/>
      <c r="R15" s="58"/>
      <c r="S15" s="60"/>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61">
        <f>total_amount_ba($B$2,$D$2,D15,F15,J15,K15,M15)</f>
        <v>6637.89</v>
      </c>
      <c r="BB15" s="62">
        <f>BA15+SUM(N15:AZ15)</f>
        <v>6637.89</v>
      </c>
      <c r="BC15" s="57" t="str">
        <f>SpellNumber(L15,BB15)</f>
        <v>INR  Six Thousand Six Hundred &amp; Thirty Seven  and Paise Eighty Nine Only</v>
      </c>
      <c r="BD15" s="87">
        <v>1956</v>
      </c>
      <c r="BE15" s="15">
        <f aca="true" t="shared" si="0" ref="BE15:BE78">ROUND(BD15*1.12*1.01,2)</f>
        <v>2212.63</v>
      </c>
      <c r="HN15" s="16">
        <v>2</v>
      </c>
      <c r="HO15" s="16" t="s">
        <v>34</v>
      </c>
      <c r="HP15" s="16" t="s">
        <v>43</v>
      </c>
      <c r="HQ15" s="16">
        <v>10</v>
      </c>
      <c r="HR15" s="16" t="s">
        <v>37</v>
      </c>
    </row>
    <row r="16" spans="1:226" s="15" customFormat="1" ht="72.75" customHeight="1">
      <c r="A16" s="65">
        <v>4</v>
      </c>
      <c r="B16" s="74" t="s">
        <v>221</v>
      </c>
      <c r="C16" s="68" t="s">
        <v>42</v>
      </c>
      <c r="D16" s="86">
        <v>2</v>
      </c>
      <c r="E16" s="85" t="s">
        <v>417</v>
      </c>
      <c r="F16" s="83">
        <v>2269.19</v>
      </c>
      <c r="G16" s="58"/>
      <c r="H16" s="48"/>
      <c r="I16" s="47" t="s">
        <v>38</v>
      </c>
      <c r="J16" s="49">
        <f>IF(I16="Less(-)",-1,1)</f>
        <v>1</v>
      </c>
      <c r="K16" s="50" t="s">
        <v>63</v>
      </c>
      <c r="L16" s="50" t="s">
        <v>7</v>
      </c>
      <c r="M16" s="59"/>
      <c r="N16" s="58"/>
      <c r="O16" s="58"/>
      <c r="P16" s="60"/>
      <c r="Q16" s="58"/>
      <c r="R16" s="58"/>
      <c r="S16" s="60"/>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61">
        <f>total_amount_ba($B$2,$D$2,D16,F16,J16,K16,M16)</f>
        <v>4538.38</v>
      </c>
      <c r="BB16" s="62">
        <f>BA16+SUM(N16:AZ16)</f>
        <v>4538.38</v>
      </c>
      <c r="BC16" s="57" t="str">
        <f>SpellNumber(L16,BB16)</f>
        <v>INR  Four Thousand Five Hundred &amp; Thirty Eight  and Paise Thirty Eight Only</v>
      </c>
      <c r="BD16" s="87">
        <v>2006</v>
      </c>
      <c r="BE16" s="15">
        <f t="shared" si="0"/>
        <v>2269.19</v>
      </c>
      <c r="HN16" s="16">
        <v>2</v>
      </c>
      <c r="HO16" s="16" t="s">
        <v>34</v>
      </c>
      <c r="HP16" s="16" t="s">
        <v>43</v>
      </c>
      <c r="HQ16" s="16">
        <v>10</v>
      </c>
      <c r="HR16" s="16" t="s">
        <v>37</v>
      </c>
    </row>
    <row r="17" spans="1:226" s="15" customFormat="1" ht="72.75" customHeight="1">
      <c r="A17" s="65">
        <v>5</v>
      </c>
      <c r="B17" s="74" t="s">
        <v>222</v>
      </c>
      <c r="C17" s="68" t="s">
        <v>44</v>
      </c>
      <c r="D17" s="86">
        <v>2</v>
      </c>
      <c r="E17" s="85" t="s">
        <v>417</v>
      </c>
      <c r="F17" s="83">
        <v>2325.75</v>
      </c>
      <c r="G17" s="58"/>
      <c r="H17" s="48"/>
      <c r="I17" s="47" t="s">
        <v>38</v>
      </c>
      <c r="J17" s="49">
        <f aca="true" t="shared" si="1" ref="J17:J76">IF(I17="Less(-)",-1,1)</f>
        <v>1</v>
      </c>
      <c r="K17" s="50" t="s">
        <v>63</v>
      </c>
      <c r="L17" s="50" t="s">
        <v>7</v>
      </c>
      <c r="M17" s="59"/>
      <c r="N17" s="58"/>
      <c r="O17" s="58"/>
      <c r="P17" s="60"/>
      <c r="Q17" s="58"/>
      <c r="R17" s="58"/>
      <c r="S17" s="60"/>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61">
        <f aca="true" t="shared" si="2" ref="BA17:BA70">total_amount_ba($B$2,$D$2,D17,F17,J17,K17,M17)</f>
        <v>4651.5</v>
      </c>
      <c r="BB17" s="62">
        <f aca="true" t="shared" si="3" ref="BB17:BB76">BA17+SUM(N17:AZ17)</f>
        <v>4651.5</v>
      </c>
      <c r="BC17" s="57" t="str">
        <f aca="true" t="shared" si="4" ref="BC17:BC76">SpellNumber(L17,BB17)</f>
        <v>INR  Four Thousand Six Hundred &amp; Fifty One  and Paise Fifty Only</v>
      </c>
      <c r="BD17" s="87">
        <v>2056</v>
      </c>
      <c r="BE17" s="15">
        <f t="shared" si="0"/>
        <v>2325.75</v>
      </c>
      <c r="HN17" s="16">
        <v>3</v>
      </c>
      <c r="HO17" s="16" t="s">
        <v>45</v>
      </c>
      <c r="HP17" s="16" t="s">
        <v>46</v>
      </c>
      <c r="HQ17" s="16">
        <v>10</v>
      </c>
      <c r="HR17" s="16" t="s">
        <v>37</v>
      </c>
    </row>
    <row r="18" spans="1:226" s="15" customFormat="1" ht="72.75" customHeight="1">
      <c r="A18" s="65">
        <v>6</v>
      </c>
      <c r="B18" s="74" t="s">
        <v>223</v>
      </c>
      <c r="C18" s="68" t="s">
        <v>47</v>
      </c>
      <c r="D18" s="86">
        <v>2</v>
      </c>
      <c r="E18" s="85" t="s">
        <v>417</v>
      </c>
      <c r="F18" s="83">
        <v>2382.31</v>
      </c>
      <c r="G18" s="58"/>
      <c r="H18" s="48"/>
      <c r="I18" s="47" t="s">
        <v>38</v>
      </c>
      <c r="J18" s="49">
        <f t="shared" si="1"/>
        <v>1</v>
      </c>
      <c r="K18" s="50" t="s">
        <v>63</v>
      </c>
      <c r="L18" s="50" t="s">
        <v>7</v>
      </c>
      <c r="M18" s="59"/>
      <c r="N18" s="58"/>
      <c r="O18" s="58"/>
      <c r="P18" s="60"/>
      <c r="Q18" s="58"/>
      <c r="R18" s="58"/>
      <c r="S18" s="60"/>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61">
        <f t="shared" si="2"/>
        <v>4764.62</v>
      </c>
      <c r="BB18" s="62">
        <f t="shared" si="3"/>
        <v>4764.62</v>
      </c>
      <c r="BC18" s="57" t="str">
        <f t="shared" si="4"/>
        <v>INR  Four Thousand Seven Hundred &amp; Sixty Four  and Paise Sixty Two Only</v>
      </c>
      <c r="BD18" s="87">
        <v>2106</v>
      </c>
      <c r="BE18" s="15">
        <f t="shared" si="0"/>
        <v>2382.31</v>
      </c>
      <c r="HN18" s="16">
        <v>1.01</v>
      </c>
      <c r="HO18" s="16" t="s">
        <v>39</v>
      </c>
      <c r="HP18" s="16" t="s">
        <v>35</v>
      </c>
      <c r="HQ18" s="16">
        <v>123.223</v>
      </c>
      <c r="HR18" s="16" t="s">
        <v>37</v>
      </c>
    </row>
    <row r="19" spans="1:226" s="15" customFormat="1" ht="72.75" customHeight="1">
      <c r="A19" s="65">
        <v>7</v>
      </c>
      <c r="B19" s="74" t="s">
        <v>224</v>
      </c>
      <c r="C19" s="68" t="s">
        <v>48</v>
      </c>
      <c r="D19" s="86">
        <v>2</v>
      </c>
      <c r="E19" s="85" t="s">
        <v>417</v>
      </c>
      <c r="F19" s="83">
        <v>2438.87</v>
      </c>
      <c r="G19" s="58"/>
      <c r="H19" s="48"/>
      <c r="I19" s="47" t="s">
        <v>38</v>
      </c>
      <c r="J19" s="49">
        <f t="shared" si="1"/>
        <v>1</v>
      </c>
      <c r="K19" s="50" t="s">
        <v>63</v>
      </c>
      <c r="L19" s="50" t="s">
        <v>7</v>
      </c>
      <c r="M19" s="59"/>
      <c r="N19" s="58"/>
      <c r="O19" s="58"/>
      <c r="P19" s="60"/>
      <c r="Q19" s="58"/>
      <c r="R19" s="58"/>
      <c r="S19" s="60"/>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61">
        <f t="shared" si="2"/>
        <v>4877.74</v>
      </c>
      <c r="BB19" s="62">
        <f t="shared" si="3"/>
        <v>4877.74</v>
      </c>
      <c r="BC19" s="57" t="str">
        <f t="shared" si="4"/>
        <v>INR  Four Thousand Eight Hundred &amp; Seventy Seven  and Paise Seventy Four Only</v>
      </c>
      <c r="BD19" s="87">
        <v>2156</v>
      </c>
      <c r="BE19" s="15">
        <f t="shared" si="0"/>
        <v>2438.87</v>
      </c>
      <c r="HN19" s="16">
        <v>1.02</v>
      </c>
      <c r="HO19" s="16" t="s">
        <v>40</v>
      </c>
      <c r="HP19" s="16" t="s">
        <v>41</v>
      </c>
      <c r="HQ19" s="16">
        <v>213</v>
      </c>
      <c r="HR19" s="16" t="s">
        <v>37</v>
      </c>
    </row>
    <row r="20" spans="1:226" s="15" customFormat="1" ht="85.5" customHeight="1">
      <c r="A20" s="65">
        <v>8</v>
      </c>
      <c r="B20" s="74" t="s">
        <v>225</v>
      </c>
      <c r="C20" s="68" t="s">
        <v>49</v>
      </c>
      <c r="D20" s="86">
        <v>28</v>
      </c>
      <c r="E20" s="85" t="s">
        <v>417</v>
      </c>
      <c r="F20" s="83">
        <v>1062.2</v>
      </c>
      <c r="G20" s="58"/>
      <c r="H20" s="48"/>
      <c r="I20" s="47" t="s">
        <v>38</v>
      </c>
      <c r="J20" s="49">
        <f t="shared" si="1"/>
        <v>1</v>
      </c>
      <c r="K20" s="50" t="s">
        <v>63</v>
      </c>
      <c r="L20" s="50" t="s">
        <v>7</v>
      </c>
      <c r="M20" s="59"/>
      <c r="N20" s="58"/>
      <c r="O20" s="58"/>
      <c r="P20" s="60"/>
      <c r="Q20" s="58"/>
      <c r="R20" s="58"/>
      <c r="S20" s="60"/>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61">
        <f t="shared" si="2"/>
        <v>29741.6</v>
      </c>
      <c r="BB20" s="62">
        <f t="shared" si="3"/>
        <v>29741.6</v>
      </c>
      <c r="BC20" s="57" t="str">
        <f t="shared" si="4"/>
        <v>INR  Twenty Nine Thousand Seven Hundred &amp; Forty One  and Paise Sixty Only</v>
      </c>
      <c r="BD20" s="87">
        <v>939</v>
      </c>
      <c r="BE20" s="15">
        <f t="shared" si="0"/>
        <v>1062.2</v>
      </c>
      <c r="HN20" s="16">
        <v>2</v>
      </c>
      <c r="HO20" s="16" t="s">
        <v>34</v>
      </c>
      <c r="HP20" s="16" t="s">
        <v>43</v>
      </c>
      <c r="HQ20" s="16">
        <v>10</v>
      </c>
      <c r="HR20" s="16" t="s">
        <v>37</v>
      </c>
    </row>
    <row r="21" spans="1:226" s="15" customFormat="1" ht="96" customHeight="1">
      <c r="A21" s="65">
        <v>9</v>
      </c>
      <c r="B21" s="74" t="s">
        <v>226</v>
      </c>
      <c r="C21" s="68" t="s">
        <v>50</v>
      </c>
      <c r="D21" s="86">
        <v>29</v>
      </c>
      <c r="E21" s="85" t="s">
        <v>417</v>
      </c>
      <c r="F21" s="83">
        <v>1118.76</v>
      </c>
      <c r="G21" s="58"/>
      <c r="H21" s="48"/>
      <c r="I21" s="47" t="s">
        <v>38</v>
      </c>
      <c r="J21" s="49">
        <f>IF(I21="Less(-)",-1,1)</f>
        <v>1</v>
      </c>
      <c r="K21" s="50" t="s">
        <v>63</v>
      </c>
      <c r="L21" s="50" t="s">
        <v>7</v>
      </c>
      <c r="M21" s="59"/>
      <c r="N21" s="58"/>
      <c r="O21" s="58"/>
      <c r="P21" s="60"/>
      <c r="Q21" s="58"/>
      <c r="R21" s="58"/>
      <c r="S21" s="60"/>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61">
        <f t="shared" si="2"/>
        <v>32444.04</v>
      </c>
      <c r="BB21" s="62">
        <f>BA21+SUM(N21:AZ21)</f>
        <v>32444.04</v>
      </c>
      <c r="BC21" s="57" t="str">
        <f>SpellNumber(L21,BB21)</f>
        <v>INR  Thirty Two Thousand Four Hundred &amp; Forty Four  and Paise Four Only</v>
      </c>
      <c r="BD21" s="87">
        <v>989</v>
      </c>
      <c r="BE21" s="15">
        <f t="shared" si="0"/>
        <v>1118.76</v>
      </c>
      <c r="HN21" s="16">
        <v>2</v>
      </c>
      <c r="HO21" s="16" t="s">
        <v>34</v>
      </c>
      <c r="HP21" s="16" t="s">
        <v>43</v>
      </c>
      <c r="HQ21" s="16">
        <v>10</v>
      </c>
      <c r="HR21" s="16" t="s">
        <v>37</v>
      </c>
    </row>
    <row r="22" spans="1:226" s="15" customFormat="1" ht="96" customHeight="1">
      <c r="A22" s="65">
        <v>10</v>
      </c>
      <c r="B22" s="74" t="s">
        <v>227</v>
      </c>
      <c r="C22" s="68" t="s">
        <v>51</v>
      </c>
      <c r="D22" s="86">
        <v>27</v>
      </c>
      <c r="E22" s="85" t="s">
        <v>417</v>
      </c>
      <c r="F22" s="83">
        <v>1175.32</v>
      </c>
      <c r="G22" s="58"/>
      <c r="H22" s="48"/>
      <c r="I22" s="47" t="s">
        <v>38</v>
      </c>
      <c r="J22" s="49">
        <f>IF(I22="Less(-)",-1,1)</f>
        <v>1</v>
      </c>
      <c r="K22" s="50" t="s">
        <v>63</v>
      </c>
      <c r="L22" s="50" t="s">
        <v>7</v>
      </c>
      <c r="M22" s="59"/>
      <c r="N22" s="58"/>
      <c r="O22" s="58"/>
      <c r="P22" s="60"/>
      <c r="Q22" s="58"/>
      <c r="R22" s="58"/>
      <c r="S22" s="60"/>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61">
        <f t="shared" si="2"/>
        <v>31733.64</v>
      </c>
      <c r="BB22" s="62">
        <f>BA22+SUM(N22:AZ22)</f>
        <v>31733.64</v>
      </c>
      <c r="BC22" s="57" t="str">
        <f>SpellNumber(L22,BB22)</f>
        <v>INR  Thirty One Thousand Seven Hundred &amp; Thirty Three  and Paise Sixty Four Only</v>
      </c>
      <c r="BD22" s="87">
        <v>1039</v>
      </c>
      <c r="BE22" s="15">
        <f t="shared" si="0"/>
        <v>1175.32</v>
      </c>
      <c r="HN22" s="16">
        <v>2</v>
      </c>
      <c r="HO22" s="16" t="s">
        <v>34</v>
      </c>
      <c r="HP22" s="16" t="s">
        <v>43</v>
      </c>
      <c r="HQ22" s="16">
        <v>10</v>
      </c>
      <c r="HR22" s="16" t="s">
        <v>37</v>
      </c>
    </row>
    <row r="23" spans="1:226" s="15" customFormat="1" ht="96" customHeight="1">
      <c r="A23" s="65">
        <v>11</v>
      </c>
      <c r="B23" s="74" t="s">
        <v>228</v>
      </c>
      <c r="C23" s="68" t="s">
        <v>52</v>
      </c>
      <c r="D23" s="86">
        <v>31</v>
      </c>
      <c r="E23" s="85" t="s">
        <v>417</v>
      </c>
      <c r="F23" s="83">
        <v>1231.88</v>
      </c>
      <c r="G23" s="58"/>
      <c r="H23" s="48"/>
      <c r="I23" s="47" t="s">
        <v>38</v>
      </c>
      <c r="J23" s="49">
        <f>IF(I23="Less(-)",-1,1)</f>
        <v>1</v>
      </c>
      <c r="K23" s="50" t="s">
        <v>63</v>
      </c>
      <c r="L23" s="50" t="s">
        <v>7</v>
      </c>
      <c r="M23" s="59"/>
      <c r="N23" s="58"/>
      <c r="O23" s="58"/>
      <c r="P23" s="60"/>
      <c r="Q23" s="58"/>
      <c r="R23" s="58"/>
      <c r="S23" s="60"/>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61">
        <f t="shared" si="2"/>
        <v>38188.28</v>
      </c>
      <c r="BB23" s="62">
        <f>BA23+SUM(N23:AZ23)</f>
        <v>38188.28</v>
      </c>
      <c r="BC23" s="57" t="str">
        <f>SpellNumber(L23,BB23)</f>
        <v>INR  Thirty Eight Thousand One Hundred &amp; Eighty Eight  and Paise Twenty Eight Only</v>
      </c>
      <c r="BD23" s="87">
        <v>1089</v>
      </c>
      <c r="BE23" s="15">
        <f t="shared" si="0"/>
        <v>1231.88</v>
      </c>
      <c r="HN23" s="16">
        <v>3</v>
      </c>
      <c r="HO23" s="16" t="s">
        <v>45</v>
      </c>
      <c r="HP23" s="16" t="s">
        <v>46</v>
      </c>
      <c r="HQ23" s="16">
        <v>10</v>
      </c>
      <c r="HR23" s="16" t="s">
        <v>37</v>
      </c>
    </row>
    <row r="24" spans="1:226" s="15" customFormat="1" ht="96" customHeight="1">
      <c r="A24" s="65">
        <v>12</v>
      </c>
      <c r="B24" s="74" t="s">
        <v>229</v>
      </c>
      <c r="C24" s="68" t="s">
        <v>53</v>
      </c>
      <c r="D24" s="86">
        <v>4</v>
      </c>
      <c r="E24" s="85" t="s">
        <v>417</v>
      </c>
      <c r="F24" s="83">
        <v>1288.44</v>
      </c>
      <c r="G24" s="58"/>
      <c r="H24" s="48"/>
      <c r="I24" s="47" t="s">
        <v>38</v>
      </c>
      <c r="J24" s="49">
        <f>IF(I24="Less(-)",-1,1)</f>
        <v>1</v>
      </c>
      <c r="K24" s="50" t="s">
        <v>63</v>
      </c>
      <c r="L24" s="50" t="s">
        <v>7</v>
      </c>
      <c r="M24" s="59"/>
      <c r="N24" s="58"/>
      <c r="O24" s="58"/>
      <c r="P24" s="60"/>
      <c r="Q24" s="58"/>
      <c r="R24" s="58"/>
      <c r="S24" s="60"/>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61">
        <f t="shared" si="2"/>
        <v>5153.76</v>
      </c>
      <c r="BB24" s="62">
        <f>BA24+SUM(N24:AZ24)</f>
        <v>5153.76</v>
      </c>
      <c r="BC24" s="57" t="str">
        <f>SpellNumber(L24,BB24)</f>
        <v>INR  Five Thousand One Hundred &amp; Fifty Three  and Paise Seventy Six Only</v>
      </c>
      <c r="BD24" s="87">
        <v>1139</v>
      </c>
      <c r="BE24" s="15">
        <f t="shared" si="0"/>
        <v>1288.44</v>
      </c>
      <c r="HN24" s="16">
        <v>1.01</v>
      </c>
      <c r="HO24" s="16" t="s">
        <v>39</v>
      </c>
      <c r="HP24" s="16" t="s">
        <v>35</v>
      </c>
      <c r="HQ24" s="16">
        <v>123.223</v>
      </c>
      <c r="HR24" s="16" t="s">
        <v>37</v>
      </c>
    </row>
    <row r="25" spans="1:226" s="15" customFormat="1" ht="102" customHeight="1">
      <c r="A25" s="65">
        <v>13</v>
      </c>
      <c r="B25" s="74" t="s">
        <v>230</v>
      </c>
      <c r="C25" s="68" t="s">
        <v>54</v>
      </c>
      <c r="D25" s="86">
        <v>4</v>
      </c>
      <c r="E25" s="85" t="s">
        <v>417</v>
      </c>
      <c r="F25" s="83">
        <v>505.65</v>
      </c>
      <c r="G25" s="58"/>
      <c r="H25" s="48"/>
      <c r="I25" s="47" t="s">
        <v>38</v>
      </c>
      <c r="J25" s="49">
        <f>IF(I25="Less(-)",-1,1)</f>
        <v>1</v>
      </c>
      <c r="K25" s="50" t="s">
        <v>63</v>
      </c>
      <c r="L25" s="50" t="s">
        <v>7</v>
      </c>
      <c r="M25" s="59"/>
      <c r="N25" s="58"/>
      <c r="O25" s="58"/>
      <c r="P25" s="60"/>
      <c r="Q25" s="58"/>
      <c r="R25" s="58"/>
      <c r="S25" s="60"/>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61">
        <f>total_amount_ba($B$2,$D$2,D25,F25,J25,K25,M25)</f>
        <v>2022.6</v>
      </c>
      <c r="BB25" s="62">
        <f>BA25+SUM(N25:AZ25)</f>
        <v>2022.6</v>
      </c>
      <c r="BC25" s="57" t="str">
        <f>SpellNumber(L25,BB25)</f>
        <v>INR  Two Thousand  &amp;Twenty Two  and Paise Sixty Only</v>
      </c>
      <c r="BD25" s="87">
        <v>447</v>
      </c>
      <c r="BE25" s="15">
        <f t="shared" si="0"/>
        <v>505.65</v>
      </c>
      <c r="HN25" s="16">
        <v>1.01</v>
      </c>
      <c r="HO25" s="16" t="s">
        <v>39</v>
      </c>
      <c r="HP25" s="16" t="s">
        <v>35</v>
      </c>
      <c r="HQ25" s="16">
        <v>123.223</v>
      </c>
      <c r="HR25" s="16" t="s">
        <v>37</v>
      </c>
    </row>
    <row r="26" spans="1:226" s="15" customFormat="1" ht="102" customHeight="1">
      <c r="A26" s="65">
        <v>14</v>
      </c>
      <c r="B26" s="74" t="s">
        <v>231</v>
      </c>
      <c r="C26" s="68" t="s">
        <v>55</v>
      </c>
      <c r="D26" s="86">
        <v>4</v>
      </c>
      <c r="E26" s="85" t="s">
        <v>417</v>
      </c>
      <c r="F26" s="83">
        <v>562.21</v>
      </c>
      <c r="G26" s="58"/>
      <c r="H26" s="48"/>
      <c r="I26" s="47" t="s">
        <v>38</v>
      </c>
      <c r="J26" s="49">
        <f t="shared" si="1"/>
        <v>1</v>
      </c>
      <c r="K26" s="50" t="s">
        <v>63</v>
      </c>
      <c r="L26" s="50" t="s">
        <v>7</v>
      </c>
      <c r="M26" s="59"/>
      <c r="N26" s="58"/>
      <c r="O26" s="58"/>
      <c r="P26" s="60"/>
      <c r="Q26" s="58"/>
      <c r="R26" s="58"/>
      <c r="S26" s="60"/>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61">
        <f t="shared" si="2"/>
        <v>2248.84</v>
      </c>
      <c r="BB26" s="62">
        <f t="shared" si="3"/>
        <v>2248.84</v>
      </c>
      <c r="BC26" s="57" t="str">
        <f t="shared" si="4"/>
        <v>INR  Two Thousand Two Hundred &amp; Forty Eight  and Paise Eighty Four Only</v>
      </c>
      <c r="BD26" s="87">
        <v>497</v>
      </c>
      <c r="BE26" s="15">
        <f t="shared" si="0"/>
        <v>562.21</v>
      </c>
      <c r="HN26" s="16"/>
      <c r="HO26" s="16"/>
      <c r="HP26" s="16"/>
      <c r="HQ26" s="16"/>
      <c r="HR26" s="16"/>
    </row>
    <row r="27" spans="1:226" s="15" customFormat="1" ht="102" customHeight="1">
      <c r="A27" s="65">
        <v>15</v>
      </c>
      <c r="B27" s="74" t="s">
        <v>232</v>
      </c>
      <c r="C27" s="68" t="s">
        <v>56</v>
      </c>
      <c r="D27" s="86">
        <v>4</v>
      </c>
      <c r="E27" s="85" t="s">
        <v>417</v>
      </c>
      <c r="F27" s="83">
        <v>618.77</v>
      </c>
      <c r="G27" s="58"/>
      <c r="H27" s="48"/>
      <c r="I27" s="47" t="s">
        <v>38</v>
      </c>
      <c r="J27" s="49">
        <f t="shared" si="1"/>
        <v>1</v>
      </c>
      <c r="K27" s="50" t="s">
        <v>63</v>
      </c>
      <c r="L27" s="50" t="s">
        <v>7</v>
      </c>
      <c r="M27" s="59"/>
      <c r="N27" s="58"/>
      <c r="O27" s="58"/>
      <c r="P27" s="60"/>
      <c r="Q27" s="58"/>
      <c r="R27" s="58"/>
      <c r="S27" s="60"/>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61">
        <f t="shared" si="2"/>
        <v>2475.08</v>
      </c>
      <c r="BB27" s="62">
        <f t="shared" si="3"/>
        <v>2475.08</v>
      </c>
      <c r="BC27" s="57" t="str">
        <f t="shared" si="4"/>
        <v>INR  Two Thousand Four Hundred &amp; Seventy Five  and Paise Eight Only</v>
      </c>
      <c r="BD27" s="87">
        <v>547</v>
      </c>
      <c r="BE27" s="15">
        <f t="shared" si="0"/>
        <v>618.77</v>
      </c>
      <c r="HN27" s="16"/>
      <c r="HO27" s="16"/>
      <c r="HP27" s="16"/>
      <c r="HQ27" s="16"/>
      <c r="HR27" s="16"/>
    </row>
    <row r="28" spans="1:226" s="15" customFormat="1" ht="102" customHeight="1">
      <c r="A28" s="65">
        <v>16</v>
      </c>
      <c r="B28" s="74" t="s">
        <v>233</v>
      </c>
      <c r="C28" s="68" t="s">
        <v>57</v>
      </c>
      <c r="D28" s="86">
        <v>4</v>
      </c>
      <c r="E28" s="85" t="s">
        <v>417</v>
      </c>
      <c r="F28" s="83">
        <v>675.33</v>
      </c>
      <c r="G28" s="58"/>
      <c r="H28" s="48"/>
      <c r="I28" s="47" t="s">
        <v>38</v>
      </c>
      <c r="J28" s="49">
        <f t="shared" si="1"/>
        <v>1</v>
      </c>
      <c r="K28" s="50" t="s">
        <v>63</v>
      </c>
      <c r="L28" s="50" t="s">
        <v>7</v>
      </c>
      <c r="M28" s="59"/>
      <c r="N28" s="58"/>
      <c r="O28" s="58"/>
      <c r="P28" s="60"/>
      <c r="Q28" s="58"/>
      <c r="R28" s="58"/>
      <c r="S28" s="60"/>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61">
        <f t="shared" si="2"/>
        <v>2701.32</v>
      </c>
      <c r="BB28" s="62">
        <f t="shared" si="3"/>
        <v>2701.32</v>
      </c>
      <c r="BC28" s="57" t="str">
        <f t="shared" si="4"/>
        <v>INR  Two Thousand Seven Hundred &amp; One  and Paise Thirty Two Only</v>
      </c>
      <c r="BD28" s="87">
        <v>597</v>
      </c>
      <c r="BE28" s="15">
        <f t="shared" si="0"/>
        <v>675.33</v>
      </c>
      <c r="HN28" s="16"/>
      <c r="HO28" s="16"/>
      <c r="HP28" s="16"/>
      <c r="HQ28" s="16"/>
      <c r="HR28" s="16"/>
    </row>
    <row r="29" spans="1:226" s="15" customFormat="1" ht="99.75" customHeight="1">
      <c r="A29" s="65">
        <v>17</v>
      </c>
      <c r="B29" s="74" t="s">
        <v>234</v>
      </c>
      <c r="C29" s="68" t="s">
        <v>58</v>
      </c>
      <c r="D29" s="86">
        <v>2</v>
      </c>
      <c r="E29" s="85" t="s">
        <v>417</v>
      </c>
      <c r="F29" s="83">
        <v>731.89</v>
      </c>
      <c r="G29" s="58"/>
      <c r="H29" s="48"/>
      <c r="I29" s="47" t="s">
        <v>38</v>
      </c>
      <c r="J29" s="49">
        <f>IF(I29="Less(-)",-1,1)</f>
        <v>1</v>
      </c>
      <c r="K29" s="50" t="s">
        <v>63</v>
      </c>
      <c r="L29" s="50" t="s">
        <v>7</v>
      </c>
      <c r="M29" s="59"/>
      <c r="N29" s="58"/>
      <c r="O29" s="58"/>
      <c r="P29" s="60"/>
      <c r="Q29" s="58"/>
      <c r="R29" s="58"/>
      <c r="S29" s="60"/>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61">
        <f>total_amount_ba($B$2,$D$2,D29,F29,J29,K29,M29)</f>
        <v>1463.78</v>
      </c>
      <c r="BB29" s="62">
        <f>BA29+SUM(N29:AZ29)</f>
        <v>1463.78</v>
      </c>
      <c r="BC29" s="57" t="str">
        <f>SpellNumber(L29,BB29)</f>
        <v>INR  One Thousand Four Hundred &amp; Sixty Three  and Paise Seventy Eight Only</v>
      </c>
      <c r="BD29" s="87">
        <v>647</v>
      </c>
      <c r="BE29" s="15">
        <f t="shared" si="0"/>
        <v>731.89</v>
      </c>
      <c r="HN29" s="16"/>
      <c r="HO29" s="16"/>
      <c r="HP29" s="16"/>
      <c r="HQ29" s="16"/>
      <c r="HR29" s="16"/>
    </row>
    <row r="30" spans="1:226" s="15" customFormat="1" ht="105" customHeight="1">
      <c r="A30" s="65">
        <v>18</v>
      </c>
      <c r="B30" s="74" t="s">
        <v>235</v>
      </c>
      <c r="C30" s="68" t="s">
        <v>59</v>
      </c>
      <c r="D30" s="72">
        <v>113</v>
      </c>
      <c r="E30" s="72" t="s">
        <v>202</v>
      </c>
      <c r="F30" s="73">
        <v>187.78</v>
      </c>
      <c r="G30" s="58"/>
      <c r="H30" s="48"/>
      <c r="I30" s="47" t="s">
        <v>38</v>
      </c>
      <c r="J30" s="49">
        <f t="shared" si="1"/>
        <v>1</v>
      </c>
      <c r="K30" s="50" t="s">
        <v>63</v>
      </c>
      <c r="L30" s="50" t="s">
        <v>7</v>
      </c>
      <c r="M30" s="59"/>
      <c r="N30" s="58"/>
      <c r="O30" s="58"/>
      <c r="P30" s="60"/>
      <c r="Q30" s="58"/>
      <c r="R30" s="58"/>
      <c r="S30" s="60"/>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61">
        <f t="shared" si="2"/>
        <v>21219.14</v>
      </c>
      <c r="BB30" s="62">
        <f t="shared" si="3"/>
        <v>21219.14</v>
      </c>
      <c r="BC30" s="57" t="str">
        <f t="shared" si="4"/>
        <v>INR  Twenty One Thousand Two Hundred &amp; Nineteen  and Paise Fourteen Only</v>
      </c>
      <c r="BD30" s="87">
        <v>166</v>
      </c>
      <c r="BE30" s="15">
        <f t="shared" si="0"/>
        <v>187.78</v>
      </c>
      <c r="HN30" s="16"/>
      <c r="HO30" s="16"/>
      <c r="HP30" s="16"/>
      <c r="HQ30" s="16"/>
      <c r="HR30" s="16"/>
    </row>
    <row r="31" spans="1:226" s="15" customFormat="1" ht="112.5" customHeight="1">
      <c r="A31" s="65">
        <v>19</v>
      </c>
      <c r="B31" s="74" t="s">
        <v>236</v>
      </c>
      <c r="C31" s="68" t="s">
        <v>69</v>
      </c>
      <c r="D31" s="86">
        <v>22</v>
      </c>
      <c r="E31" s="85" t="s">
        <v>417</v>
      </c>
      <c r="F31" s="83">
        <v>1059.03</v>
      </c>
      <c r="G31" s="58"/>
      <c r="H31" s="48"/>
      <c r="I31" s="47" t="s">
        <v>38</v>
      </c>
      <c r="J31" s="49">
        <f t="shared" si="1"/>
        <v>1</v>
      </c>
      <c r="K31" s="50" t="s">
        <v>63</v>
      </c>
      <c r="L31" s="50" t="s">
        <v>7</v>
      </c>
      <c r="M31" s="59"/>
      <c r="N31" s="58"/>
      <c r="O31" s="58"/>
      <c r="P31" s="60"/>
      <c r="Q31" s="58"/>
      <c r="R31" s="58"/>
      <c r="S31" s="60"/>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61">
        <f t="shared" si="2"/>
        <v>23298.66</v>
      </c>
      <c r="BB31" s="62">
        <f t="shared" si="3"/>
        <v>23298.66</v>
      </c>
      <c r="BC31" s="57" t="str">
        <f t="shared" si="4"/>
        <v>INR  Twenty Three Thousand Two Hundred &amp; Ninety Eight  and Paise Sixty Six Only</v>
      </c>
      <c r="BD31" s="87">
        <v>936.2</v>
      </c>
      <c r="BE31" s="15">
        <f t="shared" si="0"/>
        <v>1059.03</v>
      </c>
      <c r="HN31" s="16"/>
      <c r="HO31" s="16"/>
      <c r="HP31" s="16"/>
      <c r="HQ31" s="16"/>
      <c r="HR31" s="16"/>
    </row>
    <row r="32" spans="1:226" s="15" customFormat="1" ht="63.75" customHeight="1">
      <c r="A32" s="65">
        <v>20</v>
      </c>
      <c r="B32" s="74" t="s">
        <v>213</v>
      </c>
      <c r="C32" s="68" t="s">
        <v>70</v>
      </c>
      <c r="D32" s="86">
        <v>50</v>
      </c>
      <c r="E32" s="85" t="s">
        <v>416</v>
      </c>
      <c r="F32" s="83">
        <v>408.36</v>
      </c>
      <c r="G32" s="58"/>
      <c r="H32" s="48"/>
      <c r="I32" s="47" t="s">
        <v>38</v>
      </c>
      <c r="J32" s="49">
        <f>IF(I32="Less(-)",-1,1)</f>
        <v>1</v>
      </c>
      <c r="K32" s="50" t="s">
        <v>63</v>
      </c>
      <c r="L32" s="50" t="s">
        <v>7</v>
      </c>
      <c r="M32" s="59"/>
      <c r="N32" s="58"/>
      <c r="O32" s="58"/>
      <c r="P32" s="60"/>
      <c r="Q32" s="58"/>
      <c r="R32" s="58"/>
      <c r="S32" s="60"/>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61">
        <f>total_amount_ba($B$2,$D$2,D32,F32,J32,K32,M32)</f>
        <v>20418</v>
      </c>
      <c r="BB32" s="62">
        <f>BA32+SUM(N32:AZ32)</f>
        <v>20418</v>
      </c>
      <c r="BC32" s="57" t="str">
        <f>SpellNumber(L32,BB32)</f>
        <v>INR  Twenty Thousand Four Hundred &amp; Eighteen  Only</v>
      </c>
      <c r="BD32" s="87">
        <v>361</v>
      </c>
      <c r="BE32" s="15">
        <f t="shared" si="0"/>
        <v>408.36</v>
      </c>
      <c r="HN32" s="16"/>
      <c r="HO32" s="16"/>
      <c r="HP32" s="16"/>
      <c r="HQ32" s="16"/>
      <c r="HR32" s="16"/>
    </row>
    <row r="33" spans="1:226" s="15" customFormat="1" ht="96" customHeight="1">
      <c r="A33" s="65">
        <v>21</v>
      </c>
      <c r="B33" s="74" t="s">
        <v>237</v>
      </c>
      <c r="C33" s="68" t="s">
        <v>71</v>
      </c>
      <c r="D33" s="86">
        <v>7</v>
      </c>
      <c r="E33" s="85" t="s">
        <v>417</v>
      </c>
      <c r="F33" s="83">
        <v>6163.91</v>
      </c>
      <c r="G33" s="58"/>
      <c r="H33" s="48"/>
      <c r="I33" s="47" t="s">
        <v>38</v>
      </c>
      <c r="J33" s="49">
        <f t="shared" si="1"/>
        <v>1</v>
      </c>
      <c r="K33" s="50" t="s">
        <v>63</v>
      </c>
      <c r="L33" s="50" t="s">
        <v>7</v>
      </c>
      <c r="M33" s="59"/>
      <c r="N33" s="58"/>
      <c r="O33" s="58"/>
      <c r="P33" s="60"/>
      <c r="Q33" s="58"/>
      <c r="R33" s="58"/>
      <c r="S33" s="60"/>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61">
        <f t="shared" si="2"/>
        <v>43147.37</v>
      </c>
      <c r="BB33" s="62">
        <f t="shared" si="3"/>
        <v>43147.37</v>
      </c>
      <c r="BC33" s="57" t="str">
        <f t="shared" si="4"/>
        <v>INR  Forty Three Thousand One Hundred &amp; Forty Seven  and Paise Thirty Seven Only</v>
      </c>
      <c r="BD33" s="87">
        <v>5449</v>
      </c>
      <c r="BE33" s="15">
        <f t="shared" si="0"/>
        <v>6163.91</v>
      </c>
      <c r="HN33" s="16"/>
      <c r="HO33" s="16"/>
      <c r="HP33" s="16"/>
      <c r="HQ33" s="16"/>
      <c r="HR33" s="16"/>
    </row>
    <row r="34" spans="1:226" s="15" customFormat="1" ht="240.75" customHeight="1">
      <c r="A34" s="65">
        <v>22</v>
      </c>
      <c r="B34" s="74" t="s">
        <v>238</v>
      </c>
      <c r="C34" s="68" t="s">
        <v>72</v>
      </c>
      <c r="D34" s="86">
        <v>4</v>
      </c>
      <c r="E34" s="85" t="s">
        <v>417</v>
      </c>
      <c r="F34" s="83">
        <v>7402.57</v>
      </c>
      <c r="G34" s="58"/>
      <c r="H34" s="48"/>
      <c r="I34" s="47" t="s">
        <v>38</v>
      </c>
      <c r="J34" s="49">
        <f t="shared" si="1"/>
        <v>1</v>
      </c>
      <c r="K34" s="50" t="s">
        <v>63</v>
      </c>
      <c r="L34" s="50" t="s">
        <v>7</v>
      </c>
      <c r="M34" s="59"/>
      <c r="N34" s="58"/>
      <c r="O34" s="58"/>
      <c r="P34" s="60"/>
      <c r="Q34" s="58"/>
      <c r="R34" s="58"/>
      <c r="S34" s="60"/>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61">
        <f t="shared" si="2"/>
        <v>29610.28</v>
      </c>
      <c r="BB34" s="62">
        <f t="shared" si="3"/>
        <v>29610.28</v>
      </c>
      <c r="BC34" s="57" t="str">
        <f t="shared" si="4"/>
        <v>INR  Twenty Nine Thousand Six Hundred &amp; Ten  and Paise Twenty Eight Only</v>
      </c>
      <c r="BD34" s="87">
        <v>6544</v>
      </c>
      <c r="BE34" s="15">
        <f t="shared" si="0"/>
        <v>7402.57</v>
      </c>
      <c r="HN34" s="16"/>
      <c r="HO34" s="16"/>
      <c r="HP34" s="16"/>
      <c r="HQ34" s="16"/>
      <c r="HR34" s="16"/>
    </row>
    <row r="35" spans="1:226" s="15" customFormat="1" ht="252" customHeight="1">
      <c r="A35" s="65">
        <v>23</v>
      </c>
      <c r="B35" s="74" t="s">
        <v>239</v>
      </c>
      <c r="C35" s="68" t="s">
        <v>73</v>
      </c>
      <c r="D35" s="86">
        <v>4</v>
      </c>
      <c r="E35" s="85" t="s">
        <v>417</v>
      </c>
      <c r="F35" s="83">
        <v>7510.04</v>
      </c>
      <c r="G35" s="58"/>
      <c r="H35" s="48"/>
      <c r="I35" s="47" t="s">
        <v>38</v>
      </c>
      <c r="J35" s="49">
        <f t="shared" si="1"/>
        <v>1</v>
      </c>
      <c r="K35" s="50" t="s">
        <v>63</v>
      </c>
      <c r="L35" s="50" t="s">
        <v>7</v>
      </c>
      <c r="M35" s="59"/>
      <c r="N35" s="58"/>
      <c r="O35" s="58"/>
      <c r="P35" s="60"/>
      <c r="Q35" s="58"/>
      <c r="R35" s="58"/>
      <c r="S35" s="60"/>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61">
        <f t="shared" si="2"/>
        <v>30040.16</v>
      </c>
      <c r="BB35" s="62">
        <f t="shared" si="3"/>
        <v>30040.16</v>
      </c>
      <c r="BC35" s="57" t="str">
        <f t="shared" si="4"/>
        <v>INR  Thirty Thousand  &amp;Forty  and Paise Sixteen Only</v>
      </c>
      <c r="BD35" s="87">
        <v>6639</v>
      </c>
      <c r="BE35" s="15">
        <f t="shared" si="0"/>
        <v>7510.04</v>
      </c>
      <c r="HN35" s="16"/>
      <c r="HO35" s="16"/>
      <c r="HP35" s="16"/>
      <c r="HQ35" s="16"/>
      <c r="HR35" s="16"/>
    </row>
    <row r="36" spans="1:226" s="15" customFormat="1" ht="243" customHeight="1">
      <c r="A36" s="65">
        <v>24</v>
      </c>
      <c r="B36" s="74" t="s">
        <v>240</v>
      </c>
      <c r="C36" s="68" t="s">
        <v>74</v>
      </c>
      <c r="D36" s="86">
        <v>4</v>
      </c>
      <c r="E36" s="85" t="s">
        <v>417</v>
      </c>
      <c r="F36" s="83">
        <v>7617.5</v>
      </c>
      <c r="G36" s="58"/>
      <c r="H36" s="48"/>
      <c r="I36" s="47" t="s">
        <v>38</v>
      </c>
      <c r="J36" s="49">
        <f t="shared" si="1"/>
        <v>1</v>
      </c>
      <c r="K36" s="50" t="s">
        <v>63</v>
      </c>
      <c r="L36" s="50" t="s">
        <v>7</v>
      </c>
      <c r="M36" s="59"/>
      <c r="N36" s="58"/>
      <c r="O36" s="58"/>
      <c r="P36" s="60"/>
      <c r="Q36" s="58"/>
      <c r="R36" s="58"/>
      <c r="S36" s="60"/>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61">
        <f t="shared" si="2"/>
        <v>30470</v>
      </c>
      <c r="BB36" s="62">
        <f t="shared" si="3"/>
        <v>30470</v>
      </c>
      <c r="BC36" s="57" t="str">
        <f t="shared" si="4"/>
        <v>INR  Thirty Thousand Four Hundred &amp; Seventy  Only</v>
      </c>
      <c r="BD36" s="87">
        <v>6734</v>
      </c>
      <c r="BE36" s="15">
        <f t="shared" si="0"/>
        <v>7617.5</v>
      </c>
      <c r="HN36" s="16"/>
      <c r="HO36" s="16"/>
      <c r="HP36" s="16"/>
      <c r="HQ36" s="16"/>
      <c r="HR36" s="16"/>
    </row>
    <row r="37" spans="1:226" s="15" customFormat="1" ht="238.5" customHeight="1">
      <c r="A37" s="65">
        <v>25</v>
      </c>
      <c r="B37" s="74" t="s">
        <v>241</v>
      </c>
      <c r="C37" s="68" t="s">
        <v>75</v>
      </c>
      <c r="D37" s="86">
        <v>4</v>
      </c>
      <c r="E37" s="85" t="s">
        <v>417</v>
      </c>
      <c r="F37" s="83">
        <v>7724.96</v>
      </c>
      <c r="G37" s="58"/>
      <c r="H37" s="48"/>
      <c r="I37" s="47" t="s">
        <v>38</v>
      </c>
      <c r="J37" s="49">
        <f>IF(I37="Less(-)",-1,1)</f>
        <v>1</v>
      </c>
      <c r="K37" s="50" t="s">
        <v>63</v>
      </c>
      <c r="L37" s="50" t="s">
        <v>7</v>
      </c>
      <c r="M37" s="59"/>
      <c r="N37" s="58"/>
      <c r="O37" s="58"/>
      <c r="P37" s="60"/>
      <c r="Q37" s="58"/>
      <c r="R37" s="58"/>
      <c r="S37" s="60"/>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61">
        <f>total_amount_ba($B$2,$D$2,D37,F37,J37,K37,M37)</f>
        <v>30899.84</v>
      </c>
      <c r="BB37" s="62">
        <f>BA37+SUM(N37:AZ37)</f>
        <v>30899.84</v>
      </c>
      <c r="BC37" s="57" t="str">
        <f>SpellNumber(L37,BB37)</f>
        <v>INR  Thirty Thousand Eight Hundred &amp; Ninety Nine  and Paise Eighty Four Only</v>
      </c>
      <c r="BD37" s="87">
        <v>6829</v>
      </c>
      <c r="BE37" s="15">
        <f t="shared" si="0"/>
        <v>7724.96</v>
      </c>
      <c r="HN37" s="16"/>
      <c r="HO37" s="16"/>
      <c r="HP37" s="16"/>
      <c r="HQ37" s="16"/>
      <c r="HR37" s="16"/>
    </row>
    <row r="38" spans="1:226" s="15" customFormat="1" ht="238.5" customHeight="1">
      <c r="A38" s="65">
        <v>26</v>
      </c>
      <c r="B38" s="74" t="s">
        <v>242</v>
      </c>
      <c r="C38" s="68" t="s">
        <v>76</v>
      </c>
      <c r="D38" s="86">
        <v>2</v>
      </c>
      <c r="E38" s="85" t="s">
        <v>417</v>
      </c>
      <c r="F38" s="83">
        <v>7832.43</v>
      </c>
      <c r="G38" s="58"/>
      <c r="H38" s="48"/>
      <c r="I38" s="47" t="s">
        <v>38</v>
      </c>
      <c r="J38" s="49">
        <f t="shared" si="1"/>
        <v>1</v>
      </c>
      <c r="K38" s="50" t="s">
        <v>63</v>
      </c>
      <c r="L38" s="50" t="s">
        <v>7</v>
      </c>
      <c r="M38" s="59"/>
      <c r="N38" s="58"/>
      <c r="O38" s="58"/>
      <c r="P38" s="60"/>
      <c r="Q38" s="58"/>
      <c r="R38" s="58"/>
      <c r="S38" s="60"/>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61">
        <f t="shared" si="2"/>
        <v>15664.86</v>
      </c>
      <c r="BB38" s="62">
        <f t="shared" si="3"/>
        <v>15664.86</v>
      </c>
      <c r="BC38" s="57" t="str">
        <f t="shared" si="4"/>
        <v>INR  Fifteen Thousand Six Hundred &amp; Sixty Four  and Paise Eighty Six Only</v>
      </c>
      <c r="BD38" s="87">
        <v>6924</v>
      </c>
      <c r="BE38" s="15">
        <f t="shared" si="0"/>
        <v>7832.43</v>
      </c>
      <c r="HN38" s="16"/>
      <c r="HO38" s="16"/>
      <c r="HP38" s="16"/>
      <c r="HQ38" s="16"/>
      <c r="HR38" s="16"/>
    </row>
    <row r="39" spans="1:226" s="15" customFormat="1" ht="170.25" customHeight="1">
      <c r="A39" s="65">
        <v>27</v>
      </c>
      <c r="B39" s="74" t="s">
        <v>243</v>
      </c>
      <c r="C39" s="68" t="s">
        <v>77</v>
      </c>
      <c r="D39" s="86">
        <v>0.3</v>
      </c>
      <c r="E39" s="85" t="s">
        <v>418</v>
      </c>
      <c r="F39" s="83">
        <v>80785.78</v>
      </c>
      <c r="G39" s="58"/>
      <c r="H39" s="48"/>
      <c r="I39" s="47" t="s">
        <v>38</v>
      </c>
      <c r="J39" s="49">
        <f t="shared" si="1"/>
        <v>1</v>
      </c>
      <c r="K39" s="50" t="s">
        <v>63</v>
      </c>
      <c r="L39" s="50" t="s">
        <v>7</v>
      </c>
      <c r="M39" s="59"/>
      <c r="N39" s="58"/>
      <c r="O39" s="58"/>
      <c r="P39" s="60"/>
      <c r="Q39" s="58"/>
      <c r="R39" s="58"/>
      <c r="S39" s="60"/>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61">
        <f t="shared" si="2"/>
        <v>24235.73</v>
      </c>
      <c r="BB39" s="62">
        <f t="shared" si="3"/>
        <v>24235.73</v>
      </c>
      <c r="BC39" s="57" t="str">
        <f t="shared" si="4"/>
        <v>INR  Twenty Four Thousand Two Hundred &amp; Thirty Five  and Paise Seventy Three Only</v>
      </c>
      <c r="BD39" s="87">
        <v>71416</v>
      </c>
      <c r="BE39" s="15">
        <f t="shared" si="0"/>
        <v>80785.78</v>
      </c>
      <c r="HN39" s="16"/>
      <c r="HO39" s="16"/>
      <c r="HP39" s="16"/>
      <c r="HQ39" s="16"/>
      <c r="HR39" s="16"/>
    </row>
    <row r="40" spans="1:226" s="15" customFormat="1" ht="187.5" customHeight="1">
      <c r="A40" s="65">
        <v>28</v>
      </c>
      <c r="B40" s="74" t="s">
        <v>244</v>
      </c>
      <c r="C40" s="68" t="s">
        <v>78</v>
      </c>
      <c r="D40" s="86">
        <v>0.25</v>
      </c>
      <c r="E40" s="85" t="s">
        <v>418</v>
      </c>
      <c r="F40" s="83">
        <v>81328.76</v>
      </c>
      <c r="G40" s="58"/>
      <c r="H40" s="48"/>
      <c r="I40" s="47" t="s">
        <v>38</v>
      </c>
      <c r="J40" s="49">
        <f>IF(I40="Less(-)",-1,1)</f>
        <v>1</v>
      </c>
      <c r="K40" s="50" t="s">
        <v>63</v>
      </c>
      <c r="L40" s="50" t="s">
        <v>7</v>
      </c>
      <c r="M40" s="59"/>
      <c r="N40" s="58"/>
      <c r="O40" s="58"/>
      <c r="P40" s="60"/>
      <c r="Q40" s="58"/>
      <c r="R40" s="58"/>
      <c r="S40" s="60"/>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61">
        <f>total_amount_ba($B$2,$D$2,D40,F40,J40,K40,M40)</f>
        <v>20332.19</v>
      </c>
      <c r="BB40" s="62">
        <f>BA40+SUM(N40:AZ40)</f>
        <v>20332.19</v>
      </c>
      <c r="BC40" s="57" t="str">
        <f>SpellNumber(L40,BB40)</f>
        <v>INR  Twenty Thousand Three Hundred &amp; Thirty Two  and Paise Nineteen Only</v>
      </c>
      <c r="BD40" s="87">
        <v>71896</v>
      </c>
      <c r="BE40" s="15">
        <f t="shared" si="0"/>
        <v>81328.76</v>
      </c>
      <c r="HN40" s="16"/>
      <c r="HO40" s="16"/>
      <c r="HP40" s="16"/>
      <c r="HQ40" s="16"/>
      <c r="HR40" s="16"/>
    </row>
    <row r="41" spans="1:226" s="15" customFormat="1" ht="186.75" customHeight="1">
      <c r="A41" s="65">
        <v>29</v>
      </c>
      <c r="B41" s="74" t="s">
        <v>245</v>
      </c>
      <c r="C41" s="68" t="s">
        <v>79</v>
      </c>
      <c r="D41" s="86">
        <v>0.25</v>
      </c>
      <c r="E41" s="85" t="s">
        <v>418</v>
      </c>
      <c r="F41" s="83">
        <v>81871.73</v>
      </c>
      <c r="G41" s="58"/>
      <c r="H41" s="48"/>
      <c r="I41" s="47" t="s">
        <v>38</v>
      </c>
      <c r="J41" s="49">
        <f>IF(I41="Less(-)",-1,1)</f>
        <v>1</v>
      </c>
      <c r="K41" s="50" t="s">
        <v>63</v>
      </c>
      <c r="L41" s="50" t="s">
        <v>7</v>
      </c>
      <c r="M41" s="59"/>
      <c r="N41" s="58"/>
      <c r="O41" s="58"/>
      <c r="P41" s="60"/>
      <c r="Q41" s="58"/>
      <c r="R41" s="58"/>
      <c r="S41" s="60"/>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61">
        <f t="shared" si="2"/>
        <v>20467.93</v>
      </c>
      <c r="BB41" s="62">
        <f>BA41+SUM(N41:AZ41)</f>
        <v>20467.93</v>
      </c>
      <c r="BC41" s="57" t="str">
        <f>SpellNumber(L41,BB41)</f>
        <v>INR  Twenty Thousand Four Hundred &amp; Sixty Seven  and Paise Ninety Three Only</v>
      </c>
      <c r="BD41" s="87">
        <v>72376</v>
      </c>
      <c r="BE41" s="15">
        <f t="shared" si="0"/>
        <v>81871.73</v>
      </c>
      <c r="HN41" s="16"/>
      <c r="HO41" s="16"/>
      <c r="HP41" s="16"/>
      <c r="HQ41" s="16"/>
      <c r="HR41" s="16"/>
    </row>
    <row r="42" spans="1:226" s="15" customFormat="1" ht="183.75" customHeight="1">
      <c r="A42" s="65">
        <v>30</v>
      </c>
      <c r="B42" s="74" t="s">
        <v>246</v>
      </c>
      <c r="C42" s="68" t="s">
        <v>80</v>
      </c>
      <c r="D42" s="86">
        <v>0.25</v>
      </c>
      <c r="E42" s="85" t="s">
        <v>418</v>
      </c>
      <c r="F42" s="83">
        <v>82414.71</v>
      </c>
      <c r="G42" s="58"/>
      <c r="H42" s="48"/>
      <c r="I42" s="47" t="s">
        <v>38</v>
      </c>
      <c r="J42" s="49">
        <f t="shared" si="1"/>
        <v>1</v>
      </c>
      <c r="K42" s="50" t="s">
        <v>63</v>
      </c>
      <c r="L42" s="50" t="s">
        <v>7</v>
      </c>
      <c r="M42" s="59"/>
      <c r="N42" s="58"/>
      <c r="O42" s="58"/>
      <c r="P42" s="60"/>
      <c r="Q42" s="58"/>
      <c r="R42" s="58"/>
      <c r="S42" s="60"/>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61">
        <f t="shared" si="2"/>
        <v>20603.68</v>
      </c>
      <c r="BB42" s="62">
        <f t="shared" si="3"/>
        <v>20603.68</v>
      </c>
      <c r="BC42" s="57" t="str">
        <f t="shared" si="4"/>
        <v>INR  Twenty Thousand Six Hundred &amp; Three  and Paise Sixty Eight Only</v>
      </c>
      <c r="BD42" s="87">
        <v>72856</v>
      </c>
      <c r="BE42" s="15">
        <f t="shared" si="0"/>
        <v>82414.71</v>
      </c>
      <c r="HN42" s="16"/>
      <c r="HO42" s="16"/>
      <c r="HP42" s="16"/>
      <c r="HQ42" s="16"/>
      <c r="HR42" s="16"/>
    </row>
    <row r="43" spans="1:226" s="15" customFormat="1" ht="183.75" customHeight="1">
      <c r="A43" s="65">
        <v>31</v>
      </c>
      <c r="B43" s="74" t="s">
        <v>247</v>
      </c>
      <c r="C43" s="68" t="s">
        <v>81</v>
      </c>
      <c r="D43" s="86">
        <v>0.15</v>
      </c>
      <c r="E43" s="85" t="s">
        <v>418</v>
      </c>
      <c r="F43" s="83">
        <v>82957.68</v>
      </c>
      <c r="G43" s="58"/>
      <c r="H43" s="48"/>
      <c r="I43" s="47" t="s">
        <v>38</v>
      </c>
      <c r="J43" s="49">
        <f>IF(I43="Less(-)",-1,1)</f>
        <v>1</v>
      </c>
      <c r="K43" s="50" t="s">
        <v>63</v>
      </c>
      <c r="L43" s="50" t="s">
        <v>7</v>
      </c>
      <c r="M43" s="59"/>
      <c r="N43" s="58"/>
      <c r="O43" s="58"/>
      <c r="P43" s="60"/>
      <c r="Q43" s="58"/>
      <c r="R43" s="58"/>
      <c r="S43" s="60"/>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61">
        <f>total_amount_ba($B$2,$D$2,D43,F43,J43,K43,M43)</f>
        <v>12443.65</v>
      </c>
      <c r="BB43" s="62">
        <f>BA43+SUM(N43:AZ43)</f>
        <v>12443.65</v>
      </c>
      <c r="BC43" s="57" t="str">
        <f>SpellNumber(L43,BB43)</f>
        <v>INR  Twelve Thousand Four Hundred &amp; Forty Three  and Paise Sixty Five Only</v>
      </c>
      <c r="BD43" s="87">
        <v>73336</v>
      </c>
      <c r="BE43" s="15">
        <f t="shared" si="0"/>
        <v>82957.68</v>
      </c>
      <c r="HN43" s="16"/>
      <c r="HO43" s="16"/>
      <c r="HP43" s="16"/>
      <c r="HQ43" s="16"/>
      <c r="HR43" s="16"/>
    </row>
    <row r="44" spans="1:226" s="15" customFormat="1" ht="164.25" customHeight="1">
      <c r="A44" s="65">
        <v>32</v>
      </c>
      <c r="B44" s="74" t="s">
        <v>248</v>
      </c>
      <c r="C44" s="68" t="s">
        <v>82</v>
      </c>
      <c r="D44" s="86">
        <v>30</v>
      </c>
      <c r="E44" s="85" t="s">
        <v>207</v>
      </c>
      <c r="F44" s="83">
        <v>378.95</v>
      </c>
      <c r="G44" s="58"/>
      <c r="H44" s="48"/>
      <c r="I44" s="47" t="s">
        <v>38</v>
      </c>
      <c r="J44" s="49">
        <f t="shared" si="1"/>
        <v>1</v>
      </c>
      <c r="K44" s="50" t="s">
        <v>63</v>
      </c>
      <c r="L44" s="50" t="s">
        <v>7</v>
      </c>
      <c r="M44" s="59"/>
      <c r="N44" s="58"/>
      <c r="O44" s="58"/>
      <c r="P44" s="60"/>
      <c r="Q44" s="58"/>
      <c r="R44" s="58"/>
      <c r="S44" s="60"/>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61">
        <f t="shared" si="2"/>
        <v>11368.5</v>
      </c>
      <c r="BB44" s="62">
        <f t="shared" si="3"/>
        <v>11368.5</v>
      </c>
      <c r="BC44" s="57" t="str">
        <f t="shared" si="4"/>
        <v>INR  Eleven Thousand Three Hundred &amp; Sixty Eight  and Paise Fifty Only</v>
      </c>
      <c r="BD44" s="87">
        <v>335</v>
      </c>
      <c r="BE44" s="15">
        <f t="shared" si="0"/>
        <v>378.95</v>
      </c>
      <c r="HN44" s="16"/>
      <c r="HO44" s="16"/>
      <c r="HP44" s="16"/>
      <c r="HQ44" s="16"/>
      <c r="HR44" s="16"/>
    </row>
    <row r="45" spans="1:226" s="15" customFormat="1" ht="164.25" customHeight="1">
      <c r="A45" s="65">
        <v>33</v>
      </c>
      <c r="B45" s="74" t="s">
        <v>249</v>
      </c>
      <c r="C45" s="68" t="s">
        <v>83</v>
      </c>
      <c r="D45" s="86">
        <v>30</v>
      </c>
      <c r="E45" s="85" t="s">
        <v>207</v>
      </c>
      <c r="F45" s="83">
        <v>399.31</v>
      </c>
      <c r="G45" s="58"/>
      <c r="H45" s="48"/>
      <c r="I45" s="47" t="s">
        <v>38</v>
      </c>
      <c r="J45" s="49">
        <f t="shared" si="1"/>
        <v>1</v>
      </c>
      <c r="K45" s="50" t="s">
        <v>63</v>
      </c>
      <c r="L45" s="50" t="s">
        <v>7</v>
      </c>
      <c r="M45" s="59"/>
      <c r="N45" s="58"/>
      <c r="O45" s="58"/>
      <c r="P45" s="60"/>
      <c r="Q45" s="58"/>
      <c r="R45" s="58"/>
      <c r="S45" s="60"/>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61">
        <f t="shared" si="2"/>
        <v>11979.3</v>
      </c>
      <c r="BB45" s="62">
        <f t="shared" si="3"/>
        <v>11979.3</v>
      </c>
      <c r="BC45" s="57" t="str">
        <f t="shared" si="4"/>
        <v>INR  Eleven Thousand Nine Hundred &amp; Seventy Nine  and Paise Thirty Only</v>
      </c>
      <c r="BD45" s="87">
        <v>353</v>
      </c>
      <c r="BE45" s="15">
        <f t="shared" si="0"/>
        <v>399.31</v>
      </c>
      <c r="HN45" s="16"/>
      <c r="HO45" s="16"/>
      <c r="HP45" s="16"/>
      <c r="HQ45" s="16"/>
      <c r="HR45" s="16"/>
    </row>
    <row r="46" spans="1:226" s="15" customFormat="1" ht="156.75" customHeight="1">
      <c r="A46" s="65">
        <v>34</v>
      </c>
      <c r="B46" s="74" t="s">
        <v>250</v>
      </c>
      <c r="C46" s="68" t="s">
        <v>84</v>
      </c>
      <c r="D46" s="86">
        <v>30</v>
      </c>
      <c r="E46" s="85" t="s">
        <v>207</v>
      </c>
      <c r="F46" s="83">
        <v>419.68</v>
      </c>
      <c r="G46" s="58"/>
      <c r="H46" s="48"/>
      <c r="I46" s="47" t="s">
        <v>38</v>
      </c>
      <c r="J46" s="49">
        <f t="shared" si="1"/>
        <v>1</v>
      </c>
      <c r="K46" s="50" t="s">
        <v>63</v>
      </c>
      <c r="L46" s="50" t="s">
        <v>7</v>
      </c>
      <c r="M46" s="59"/>
      <c r="N46" s="58"/>
      <c r="O46" s="58"/>
      <c r="P46" s="60"/>
      <c r="Q46" s="58"/>
      <c r="R46" s="58"/>
      <c r="S46" s="60"/>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61">
        <f t="shared" si="2"/>
        <v>12590.4</v>
      </c>
      <c r="BB46" s="62">
        <f t="shared" si="3"/>
        <v>12590.4</v>
      </c>
      <c r="BC46" s="57" t="str">
        <f t="shared" si="4"/>
        <v>INR  Twelve Thousand Five Hundred &amp; Ninety  and Paise Forty Only</v>
      </c>
      <c r="BD46" s="87">
        <v>371</v>
      </c>
      <c r="BE46" s="15">
        <f t="shared" si="0"/>
        <v>419.68</v>
      </c>
      <c r="HN46" s="16"/>
      <c r="HO46" s="16"/>
      <c r="HP46" s="16"/>
      <c r="HQ46" s="16"/>
      <c r="HR46" s="16"/>
    </row>
    <row r="47" spans="1:226" s="15" customFormat="1" ht="156.75" customHeight="1">
      <c r="A47" s="65">
        <v>35</v>
      </c>
      <c r="B47" s="74" t="s">
        <v>251</v>
      </c>
      <c r="C47" s="68" t="s">
        <v>85</v>
      </c>
      <c r="D47" s="86">
        <v>30</v>
      </c>
      <c r="E47" s="85" t="s">
        <v>207</v>
      </c>
      <c r="F47" s="83">
        <v>440.04</v>
      </c>
      <c r="G47" s="58"/>
      <c r="H47" s="48"/>
      <c r="I47" s="47" t="s">
        <v>38</v>
      </c>
      <c r="J47" s="49">
        <f t="shared" si="1"/>
        <v>1</v>
      </c>
      <c r="K47" s="50" t="s">
        <v>63</v>
      </c>
      <c r="L47" s="50" t="s">
        <v>7</v>
      </c>
      <c r="M47" s="59"/>
      <c r="N47" s="58"/>
      <c r="O47" s="58"/>
      <c r="P47" s="60"/>
      <c r="Q47" s="58"/>
      <c r="R47" s="58"/>
      <c r="S47" s="60"/>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61">
        <f t="shared" si="2"/>
        <v>13201.2</v>
      </c>
      <c r="BB47" s="62">
        <f t="shared" si="3"/>
        <v>13201.2</v>
      </c>
      <c r="BC47" s="57" t="str">
        <f t="shared" si="4"/>
        <v>INR  Thirteen Thousand Two Hundred &amp; One  and Paise Twenty Only</v>
      </c>
      <c r="BD47" s="87">
        <v>389</v>
      </c>
      <c r="BE47" s="15">
        <f t="shared" si="0"/>
        <v>440.04</v>
      </c>
      <c r="HN47" s="16"/>
      <c r="HO47" s="16"/>
      <c r="HP47" s="16"/>
      <c r="HQ47" s="16"/>
      <c r="HR47" s="16"/>
    </row>
    <row r="48" spans="1:226" s="15" customFormat="1" ht="166.5" customHeight="1">
      <c r="A48" s="65">
        <v>36</v>
      </c>
      <c r="B48" s="74" t="s">
        <v>252</v>
      </c>
      <c r="C48" s="68" t="s">
        <v>86</v>
      </c>
      <c r="D48" s="86">
        <v>8</v>
      </c>
      <c r="E48" s="85" t="s">
        <v>207</v>
      </c>
      <c r="F48" s="83">
        <v>460.4</v>
      </c>
      <c r="G48" s="58"/>
      <c r="H48" s="48"/>
      <c r="I48" s="47" t="s">
        <v>38</v>
      </c>
      <c r="J48" s="49">
        <f>IF(I48="Less(-)",-1,1)</f>
        <v>1</v>
      </c>
      <c r="K48" s="50" t="s">
        <v>63</v>
      </c>
      <c r="L48" s="50" t="s">
        <v>7</v>
      </c>
      <c r="M48" s="59"/>
      <c r="N48" s="58"/>
      <c r="O48" s="58"/>
      <c r="P48" s="60"/>
      <c r="Q48" s="58"/>
      <c r="R48" s="58"/>
      <c r="S48" s="60"/>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61">
        <f>total_amount_ba($B$2,$D$2,D48,F48,J48,K48,M48)</f>
        <v>3683.2</v>
      </c>
      <c r="BB48" s="62">
        <f>BA48+SUM(N48:AZ48)</f>
        <v>3683.2</v>
      </c>
      <c r="BC48" s="57" t="str">
        <f>SpellNumber(L48,BB48)</f>
        <v>INR  Three Thousand Six Hundred &amp; Eighty Three  and Paise Twenty Only</v>
      </c>
      <c r="BD48" s="87">
        <v>407</v>
      </c>
      <c r="BE48" s="15">
        <f t="shared" si="0"/>
        <v>460.4</v>
      </c>
      <c r="HN48" s="16"/>
      <c r="HO48" s="16"/>
      <c r="HP48" s="16"/>
      <c r="HQ48" s="16"/>
      <c r="HR48" s="16"/>
    </row>
    <row r="49" spans="1:226" s="15" customFormat="1" ht="49.5">
      <c r="A49" s="65">
        <v>37</v>
      </c>
      <c r="B49" s="74" t="s">
        <v>253</v>
      </c>
      <c r="C49" s="68" t="s">
        <v>87</v>
      </c>
      <c r="D49" s="86">
        <v>7</v>
      </c>
      <c r="E49" s="72" t="s">
        <v>202</v>
      </c>
      <c r="F49" s="73">
        <v>6123.19</v>
      </c>
      <c r="G49" s="58"/>
      <c r="H49" s="48"/>
      <c r="I49" s="47" t="s">
        <v>38</v>
      </c>
      <c r="J49" s="49">
        <f t="shared" si="1"/>
        <v>1</v>
      </c>
      <c r="K49" s="50" t="s">
        <v>63</v>
      </c>
      <c r="L49" s="50" t="s">
        <v>7</v>
      </c>
      <c r="M49" s="59"/>
      <c r="N49" s="58"/>
      <c r="O49" s="58"/>
      <c r="P49" s="60"/>
      <c r="Q49" s="58"/>
      <c r="R49" s="58"/>
      <c r="S49" s="60"/>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61">
        <f t="shared" si="2"/>
        <v>42862.33</v>
      </c>
      <c r="BB49" s="62">
        <f t="shared" si="3"/>
        <v>42862.33</v>
      </c>
      <c r="BC49" s="57" t="str">
        <f t="shared" si="4"/>
        <v>INR  Forty Two Thousand Eight Hundred &amp; Sixty Two  and Paise Thirty Three Only</v>
      </c>
      <c r="BD49" s="87">
        <v>5413</v>
      </c>
      <c r="BE49" s="15">
        <f t="shared" si="0"/>
        <v>6123.19</v>
      </c>
      <c r="HN49" s="16"/>
      <c r="HO49" s="16"/>
      <c r="HP49" s="16"/>
      <c r="HQ49" s="16"/>
      <c r="HR49" s="16"/>
    </row>
    <row r="50" spans="1:226" s="15" customFormat="1" ht="49.5">
      <c r="A50" s="65">
        <v>38</v>
      </c>
      <c r="B50" s="74" t="s">
        <v>254</v>
      </c>
      <c r="C50" s="68" t="s">
        <v>88</v>
      </c>
      <c r="D50" s="86">
        <v>3</v>
      </c>
      <c r="E50" s="72" t="s">
        <v>202</v>
      </c>
      <c r="F50" s="73">
        <v>6375.44</v>
      </c>
      <c r="G50" s="58"/>
      <c r="H50" s="48"/>
      <c r="I50" s="47" t="s">
        <v>38</v>
      </c>
      <c r="J50" s="49">
        <f t="shared" si="1"/>
        <v>1</v>
      </c>
      <c r="K50" s="50" t="s">
        <v>63</v>
      </c>
      <c r="L50" s="50" t="s">
        <v>7</v>
      </c>
      <c r="M50" s="59"/>
      <c r="N50" s="58"/>
      <c r="O50" s="58"/>
      <c r="P50" s="60"/>
      <c r="Q50" s="58"/>
      <c r="R50" s="58"/>
      <c r="S50" s="60"/>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61">
        <f t="shared" si="2"/>
        <v>19126.32</v>
      </c>
      <c r="BB50" s="62">
        <f t="shared" si="3"/>
        <v>19126.32</v>
      </c>
      <c r="BC50" s="57" t="str">
        <f t="shared" si="4"/>
        <v>INR  Nineteen Thousand One Hundred &amp; Twenty Six  and Paise Thirty Two Only</v>
      </c>
      <c r="BD50" s="87">
        <v>5636</v>
      </c>
      <c r="BE50" s="15">
        <f t="shared" si="0"/>
        <v>6375.44</v>
      </c>
      <c r="HN50" s="16"/>
      <c r="HO50" s="16"/>
      <c r="HP50" s="16"/>
      <c r="HQ50" s="16"/>
      <c r="HR50" s="16"/>
    </row>
    <row r="51" spans="1:226" s="15" customFormat="1" ht="49.5">
      <c r="A51" s="65">
        <v>39</v>
      </c>
      <c r="B51" s="74" t="s">
        <v>255</v>
      </c>
      <c r="C51" s="68" t="s">
        <v>89</v>
      </c>
      <c r="D51" s="86">
        <v>2</v>
      </c>
      <c r="E51" s="85" t="s">
        <v>417</v>
      </c>
      <c r="F51" s="83">
        <v>6501.01</v>
      </c>
      <c r="G51" s="58"/>
      <c r="H51" s="48"/>
      <c r="I51" s="47" t="s">
        <v>38</v>
      </c>
      <c r="J51" s="49">
        <f t="shared" si="1"/>
        <v>1</v>
      </c>
      <c r="K51" s="50" t="s">
        <v>63</v>
      </c>
      <c r="L51" s="50" t="s">
        <v>7</v>
      </c>
      <c r="M51" s="59"/>
      <c r="N51" s="58"/>
      <c r="O51" s="58"/>
      <c r="P51" s="60"/>
      <c r="Q51" s="58"/>
      <c r="R51" s="58"/>
      <c r="S51" s="60"/>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61">
        <f t="shared" si="2"/>
        <v>13002.02</v>
      </c>
      <c r="BB51" s="62">
        <f t="shared" si="3"/>
        <v>13002.02</v>
      </c>
      <c r="BC51" s="57" t="str">
        <f t="shared" si="4"/>
        <v>INR  Thirteen Thousand  &amp;Two  and Paise Two Only</v>
      </c>
      <c r="BD51" s="87">
        <v>5747</v>
      </c>
      <c r="BE51" s="15">
        <f t="shared" si="0"/>
        <v>6501.01</v>
      </c>
      <c r="HN51" s="16"/>
      <c r="HO51" s="16"/>
      <c r="HP51" s="16"/>
      <c r="HQ51" s="16"/>
      <c r="HR51" s="16"/>
    </row>
    <row r="52" spans="1:226" s="15" customFormat="1" ht="49.5">
      <c r="A52" s="65">
        <v>40</v>
      </c>
      <c r="B52" s="74" t="s">
        <v>256</v>
      </c>
      <c r="C52" s="68" t="s">
        <v>90</v>
      </c>
      <c r="D52" s="86">
        <v>2</v>
      </c>
      <c r="E52" s="85" t="s">
        <v>417</v>
      </c>
      <c r="F52" s="83">
        <v>6626.57</v>
      </c>
      <c r="G52" s="58"/>
      <c r="H52" s="48"/>
      <c r="I52" s="47" t="s">
        <v>38</v>
      </c>
      <c r="J52" s="49">
        <f t="shared" si="1"/>
        <v>1</v>
      </c>
      <c r="K52" s="50" t="s">
        <v>63</v>
      </c>
      <c r="L52" s="50" t="s">
        <v>7</v>
      </c>
      <c r="M52" s="59"/>
      <c r="N52" s="58"/>
      <c r="O52" s="58"/>
      <c r="P52" s="60"/>
      <c r="Q52" s="58"/>
      <c r="R52" s="58"/>
      <c r="S52" s="60"/>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61">
        <f t="shared" si="2"/>
        <v>13253.14</v>
      </c>
      <c r="BB52" s="62">
        <f t="shared" si="3"/>
        <v>13253.14</v>
      </c>
      <c r="BC52" s="57" t="str">
        <f t="shared" si="4"/>
        <v>INR  Thirteen Thousand Two Hundred &amp; Fifty Three  and Paise Fourteen Only</v>
      </c>
      <c r="BD52" s="87">
        <v>5858</v>
      </c>
      <c r="BE52" s="15">
        <f t="shared" si="0"/>
        <v>6626.57</v>
      </c>
      <c r="HN52" s="16"/>
      <c r="HO52" s="16"/>
      <c r="HP52" s="16"/>
      <c r="HQ52" s="16"/>
      <c r="HR52" s="16"/>
    </row>
    <row r="53" spans="1:226" s="15" customFormat="1" ht="49.5">
      <c r="A53" s="65">
        <v>41</v>
      </c>
      <c r="B53" s="74" t="s">
        <v>257</v>
      </c>
      <c r="C53" s="68" t="s">
        <v>91</v>
      </c>
      <c r="D53" s="86">
        <v>2</v>
      </c>
      <c r="E53" s="85" t="s">
        <v>417</v>
      </c>
      <c r="F53" s="83">
        <v>6752.13</v>
      </c>
      <c r="G53" s="58"/>
      <c r="H53" s="48"/>
      <c r="I53" s="47" t="s">
        <v>38</v>
      </c>
      <c r="J53" s="49">
        <f>IF(I53="Less(-)",-1,1)</f>
        <v>1</v>
      </c>
      <c r="K53" s="50" t="s">
        <v>63</v>
      </c>
      <c r="L53" s="50" t="s">
        <v>7</v>
      </c>
      <c r="M53" s="59"/>
      <c r="N53" s="58"/>
      <c r="O53" s="58"/>
      <c r="P53" s="60"/>
      <c r="Q53" s="58"/>
      <c r="R53" s="58"/>
      <c r="S53" s="60"/>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61">
        <f>total_amount_ba($B$2,$D$2,D53,F53,J53,K53,M53)</f>
        <v>13504.26</v>
      </c>
      <c r="BB53" s="62">
        <f>BA53+SUM(N53:AZ53)</f>
        <v>13504.26</v>
      </c>
      <c r="BC53" s="57" t="str">
        <f>SpellNumber(L53,BB53)</f>
        <v>INR  Thirteen Thousand Five Hundred &amp; Four  and Paise Twenty Six Only</v>
      </c>
      <c r="BD53" s="87">
        <v>5969</v>
      </c>
      <c r="BE53" s="15">
        <f t="shared" si="0"/>
        <v>6752.13</v>
      </c>
      <c r="HN53" s="16"/>
      <c r="HO53" s="16"/>
      <c r="HP53" s="16"/>
      <c r="HQ53" s="16"/>
      <c r="HR53" s="16"/>
    </row>
    <row r="54" spans="1:226" s="15" customFormat="1" ht="49.5">
      <c r="A54" s="65">
        <v>42</v>
      </c>
      <c r="B54" s="74" t="s">
        <v>258</v>
      </c>
      <c r="C54" s="68" t="s">
        <v>92</v>
      </c>
      <c r="D54" s="86">
        <v>6</v>
      </c>
      <c r="E54" s="85" t="s">
        <v>417</v>
      </c>
      <c r="F54" s="83">
        <v>6877.7</v>
      </c>
      <c r="G54" s="58"/>
      <c r="H54" s="48"/>
      <c r="I54" s="47" t="s">
        <v>38</v>
      </c>
      <c r="J54" s="49">
        <f>IF(I54="Less(-)",-1,1)</f>
        <v>1</v>
      </c>
      <c r="K54" s="50" t="s">
        <v>63</v>
      </c>
      <c r="L54" s="50" t="s">
        <v>7</v>
      </c>
      <c r="M54" s="59"/>
      <c r="N54" s="58"/>
      <c r="O54" s="58"/>
      <c r="P54" s="60"/>
      <c r="Q54" s="58"/>
      <c r="R54" s="58"/>
      <c r="S54" s="60"/>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61">
        <f>total_amount_ba($B$2,$D$2,D54,F54,J54,K54,M54)</f>
        <v>41266.2</v>
      </c>
      <c r="BB54" s="62">
        <f>BA54+SUM(N54:AZ54)</f>
        <v>41266.2</v>
      </c>
      <c r="BC54" s="57" t="str">
        <f>SpellNumber(L54,BB54)</f>
        <v>INR  Forty One Thousand Two Hundred &amp; Sixty Six  and Paise Twenty Only</v>
      </c>
      <c r="BD54" s="87">
        <v>6080</v>
      </c>
      <c r="BE54" s="15">
        <f t="shared" si="0"/>
        <v>6877.7</v>
      </c>
      <c r="HN54" s="16"/>
      <c r="HO54" s="16"/>
      <c r="HP54" s="16"/>
      <c r="HQ54" s="16"/>
      <c r="HR54" s="16"/>
    </row>
    <row r="55" spans="1:226" s="15" customFormat="1" ht="33">
      <c r="A55" s="65">
        <v>43</v>
      </c>
      <c r="B55" s="74" t="s">
        <v>259</v>
      </c>
      <c r="C55" s="68" t="s">
        <v>93</v>
      </c>
      <c r="D55" s="86">
        <v>10</v>
      </c>
      <c r="E55" s="72" t="s">
        <v>201</v>
      </c>
      <c r="F55" s="73">
        <v>832.56</v>
      </c>
      <c r="G55" s="58"/>
      <c r="H55" s="48"/>
      <c r="I55" s="47" t="s">
        <v>38</v>
      </c>
      <c r="J55" s="49">
        <f>IF(I55="Less(-)",-1,1)</f>
        <v>1</v>
      </c>
      <c r="K55" s="50" t="s">
        <v>63</v>
      </c>
      <c r="L55" s="50" t="s">
        <v>7</v>
      </c>
      <c r="M55" s="59"/>
      <c r="N55" s="58"/>
      <c r="O55" s="58"/>
      <c r="P55" s="60"/>
      <c r="Q55" s="58"/>
      <c r="R55" s="58"/>
      <c r="S55" s="60"/>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61">
        <f>total_amount_ba($B$2,$D$2,D55,F55,J55,K55,M55)</f>
        <v>8325.6</v>
      </c>
      <c r="BB55" s="62">
        <f>BA55+SUM(N55:AZ55)</f>
        <v>8325.6</v>
      </c>
      <c r="BC55" s="57" t="str">
        <f>SpellNumber(L55,BB55)</f>
        <v>INR  Eight Thousand Three Hundred &amp; Twenty Five  and Paise Sixty Only</v>
      </c>
      <c r="BD55" s="87">
        <v>736</v>
      </c>
      <c r="BE55" s="15">
        <f t="shared" si="0"/>
        <v>832.56</v>
      </c>
      <c r="HN55" s="16"/>
      <c r="HO55" s="16"/>
      <c r="HP55" s="16"/>
      <c r="HQ55" s="16"/>
      <c r="HR55" s="16"/>
    </row>
    <row r="56" spans="1:226" s="15" customFormat="1" ht="49.5">
      <c r="A56" s="65">
        <v>44</v>
      </c>
      <c r="B56" s="74" t="s">
        <v>260</v>
      </c>
      <c r="C56" s="68" t="s">
        <v>94</v>
      </c>
      <c r="D56" s="86">
        <v>10</v>
      </c>
      <c r="E56" s="72" t="s">
        <v>201</v>
      </c>
      <c r="F56" s="83">
        <v>846.14</v>
      </c>
      <c r="G56" s="58"/>
      <c r="H56" s="48"/>
      <c r="I56" s="47" t="s">
        <v>38</v>
      </c>
      <c r="J56" s="49">
        <f>IF(I56="Less(-)",-1,1)</f>
        <v>1</v>
      </c>
      <c r="K56" s="50" t="s">
        <v>63</v>
      </c>
      <c r="L56" s="50" t="s">
        <v>7</v>
      </c>
      <c r="M56" s="59"/>
      <c r="N56" s="58"/>
      <c r="O56" s="58"/>
      <c r="P56" s="60"/>
      <c r="Q56" s="58"/>
      <c r="R56" s="58"/>
      <c r="S56" s="60"/>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61">
        <f>total_amount_ba($B$2,$D$2,D56,F56,J56,K56,M56)</f>
        <v>8461.4</v>
      </c>
      <c r="BB56" s="62">
        <f>BA56+SUM(N56:AZ56)</f>
        <v>8461.4</v>
      </c>
      <c r="BC56" s="57" t="str">
        <f>SpellNumber(L56,BB56)</f>
        <v>INR  Eight Thousand Four Hundred &amp; Sixty One  and Paise Forty Only</v>
      </c>
      <c r="BD56" s="87">
        <v>748</v>
      </c>
      <c r="BE56" s="15">
        <f t="shared" si="0"/>
        <v>846.14</v>
      </c>
      <c r="HN56" s="16"/>
      <c r="HO56" s="16"/>
      <c r="HP56" s="16"/>
      <c r="HQ56" s="16"/>
      <c r="HR56" s="16"/>
    </row>
    <row r="57" spans="1:226" s="15" customFormat="1" ht="49.5">
      <c r="A57" s="65">
        <v>45</v>
      </c>
      <c r="B57" s="74" t="s">
        <v>261</v>
      </c>
      <c r="C57" s="68" t="s">
        <v>95</v>
      </c>
      <c r="D57" s="86">
        <v>10</v>
      </c>
      <c r="E57" s="72" t="s">
        <v>201</v>
      </c>
      <c r="F57" s="83">
        <v>859.71</v>
      </c>
      <c r="G57" s="58"/>
      <c r="H57" s="48"/>
      <c r="I57" s="47" t="s">
        <v>38</v>
      </c>
      <c r="J57" s="49">
        <f t="shared" si="1"/>
        <v>1</v>
      </c>
      <c r="K57" s="50" t="s">
        <v>63</v>
      </c>
      <c r="L57" s="50" t="s">
        <v>7</v>
      </c>
      <c r="M57" s="59"/>
      <c r="N57" s="58"/>
      <c r="O57" s="58"/>
      <c r="P57" s="60"/>
      <c r="Q57" s="58"/>
      <c r="R57" s="58"/>
      <c r="S57" s="60"/>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61">
        <f t="shared" si="2"/>
        <v>8597.1</v>
      </c>
      <c r="BB57" s="62">
        <f t="shared" si="3"/>
        <v>8597.1</v>
      </c>
      <c r="BC57" s="57" t="str">
        <f t="shared" si="4"/>
        <v>INR  Eight Thousand Five Hundred &amp; Ninety Seven  and Paise Ten Only</v>
      </c>
      <c r="BD57" s="87">
        <v>760</v>
      </c>
      <c r="BE57" s="15">
        <f t="shared" si="0"/>
        <v>859.71</v>
      </c>
      <c r="HN57" s="16"/>
      <c r="HO57" s="16"/>
      <c r="HP57" s="16"/>
      <c r="HQ57" s="16"/>
      <c r="HR57" s="16"/>
    </row>
    <row r="58" spans="1:226" s="15" customFormat="1" ht="49.5">
      <c r="A58" s="65">
        <v>46</v>
      </c>
      <c r="B58" s="74" t="s">
        <v>262</v>
      </c>
      <c r="C58" s="68" t="s">
        <v>96</v>
      </c>
      <c r="D58" s="86">
        <v>10</v>
      </c>
      <c r="E58" s="72" t="s">
        <v>201</v>
      </c>
      <c r="F58" s="83">
        <v>873.29</v>
      </c>
      <c r="G58" s="58"/>
      <c r="H58" s="48"/>
      <c r="I58" s="47" t="s">
        <v>38</v>
      </c>
      <c r="J58" s="49">
        <f t="shared" si="1"/>
        <v>1</v>
      </c>
      <c r="K58" s="50" t="s">
        <v>63</v>
      </c>
      <c r="L58" s="50" t="s">
        <v>7</v>
      </c>
      <c r="M58" s="59"/>
      <c r="N58" s="58"/>
      <c r="O58" s="58"/>
      <c r="P58" s="60"/>
      <c r="Q58" s="58"/>
      <c r="R58" s="58"/>
      <c r="S58" s="60"/>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61">
        <f t="shared" si="2"/>
        <v>8732.9</v>
      </c>
      <c r="BB58" s="62">
        <f t="shared" si="3"/>
        <v>8732.9</v>
      </c>
      <c r="BC58" s="57" t="str">
        <f t="shared" si="4"/>
        <v>INR  Eight Thousand Seven Hundred &amp; Thirty Two  and Paise Ninety Only</v>
      </c>
      <c r="BD58" s="87">
        <v>772</v>
      </c>
      <c r="BE58" s="15">
        <f t="shared" si="0"/>
        <v>873.29</v>
      </c>
      <c r="HN58" s="16"/>
      <c r="HO58" s="16"/>
      <c r="HP58" s="16"/>
      <c r="HQ58" s="16"/>
      <c r="HR58" s="16"/>
    </row>
    <row r="59" spans="1:226" s="15" customFormat="1" ht="212.25" customHeight="1">
      <c r="A59" s="65">
        <v>47</v>
      </c>
      <c r="B59" s="74" t="s">
        <v>263</v>
      </c>
      <c r="C59" s="68" t="s">
        <v>97</v>
      </c>
      <c r="D59" s="86">
        <v>12</v>
      </c>
      <c r="E59" s="72" t="s">
        <v>201</v>
      </c>
      <c r="F59" s="73">
        <v>214.93</v>
      </c>
      <c r="G59" s="58"/>
      <c r="H59" s="48"/>
      <c r="I59" s="47" t="s">
        <v>38</v>
      </c>
      <c r="J59" s="49">
        <f>IF(I59="Less(-)",-1,1)</f>
        <v>1</v>
      </c>
      <c r="K59" s="50" t="s">
        <v>63</v>
      </c>
      <c r="L59" s="50" t="s">
        <v>7</v>
      </c>
      <c r="M59" s="59"/>
      <c r="N59" s="58"/>
      <c r="O59" s="58"/>
      <c r="P59" s="60"/>
      <c r="Q59" s="58"/>
      <c r="R59" s="58"/>
      <c r="S59" s="60"/>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61">
        <f>total_amount_ba($B$2,$D$2,D59,F59,J59,K59,M59)</f>
        <v>2579.16</v>
      </c>
      <c r="BB59" s="62">
        <f>BA59+SUM(N59:AZ59)</f>
        <v>2579.16</v>
      </c>
      <c r="BC59" s="57" t="str">
        <f>SpellNumber(L59,BB59)</f>
        <v>INR  Two Thousand Five Hundred &amp; Seventy Nine  and Paise Sixteen Only</v>
      </c>
      <c r="BD59" s="87">
        <v>190</v>
      </c>
      <c r="BE59" s="15">
        <f t="shared" si="0"/>
        <v>214.93</v>
      </c>
      <c r="HN59" s="16"/>
      <c r="HO59" s="16"/>
      <c r="HP59" s="16"/>
      <c r="HQ59" s="16"/>
      <c r="HR59" s="16"/>
    </row>
    <row r="60" spans="1:226" s="15" customFormat="1" ht="82.5">
      <c r="A60" s="65">
        <v>48</v>
      </c>
      <c r="B60" s="74" t="s">
        <v>264</v>
      </c>
      <c r="C60" s="68" t="s">
        <v>98</v>
      </c>
      <c r="D60" s="86">
        <v>521.2</v>
      </c>
      <c r="E60" s="72" t="s">
        <v>201</v>
      </c>
      <c r="F60" s="73">
        <v>7.92</v>
      </c>
      <c r="G60" s="58"/>
      <c r="H60" s="48"/>
      <c r="I60" s="47" t="s">
        <v>38</v>
      </c>
      <c r="J60" s="49">
        <f>IF(I60="Less(-)",-1,1)</f>
        <v>1</v>
      </c>
      <c r="K60" s="50" t="s">
        <v>63</v>
      </c>
      <c r="L60" s="50" t="s">
        <v>7</v>
      </c>
      <c r="M60" s="59"/>
      <c r="N60" s="58"/>
      <c r="O60" s="58"/>
      <c r="P60" s="60"/>
      <c r="Q60" s="58"/>
      <c r="R60" s="58"/>
      <c r="S60" s="60"/>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61">
        <f>total_amount_ba($B$2,$D$2,D60,F60,J60,K60,M60)</f>
        <v>4127.9</v>
      </c>
      <c r="BB60" s="62">
        <f>BA60+SUM(N60:AZ60)</f>
        <v>4127.9</v>
      </c>
      <c r="BC60" s="57" t="str">
        <f>SpellNumber(L60,BB60)</f>
        <v>INR  Four Thousand One Hundred &amp; Twenty Seven  and Paise Ninety Only</v>
      </c>
      <c r="BD60" s="87">
        <v>7</v>
      </c>
      <c r="BE60" s="15">
        <f t="shared" si="0"/>
        <v>7.92</v>
      </c>
      <c r="HN60" s="16"/>
      <c r="HO60" s="16"/>
      <c r="HP60" s="16"/>
      <c r="HQ60" s="16"/>
      <c r="HR60" s="16"/>
    </row>
    <row r="61" spans="1:226" s="15" customFormat="1" ht="33">
      <c r="A61" s="65">
        <v>49</v>
      </c>
      <c r="B61" s="74" t="s">
        <v>200</v>
      </c>
      <c r="C61" s="68" t="s">
        <v>99</v>
      </c>
      <c r="D61" s="86">
        <v>105</v>
      </c>
      <c r="E61" s="72" t="s">
        <v>207</v>
      </c>
      <c r="F61" s="73">
        <v>23.76</v>
      </c>
      <c r="G61" s="58"/>
      <c r="H61" s="48"/>
      <c r="I61" s="47" t="s">
        <v>38</v>
      </c>
      <c r="J61" s="49">
        <f>IF(I61="Less(-)",-1,1)</f>
        <v>1</v>
      </c>
      <c r="K61" s="50" t="s">
        <v>63</v>
      </c>
      <c r="L61" s="50" t="s">
        <v>7</v>
      </c>
      <c r="M61" s="59"/>
      <c r="N61" s="58"/>
      <c r="O61" s="58"/>
      <c r="P61" s="60"/>
      <c r="Q61" s="58"/>
      <c r="R61" s="58"/>
      <c r="S61" s="60"/>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61">
        <f>total_amount_ba($B$2,$D$2,D61,F61,J61,K61,M61)</f>
        <v>2494.8</v>
      </c>
      <c r="BB61" s="62">
        <f>BA61+SUM(N61:AZ61)</f>
        <v>2494.8</v>
      </c>
      <c r="BC61" s="57" t="str">
        <f>SpellNumber(L61,BB61)</f>
        <v>INR  Two Thousand Four Hundred &amp; Ninety Four  and Paise Eighty Only</v>
      </c>
      <c r="BD61" s="87">
        <v>21</v>
      </c>
      <c r="BE61" s="15">
        <f t="shared" si="0"/>
        <v>23.76</v>
      </c>
      <c r="HN61" s="16"/>
      <c r="HO61" s="16"/>
      <c r="HP61" s="16"/>
      <c r="HQ61" s="16"/>
      <c r="HR61" s="16"/>
    </row>
    <row r="62" spans="1:226" s="15" customFormat="1" ht="245.25" customHeight="1">
      <c r="A62" s="65">
        <v>50</v>
      </c>
      <c r="B62" s="74" t="s">
        <v>265</v>
      </c>
      <c r="C62" s="68" t="s">
        <v>100</v>
      </c>
      <c r="D62" s="86">
        <v>60</v>
      </c>
      <c r="E62" s="72" t="s">
        <v>207</v>
      </c>
      <c r="F62" s="73">
        <v>308.82</v>
      </c>
      <c r="G62" s="58"/>
      <c r="H62" s="48"/>
      <c r="I62" s="47" t="s">
        <v>38</v>
      </c>
      <c r="J62" s="49">
        <f t="shared" si="1"/>
        <v>1</v>
      </c>
      <c r="K62" s="50" t="s">
        <v>63</v>
      </c>
      <c r="L62" s="50" t="s">
        <v>7</v>
      </c>
      <c r="M62" s="59"/>
      <c r="N62" s="58"/>
      <c r="O62" s="58"/>
      <c r="P62" s="60"/>
      <c r="Q62" s="58"/>
      <c r="R62" s="58"/>
      <c r="S62" s="60"/>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61">
        <f t="shared" si="2"/>
        <v>18529.2</v>
      </c>
      <c r="BB62" s="62">
        <f t="shared" si="3"/>
        <v>18529.2</v>
      </c>
      <c r="BC62" s="57" t="str">
        <f t="shared" si="4"/>
        <v>INR  Eighteen Thousand Five Hundred &amp; Twenty Nine  and Paise Twenty Only</v>
      </c>
      <c r="BD62" s="87">
        <v>273</v>
      </c>
      <c r="BE62" s="15">
        <f t="shared" si="0"/>
        <v>308.82</v>
      </c>
      <c r="HN62" s="16"/>
      <c r="HO62" s="16"/>
      <c r="HP62" s="16"/>
      <c r="HQ62" s="16"/>
      <c r="HR62" s="16"/>
    </row>
    <row r="63" spans="1:226" s="15" customFormat="1" ht="244.5" customHeight="1">
      <c r="A63" s="65">
        <v>51</v>
      </c>
      <c r="B63" s="74" t="s">
        <v>266</v>
      </c>
      <c r="C63" s="68" t="s">
        <v>101</v>
      </c>
      <c r="D63" s="86">
        <v>60</v>
      </c>
      <c r="E63" s="72" t="s">
        <v>207</v>
      </c>
      <c r="F63" s="73">
        <v>313.46</v>
      </c>
      <c r="G63" s="58"/>
      <c r="H63" s="48"/>
      <c r="I63" s="47" t="s">
        <v>38</v>
      </c>
      <c r="J63" s="49">
        <f t="shared" si="1"/>
        <v>1</v>
      </c>
      <c r="K63" s="50" t="s">
        <v>63</v>
      </c>
      <c r="L63" s="50" t="s">
        <v>7</v>
      </c>
      <c r="M63" s="59"/>
      <c r="N63" s="58"/>
      <c r="O63" s="58"/>
      <c r="P63" s="60"/>
      <c r="Q63" s="58"/>
      <c r="R63" s="58"/>
      <c r="S63" s="60"/>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61">
        <f t="shared" si="2"/>
        <v>18807.6</v>
      </c>
      <c r="BB63" s="62">
        <f t="shared" si="3"/>
        <v>18807.6</v>
      </c>
      <c r="BC63" s="57" t="str">
        <f t="shared" si="4"/>
        <v>INR  Eighteen Thousand Eight Hundred &amp; Seven  and Paise Sixty Only</v>
      </c>
      <c r="BD63" s="87">
        <v>277.1</v>
      </c>
      <c r="BE63" s="15">
        <f t="shared" si="0"/>
        <v>313.46</v>
      </c>
      <c r="HN63" s="16"/>
      <c r="HO63" s="16"/>
      <c r="HP63" s="16"/>
      <c r="HQ63" s="16"/>
      <c r="HR63" s="16"/>
    </row>
    <row r="64" spans="1:226" s="15" customFormat="1" ht="239.25" customHeight="1">
      <c r="A64" s="65">
        <v>52</v>
      </c>
      <c r="B64" s="74" t="s">
        <v>267</v>
      </c>
      <c r="C64" s="68" t="s">
        <v>102</v>
      </c>
      <c r="D64" s="86">
        <v>60</v>
      </c>
      <c r="E64" s="72" t="s">
        <v>207</v>
      </c>
      <c r="F64" s="73">
        <v>318.21</v>
      </c>
      <c r="G64" s="58"/>
      <c r="H64" s="48"/>
      <c r="I64" s="47" t="s">
        <v>38</v>
      </c>
      <c r="J64" s="49">
        <f>IF(I64="Less(-)",-1,1)</f>
        <v>1</v>
      </c>
      <c r="K64" s="50" t="s">
        <v>63</v>
      </c>
      <c r="L64" s="50" t="s">
        <v>7</v>
      </c>
      <c r="M64" s="59"/>
      <c r="N64" s="58"/>
      <c r="O64" s="58"/>
      <c r="P64" s="60"/>
      <c r="Q64" s="58"/>
      <c r="R64" s="58"/>
      <c r="S64" s="60"/>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61">
        <f>total_amount_ba($B$2,$D$2,D64,F64,J64,K64,M64)</f>
        <v>19092.6</v>
      </c>
      <c r="BB64" s="62">
        <f>BA64+SUM(N64:AZ64)</f>
        <v>19092.6</v>
      </c>
      <c r="BC64" s="57" t="str">
        <f>SpellNumber(L64,BB64)</f>
        <v>INR  Nineteen Thousand  &amp;Ninety Two  and Paise Sixty Only</v>
      </c>
      <c r="BD64" s="87">
        <v>281.3</v>
      </c>
      <c r="BE64" s="15">
        <f t="shared" si="0"/>
        <v>318.21</v>
      </c>
      <c r="HN64" s="16"/>
      <c r="HO64" s="16"/>
      <c r="HP64" s="16"/>
      <c r="HQ64" s="16"/>
      <c r="HR64" s="16"/>
    </row>
    <row r="65" spans="1:226" s="15" customFormat="1" ht="245.25" customHeight="1">
      <c r="A65" s="65">
        <v>53</v>
      </c>
      <c r="B65" s="74" t="s">
        <v>268</v>
      </c>
      <c r="C65" s="68" t="s">
        <v>103</v>
      </c>
      <c r="D65" s="86">
        <v>60</v>
      </c>
      <c r="E65" s="72" t="s">
        <v>207</v>
      </c>
      <c r="F65" s="73">
        <v>322.96</v>
      </c>
      <c r="G65" s="58"/>
      <c r="H65" s="48"/>
      <c r="I65" s="47" t="s">
        <v>38</v>
      </c>
      <c r="J65" s="49">
        <f>IF(I65="Less(-)",-1,1)</f>
        <v>1</v>
      </c>
      <c r="K65" s="50" t="s">
        <v>63</v>
      </c>
      <c r="L65" s="50" t="s">
        <v>7</v>
      </c>
      <c r="M65" s="59"/>
      <c r="N65" s="58"/>
      <c r="O65" s="58"/>
      <c r="P65" s="60"/>
      <c r="Q65" s="58"/>
      <c r="R65" s="58"/>
      <c r="S65" s="60"/>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61">
        <f>total_amount_ba($B$2,$D$2,D65,F65,J65,K65,M65)</f>
        <v>19377.6</v>
      </c>
      <c r="BB65" s="62">
        <f>BA65+SUM(N65:AZ65)</f>
        <v>19377.6</v>
      </c>
      <c r="BC65" s="57" t="str">
        <f>SpellNumber(L65,BB65)</f>
        <v>INR  Nineteen Thousand Three Hundred &amp; Seventy Seven  and Paise Sixty Only</v>
      </c>
      <c r="BD65" s="87">
        <v>285.5</v>
      </c>
      <c r="BE65" s="15">
        <f t="shared" si="0"/>
        <v>322.96</v>
      </c>
      <c r="HN65" s="16"/>
      <c r="HO65" s="16"/>
      <c r="HP65" s="16"/>
      <c r="HQ65" s="16"/>
      <c r="HR65" s="16"/>
    </row>
    <row r="66" spans="1:226" s="15" customFormat="1" ht="237.75" customHeight="1">
      <c r="A66" s="65">
        <v>54</v>
      </c>
      <c r="B66" s="74" t="s">
        <v>269</v>
      </c>
      <c r="C66" s="68" t="s">
        <v>104</v>
      </c>
      <c r="D66" s="86">
        <v>37</v>
      </c>
      <c r="E66" s="72" t="s">
        <v>207</v>
      </c>
      <c r="F66" s="73">
        <v>327.82</v>
      </c>
      <c r="G66" s="58"/>
      <c r="H66" s="48"/>
      <c r="I66" s="47" t="s">
        <v>38</v>
      </c>
      <c r="J66" s="49">
        <f t="shared" si="1"/>
        <v>1</v>
      </c>
      <c r="K66" s="50" t="s">
        <v>63</v>
      </c>
      <c r="L66" s="50" t="s">
        <v>7</v>
      </c>
      <c r="M66" s="59"/>
      <c r="N66" s="58"/>
      <c r="O66" s="58"/>
      <c r="P66" s="60"/>
      <c r="Q66" s="58"/>
      <c r="R66" s="58"/>
      <c r="S66" s="60"/>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61">
        <f t="shared" si="2"/>
        <v>12129.34</v>
      </c>
      <c r="BB66" s="62">
        <f t="shared" si="3"/>
        <v>12129.34</v>
      </c>
      <c r="BC66" s="57" t="str">
        <f t="shared" si="4"/>
        <v>INR  Twelve Thousand One Hundred &amp; Twenty Nine  and Paise Thirty Four Only</v>
      </c>
      <c r="BD66" s="87">
        <v>289.8</v>
      </c>
      <c r="BE66" s="15">
        <f t="shared" si="0"/>
        <v>327.82</v>
      </c>
      <c r="HN66" s="16"/>
      <c r="HO66" s="16"/>
      <c r="HP66" s="16"/>
      <c r="HQ66" s="16"/>
      <c r="HR66" s="16"/>
    </row>
    <row r="67" spans="1:226" s="15" customFormat="1" ht="159.75" customHeight="1">
      <c r="A67" s="65">
        <v>55</v>
      </c>
      <c r="B67" s="74" t="s">
        <v>270</v>
      </c>
      <c r="C67" s="68" t="s">
        <v>105</v>
      </c>
      <c r="D67" s="86">
        <v>80</v>
      </c>
      <c r="E67" s="72" t="s">
        <v>201</v>
      </c>
      <c r="F67" s="73">
        <v>150.45</v>
      </c>
      <c r="G67" s="58"/>
      <c r="H67" s="48"/>
      <c r="I67" s="47" t="s">
        <v>38</v>
      </c>
      <c r="J67" s="49">
        <f t="shared" si="1"/>
        <v>1</v>
      </c>
      <c r="K67" s="50" t="s">
        <v>63</v>
      </c>
      <c r="L67" s="50" t="s">
        <v>7</v>
      </c>
      <c r="M67" s="59"/>
      <c r="N67" s="58"/>
      <c r="O67" s="58"/>
      <c r="P67" s="60"/>
      <c r="Q67" s="58"/>
      <c r="R67" s="58"/>
      <c r="S67" s="60"/>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61">
        <f t="shared" si="2"/>
        <v>12036</v>
      </c>
      <c r="BB67" s="62">
        <f t="shared" si="3"/>
        <v>12036</v>
      </c>
      <c r="BC67" s="57" t="str">
        <f t="shared" si="4"/>
        <v>INR  Twelve Thousand  &amp;Thirty Six  Only</v>
      </c>
      <c r="BD67" s="87">
        <v>133</v>
      </c>
      <c r="BE67" s="15">
        <f t="shared" si="0"/>
        <v>150.45</v>
      </c>
      <c r="HN67" s="16"/>
      <c r="HO67" s="16"/>
      <c r="HP67" s="16"/>
      <c r="HQ67" s="16"/>
      <c r="HR67" s="16"/>
    </row>
    <row r="68" spans="1:226" s="15" customFormat="1" ht="155.25" customHeight="1">
      <c r="A68" s="65">
        <v>56</v>
      </c>
      <c r="B68" s="74" t="s">
        <v>271</v>
      </c>
      <c r="C68" s="68" t="s">
        <v>106</v>
      </c>
      <c r="D68" s="86">
        <v>80</v>
      </c>
      <c r="E68" s="72" t="s">
        <v>201</v>
      </c>
      <c r="F68" s="83">
        <v>154.97</v>
      </c>
      <c r="G68" s="58"/>
      <c r="H68" s="48"/>
      <c r="I68" s="47" t="s">
        <v>38</v>
      </c>
      <c r="J68" s="49">
        <f t="shared" si="1"/>
        <v>1</v>
      </c>
      <c r="K68" s="50" t="s">
        <v>63</v>
      </c>
      <c r="L68" s="50" t="s">
        <v>7</v>
      </c>
      <c r="M68" s="59"/>
      <c r="N68" s="58"/>
      <c r="O68" s="58"/>
      <c r="P68" s="60"/>
      <c r="Q68" s="58"/>
      <c r="R68" s="58"/>
      <c r="S68" s="60"/>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61">
        <f t="shared" si="2"/>
        <v>12397.6</v>
      </c>
      <c r="BB68" s="62">
        <f t="shared" si="3"/>
        <v>12397.6</v>
      </c>
      <c r="BC68" s="57" t="str">
        <f t="shared" si="4"/>
        <v>INR  Twelve Thousand Three Hundred &amp; Ninety Seven  and Paise Sixty Only</v>
      </c>
      <c r="BD68" s="87">
        <v>137</v>
      </c>
      <c r="BE68" s="15">
        <f t="shared" si="0"/>
        <v>154.97</v>
      </c>
      <c r="HN68" s="16"/>
      <c r="HO68" s="16"/>
      <c r="HP68" s="16"/>
      <c r="HQ68" s="16"/>
      <c r="HR68" s="16"/>
    </row>
    <row r="69" spans="1:226" s="15" customFormat="1" ht="156.75" customHeight="1">
      <c r="A69" s="65">
        <v>57</v>
      </c>
      <c r="B69" s="74" t="s">
        <v>272</v>
      </c>
      <c r="C69" s="68" t="s">
        <v>107</v>
      </c>
      <c r="D69" s="86">
        <v>80</v>
      </c>
      <c r="E69" s="72" t="s">
        <v>201</v>
      </c>
      <c r="F69" s="83">
        <v>159.5</v>
      </c>
      <c r="G69" s="58"/>
      <c r="H69" s="48"/>
      <c r="I69" s="47" t="s">
        <v>38</v>
      </c>
      <c r="J69" s="49">
        <f t="shared" si="1"/>
        <v>1</v>
      </c>
      <c r="K69" s="50" t="s">
        <v>63</v>
      </c>
      <c r="L69" s="50" t="s">
        <v>7</v>
      </c>
      <c r="M69" s="59"/>
      <c r="N69" s="58"/>
      <c r="O69" s="58"/>
      <c r="P69" s="60"/>
      <c r="Q69" s="58"/>
      <c r="R69" s="58"/>
      <c r="S69" s="60"/>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61">
        <f t="shared" si="2"/>
        <v>12760</v>
      </c>
      <c r="BB69" s="62">
        <f t="shared" si="3"/>
        <v>12760</v>
      </c>
      <c r="BC69" s="57" t="str">
        <f t="shared" si="4"/>
        <v>INR  Twelve Thousand Seven Hundred &amp; Sixty  Only</v>
      </c>
      <c r="BD69" s="87">
        <v>141</v>
      </c>
      <c r="BE69" s="15">
        <f t="shared" si="0"/>
        <v>159.5</v>
      </c>
      <c r="HN69" s="16"/>
      <c r="HO69" s="16"/>
      <c r="HP69" s="16"/>
      <c r="HQ69" s="16"/>
      <c r="HR69" s="16"/>
    </row>
    <row r="70" spans="1:226" s="15" customFormat="1" ht="154.5" customHeight="1">
      <c r="A70" s="65">
        <v>58</v>
      </c>
      <c r="B70" s="74" t="s">
        <v>273</v>
      </c>
      <c r="C70" s="68" t="s">
        <v>108</v>
      </c>
      <c r="D70" s="86">
        <v>80</v>
      </c>
      <c r="E70" s="72" t="s">
        <v>201</v>
      </c>
      <c r="F70" s="83">
        <v>164.02</v>
      </c>
      <c r="G70" s="58"/>
      <c r="H70" s="48"/>
      <c r="I70" s="47" t="s">
        <v>38</v>
      </c>
      <c r="J70" s="49">
        <f t="shared" si="1"/>
        <v>1</v>
      </c>
      <c r="K70" s="50" t="s">
        <v>63</v>
      </c>
      <c r="L70" s="50" t="s">
        <v>7</v>
      </c>
      <c r="M70" s="59"/>
      <c r="N70" s="58"/>
      <c r="O70" s="58"/>
      <c r="P70" s="60"/>
      <c r="Q70" s="58"/>
      <c r="R70" s="58"/>
      <c r="S70" s="60"/>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61">
        <f t="shared" si="2"/>
        <v>13121.6</v>
      </c>
      <c r="BB70" s="62">
        <f t="shared" si="3"/>
        <v>13121.6</v>
      </c>
      <c r="BC70" s="57" t="str">
        <f t="shared" si="4"/>
        <v>INR  Thirteen Thousand One Hundred &amp; Twenty One  and Paise Sixty Only</v>
      </c>
      <c r="BD70" s="87">
        <v>145</v>
      </c>
      <c r="BE70" s="15">
        <f t="shared" si="0"/>
        <v>164.02</v>
      </c>
      <c r="HN70" s="16"/>
      <c r="HO70" s="16"/>
      <c r="HP70" s="16"/>
      <c r="HQ70" s="16"/>
      <c r="HR70" s="16"/>
    </row>
    <row r="71" spans="1:226" s="15" customFormat="1" ht="155.25" customHeight="1">
      <c r="A71" s="65">
        <v>59</v>
      </c>
      <c r="B71" s="74" t="s">
        <v>274</v>
      </c>
      <c r="C71" s="68" t="s">
        <v>109</v>
      </c>
      <c r="D71" s="86">
        <v>15</v>
      </c>
      <c r="E71" s="72" t="s">
        <v>201</v>
      </c>
      <c r="F71" s="83">
        <v>168.55</v>
      </c>
      <c r="G71" s="58"/>
      <c r="H71" s="48"/>
      <c r="I71" s="47" t="s">
        <v>38</v>
      </c>
      <c r="J71" s="49">
        <f>IF(I71="Less(-)",-1,1)</f>
        <v>1</v>
      </c>
      <c r="K71" s="50" t="s">
        <v>63</v>
      </c>
      <c r="L71" s="50" t="s">
        <v>7</v>
      </c>
      <c r="M71" s="59"/>
      <c r="N71" s="58"/>
      <c r="O71" s="58"/>
      <c r="P71" s="60"/>
      <c r="Q71" s="58"/>
      <c r="R71" s="58"/>
      <c r="S71" s="60"/>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61">
        <f>total_amount_ba($B$2,$D$2,D71,F71,J71,K71,M71)</f>
        <v>2528.25</v>
      </c>
      <c r="BB71" s="62">
        <f>BA71+SUM(N71:AZ71)</f>
        <v>2528.25</v>
      </c>
      <c r="BC71" s="57" t="str">
        <f>SpellNumber(L71,BB71)</f>
        <v>INR  Two Thousand Five Hundred &amp; Twenty Eight  and Paise Twenty Five Only</v>
      </c>
      <c r="BD71" s="87">
        <v>149</v>
      </c>
      <c r="BE71" s="15">
        <f t="shared" si="0"/>
        <v>168.55</v>
      </c>
      <c r="HN71" s="16"/>
      <c r="HO71" s="16"/>
      <c r="HP71" s="16"/>
      <c r="HQ71" s="16"/>
      <c r="HR71" s="16"/>
    </row>
    <row r="72" spans="1:226" s="15" customFormat="1" ht="159" customHeight="1">
      <c r="A72" s="65">
        <v>60</v>
      </c>
      <c r="B72" s="74" t="s">
        <v>275</v>
      </c>
      <c r="C72" s="68" t="s">
        <v>110</v>
      </c>
      <c r="D72" s="86">
        <v>250</v>
      </c>
      <c r="E72" s="72" t="s">
        <v>201</v>
      </c>
      <c r="F72" s="73">
        <v>197.96</v>
      </c>
      <c r="G72" s="58"/>
      <c r="H72" s="48"/>
      <c r="I72" s="47" t="s">
        <v>38</v>
      </c>
      <c r="J72" s="49">
        <f t="shared" si="1"/>
        <v>1</v>
      </c>
      <c r="K72" s="50" t="s">
        <v>63</v>
      </c>
      <c r="L72" s="50" t="s">
        <v>7</v>
      </c>
      <c r="M72" s="59"/>
      <c r="N72" s="58"/>
      <c r="O72" s="58"/>
      <c r="P72" s="60"/>
      <c r="Q72" s="58"/>
      <c r="R72" s="58"/>
      <c r="S72" s="60"/>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61">
        <f aca="true" t="shared" si="5" ref="BA72:BA154">total_amount_ba($B$2,$D$2,D72,F72,J72,K72,M72)</f>
        <v>49490</v>
      </c>
      <c r="BB72" s="62">
        <f t="shared" si="3"/>
        <v>49490</v>
      </c>
      <c r="BC72" s="57" t="str">
        <f t="shared" si="4"/>
        <v>INR  Forty Nine Thousand Four Hundred &amp; Ninety  Only</v>
      </c>
      <c r="BD72" s="87">
        <v>175</v>
      </c>
      <c r="BE72" s="15">
        <f t="shared" si="0"/>
        <v>197.96</v>
      </c>
      <c r="HN72" s="16"/>
      <c r="HO72" s="16"/>
      <c r="HP72" s="16"/>
      <c r="HQ72" s="16"/>
      <c r="HR72" s="16"/>
    </row>
    <row r="73" spans="1:226" s="15" customFormat="1" ht="162.75" customHeight="1">
      <c r="A73" s="65">
        <v>61</v>
      </c>
      <c r="B73" s="74" t="s">
        <v>276</v>
      </c>
      <c r="C73" s="68" t="s">
        <v>111</v>
      </c>
      <c r="D73" s="86">
        <v>250</v>
      </c>
      <c r="E73" s="72" t="s">
        <v>201</v>
      </c>
      <c r="F73" s="83">
        <v>202.48</v>
      </c>
      <c r="G73" s="58"/>
      <c r="H73" s="48"/>
      <c r="I73" s="47" t="s">
        <v>38</v>
      </c>
      <c r="J73" s="49">
        <f t="shared" si="1"/>
        <v>1</v>
      </c>
      <c r="K73" s="50" t="s">
        <v>63</v>
      </c>
      <c r="L73" s="50" t="s">
        <v>7</v>
      </c>
      <c r="M73" s="59"/>
      <c r="N73" s="58"/>
      <c r="O73" s="58"/>
      <c r="P73" s="60"/>
      <c r="Q73" s="58"/>
      <c r="R73" s="58"/>
      <c r="S73" s="60"/>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61">
        <f t="shared" si="5"/>
        <v>50620</v>
      </c>
      <c r="BB73" s="62">
        <f t="shared" si="3"/>
        <v>50620</v>
      </c>
      <c r="BC73" s="57" t="str">
        <f t="shared" si="4"/>
        <v>INR  Fifty Thousand Six Hundred &amp; Twenty  Only</v>
      </c>
      <c r="BD73" s="87">
        <v>179</v>
      </c>
      <c r="BE73" s="15">
        <f t="shared" si="0"/>
        <v>202.48</v>
      </c>
      <c r="HN73" s="16"/>
      <c r="HO73" s="16"/>
      <c r="HP73" s="16"/>
      <c r="HQ73" s="16"/>
      <c r="HR73" s="16"/>
    </row>
    <row r="74" spans="1:226" s="15" customFormat="1" ht="154.5" customHeight="1">
      <c r="A74" s="65">
        <v>62</v>
      </c>
      <c r="B74" s="74" t="s">
        <v>277</v>
      </c>
      <c r="C74" s="68" t="s">
        <v>112</v>
      </c>
      <c r="D74" s="86">
        <v>250</v>
      </c>
      <c r="E74" s="72" t="s">
        <v>201</v>
      </c>
      <c r="F74" s="83">
        <v>207.01</v>
      </c>
      <c r="G74" s="58"/>
      <c r="H74" s="48"/>
      <c r="I74" s="47" t="s">
        <v>38</v>
      </c>
      <c r="J74" s="49">
        <f t="shared" si="1"/>
        <v>1</v>
      </c>
      <c r="K74" s="50" t="s">
        <v>63</v>
      </c>
      <c r="L74" s="50" t="s">
        <v>7</v>
      </c>
      <c r="M74" s="59"/>
      <c r="N74" s="58"/>
      <c r="O74" s="58"/>
      <c r="P74" s="60"/>
      <c r="Q74" s="58"/>
      <c r="R74" s="58"/>
      <c r="S74" s="60"/>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61">
        <f t="shared" si="5"/>
        <v>51752.5</v>
      </c>
      <c r="BB74" s="62">
        <f t="shared" si="3"/>
        <v>51752.5</v>
      </c>
      <c r="BC74" s="57" t="str">
        <f t="shared" si="4"/>
        <v>INR  Fifty One Thousand Seven Hundred &amp; Fifty Two  and Paise Fifty Only</v>
      </c>
      <c r="BD74" s="87">
        <v>183</v>
      </c>
      <c r="BE74" s="15">
        <f t="shared" si="0"/>
        <v>207.01</v>
      </c>
      <c r="HN74" s="16"/>
      <c r="HO74" s="16"/>
      <c r="HP74" s="16"/>
      <c r="HQ74" s="16"/>
      <c r="HR74" s="16"/>
    </row>
    <row r="75" spans="1:226" s="15" customFormat="1" ht="168" customHeight="1">
      <c r="A75" s="65">
        <v>63</v>
      </c>
      <c r="B75" s="74" t="s">
        <v>278</v>
      </c>
      <c r="C75" s="68" t="s">
        <v>113</v>
      </c>
      <c r="D75" s="86">
        <v>250</v>
      </c>
      <c r="E75" s="72" t="s">
        <v>201</v>
      </c>
      <c r="F75" s="83">
        <v>211.53</v>
      </c>
      <c r="G75" s="58"/>
      <c r="H75" s="48"/>
      <c r="I75" s="47" t="s">
        <v>38</v>
      </c>
      <c r="J75" s="49">
        <f>IF(I75="Less(-)",-1,1)</f>
        <v>1</v>
      </c>
      <c r="K75" s="50" t="s">
        <v>63</v>
      </c>
      <c r="L75" s="50" t="s">
        <v>7</v>
      </c>
      <c r="M75" s="59"/>
      <c r="N75" s="58"/>
      <c r="O75" s="58"/>
      <c r="P75" s="60"/>
      <c r="Q75" s="58"/>
      <c r="R75" s="58"/>
      <c r="S75" s="60"/>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61">
        <f>total_amount_ba($B$2,$D$2,D75,F75,J75,K75,M75)</f>
        <v>52882.5</v>
      </c>
      <c r="BB75" s="62">
        <f>BA75+SUM(N75:AZ75)</f>
        <v>52882.5</v>
      </c>
      <c r="BC75" s="57" t="str">
        <f>SpellNumber(L75,BB75)</f>
        <v>INR  Fifty Two Thousand Eight Hundred &amp; Eighty Two  and Paise Fifty Only</v>
      </c>
      <c r="BD75" s="87">
        <v>187</v>
      </c>
      <c r="BE75" s="15">
        <f t="shared" si="0"/>
        <v>211.53</v>
      </c>
      <c r="HN75" s="16"/>
      <c r="HO75" s="16"/>
      <c r="HP75" s="16"/>
      <c r="HQ75" s="16"/>
      <c r="HR75" s="16"/>
    </row>
    <row r="76" spans="1:226" s="15" customFormat="1" ht="162.75" customHeight="1">
      <c r="A76" s="65">
        <v>64</v>
      </c>
      <c r="B76" s="74" t="s">
        <v>279</v>
      </c>
      <c r="C76" s="68" t="s">
        <v>114</v>
      </c>
      <c r="D76" s="86">
        <v>50</v>
      </c>
      <c r="E76" s="72" t="s">
        <v>201</v>
      </c>
      <c r="F76" s="83">
        <v>216.06</v>
      </c>
      <c r="G76" s="58"/>
      <c r="H76" s="48"/>
      <c r="I76" s="47" t="s">
        <v>38</v>
      </c>
      <c r="J76" s="49">
        <f t="shared" si="1"/>
        <v>1</v>
      </c>
      <c r="K76" s="50" t="s">
        <v>63</v>
      </c>
      <c r="L76" s="50" t="s">
        <v>7</v>
      </c>
      <c r="M76" s="59"/>
      <c r="N76" s="58"/>
      <c r="O76" s="58"/>
      <c r="P76" s="60"/>
      <c r="Q76" s="58"/>
      <c r="R76" s="58"/>
      <c r="S76" s="60"/>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61">
        <f t="shared" si="5"/>
        <v>10803</v>
      </c>
      <c r="BB76" s="62">
        <f t="shared" si="3"/>
        <v>10803</v>
      </c>
      <c r="BC76" s="57" t="str">
        <f t="shared" si="4"/>
        <v>INR  Ten Thousand Eight Hundred &amp; Three  Only</v>
      </c>
      <c r="BD76" s="87">
        <v>191</v>
      </c>
      <c r="BE76" s="15">
        <f t="shared" si="0"/>
        <v>216.06</v>
      </c>
      <c r="HN76" s="16"/>
      <c r="HO76" s="16"/>
      <c r="HP76" s="16"/>
      <c r="HQ76" s="16"/>
      <c r="HR76" s="16"/>
    </row>
    <row r="77" spans="1:226" s="15" customFormat="1" ht="144" customHeight="1">
      <c r="A77" s="65">
        <v>65</v>
      </c>
      <c r="B77" s="74" t="s">
        <v>280</v>
      </c>
      <c r="C77" s="68" t="s">
        <v>115</v>
      </c>
      <c r="D77" s="86">
        <v>100</v>
      </c>
      <c r="E77" s="72" t="s">
        <v>201</v>
      </c>
      <c r="F77" s="73">
        <v>170.81</v>
      </c>
      <c r="G77" s="58"/>
      <c r="H77" s="48"/>
      <c r="I77" s="47" t="s">
        <v>38</v>
      </c>
      <c r="J77" s="49">
        <f aca="true" t="shared" si="6" ref="J77:J108">IF(I77="Less(-)",-1,1)</f>
        <v>1</v>
      </c>
      <c r="K77" s="50" t="s">
        <v>63</v>
      </c>
      <c r="L77" s="50" t="s">
        <v>7</v>
      </c>
      <c r="M77" s="59"/>
      <c r="N77" s="58"/>
      <c r="O77" s="58"/>
      <c r="P77" s="60"/>
      <c r="Q77" s="58"/>
      <c r="R77" s="58"/>
      <c r="S77" s="60"/>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61">
        <f t="shared" si="5"/>
        <v>17081</v>
      </c>
      <c r="BB77" s="62">
        <f aca="true" t="shared" si="7" ref="BB77:BB108">BA77+SUM(N77:AZ77)</f>
        <v>17081</v>
      </c>
      <c r="BC77" s="57" t="str">
        <f aca="true" t="shared" si="8" ref="BC77:BC108">SpellNumber(L77,BB77)</f>
        <v>INR  Seventeen Thousand  &amp;Eighty One  Only</v>
      </c>
      <c r="BD77" s="87">
        <v>151</v>
      </c>
      <c r="BE77" s="15">
        <f t="shared" si="0"/>
        <v>170.81</v>
      </c>
      <c r="HN77" s="16"/>
      <c r="HO77" s="16"/>
      <c r="HP77" s="16"/>
      <c r="HQ77" s="16"/>
      <c r="HR77" s="16"/>
    </row>
    <row r="78" spans="1:226" s="15" customFormat="1" ht="144" customHeight="1">
      <c r="A78" s="65">
        <v>66</v>
      </c>
      <c r="B78" s="74" t="s">
        <v>281</v>
      </c>
      <c r="C78" s="68" t="s">
        <v>116</v>
      </c>
      <c r="D78" s="86">
        <v>100</v>
      </c>
      <c r="E78" s="72" t="s">
        <v>201</v>
      </c>
      <c r="F78" s="83">
        <v>175.34</v>
      </c>
      <c r="G78" s="58"/>
      <c r="H78" s="48"/>
      <c r="I78" s="47" t="s">
        <v>38</v>
      </c>
      <c r="J78" s="49">
        <f t="shared" si="6"/>
        <v>1</v>
      </c>
      <c r="K78" s="50" t="s">
        <v>63</v>
      </c>
      <c r="L78" s="50" t="s">
        <v>7</v>
      </c>
      <c r="M78" s="59"/>
      <c r="N78" s="58"/>
      <c r="O78" s="58"/>
      <c r="P78" s="60"/>
      <c r="Q78" s="58"/>
      <c r="R78" s="58"/>
      <c r="S78" s="60"/>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61">
        <f>total_amount_ba($B$2,$D$2,D78,F78,J78,K78,M78)</f>
        <v>17534</v>
      </c>
      <c r="BB78" s="62">
        <f t="shared" si="7"/>
        <v>17534</v>
      </c>
      <c r="BC78" s="57" t="str">
        <f t="shared" si="8"/>
        <v>INR  Seventeen Thousand Five Hundred &amp; Thirty Four  Only</v>
      </c>
      <c r="BD78" s="87">
        <v>155</v>
      </c>
      <c r="BE78" s="15">
        <f t="shared" si="0"/>
        <v>175.34</v>
      </c>
      <c r="HN78" s="16"/>
      <c r="HO78" s="16"/>
      <c r="HP78" s="16"/>
      <c r="HQ78" s="16"/>
      <c r="HR78" s="16"/>
    </row>
    <row r="79" spans="1:226" s="15" customFormat="1" ht="138" customHeight="1">
      <c r="A79" s="65">
        <v>67</v>
      </c>
      <c r="B79" s="74" t="s">
        <v>282</v>
      </c>
      <c r="C79" s="68" t="s">
        <v>117</v>
      </c>
      <c r="D79" s="86">
        <v>100</v>
      </c>
      <c r="E79" s="72" t="s">
        <v>201</v>
      </c>
      <c r="F79" s="83">
        <v>179.86</v>
      </c>
      <c r="G79" s="58"/>
      <c r="H79" s="48"/>
      <c r="I79" s="47" t="s">
        <v>38</v>
      </c>
      <c r="J79" s="49">
        <f t="shared" si="6"/>
        <v>1</v>
      </c>
      <c r="K79" s="50" t="s">
        <v>63</v>
      </c>
      <c r="L79" s="50" t="s">
        <v>7</v>
      </c>
      <c r="M79" s="59"/>
      <c r="N79" s="58"/>
      <c r="O79" s="58"/>
      <c r="P79" s="60"/>
      <c r="Q79" s="58"/>
      <c r="R79" s="58"/>
      <c r="S79" s="60"/>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61">
        <f t="shared" si="5"/>
        <v>17986</v>
      </c>
      <c r="BB79" s="62">
        <f t="shared" si="7"/>
        <v>17986</v>
      </c>
      <c r="BC79" s="57" t="str">
        <f t="shared" si="8"/>
        <v>INR  Seventeen Thousand Nine Hundred &amp; Eighty Six  Only</v>
      </c>
      <c r="BD79" s="87">
        <v>159</v>
      </c>
      <c r="BE79" s="15">
        <f aca="true" t="shared" si="9" ref="BE79:BE142">ROUND(BD79*1.12*1.01,2)</f>
        <v>179.86</v>
      </c>
      <c r="HN79" s="16"/>
      <c r="HO79" s="16"/>
      <c r="HP79" s="16"/>
      <c r="HQ79" s="16"/>
      <c r="HR79" s="16"/>
    </row>
    <row r="80" spans="1:226" s="15" customFormat="1" ht="138" customHeight="1">
      <c r="A80" s="65">
        <v>68</v>
      </c>
      <c r="B80" s="74" t="s">
        <v>283</v>
      </c>
      <c r="C80" s="68" t="s">
        <v>118</v>
      </c>
      <c r="D80" s="86">
        <v>100</v>
      </c>
      <c r="E80" s="72" t="s">
        <v>201</v>
      </c>
      <c r="F80" s="83">
        <v>184.39</v>
      </c>
      <c r="G80" s="58"/>
      <c r="H80" s="48"/>
      <c r="I80" s="47" t="s">
        <v>38</v>
      </c>
      <c r="J80" s="49">
        <f t="shared" si="6"/>
        <v>1</v>
      </c>
      <c r="K80" s="50" t="s">
        <v>63</v>
      </c>
      <c r="L80" s="50" t="s">
        <v>7</v>
      </c>
      <c r="M80" s="59"/>
      <c r="N80" s="58"/>
      <c r="O80" s="58"/>
      <c r="P80" s="60"/>
      <c r="Q80" s="58"/>
      <c r="R80" s="58"/>
      <c r="S80" s="60"/>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61">
        <f t="shared" si="5"/>
        <v>18439</v>
      </c>
      <c r="BB80" s="62">
        <f t="shared" si="7"/>
        <v>18439</v>
      </c>
      <c r="BC80" s="57" t="str">
        <f t="shared" si="8"/>
        <v>INR  Eighteen Thousand Four Hundred &amp; Thirty Nine  Only</v>
      </c>
      <c r="BD80" s="87">
        <v>163</v>
      </c>
      <c r="BE80" s="15">
        <f t="shared" si="9"/>
        <v>184.39</v>
      </c>
      <c r="HN80" s="16"/>
      <c r="HO80" s="16"/>
      <c r="HP80" s="16"/>
      <c r="HQ80" s="16"/>
      <c r="HR80" s="16"/>
    </row>
    <row r="81" spans="1:226" s="15" customFormat="1" ht="135.75" customHeight="1">
      <c r="A81" s="65">
        <v>69</v>
      </c>
      <c r="B81" s="74" t="s">
        <v>284</v>
      </c>
      <c r="C81" s="68" t="s">
        <v>119</v>
      </c>
      <c r="D81" s="86">
        <v>20</v>
      </c>
      <c r="E81" s="72" t="s">
        <v>201</v>
      </c>
      <c r="F81" s="83">
        <v>188.91</v>
      </c>
      <c r="G81" s="58"/>
      <c r="H81" s="48"/>
      <c r="I81" s="47" t="s">
        <v>38</v>
      </c>
      <c r="J81" s="49">
        <f t="shared" si="6"/>
        <v>1</v>
      </c>
      <c r="K81" s="50" t="s">
        <v>63</v>
      </c>
      <c r="L81" s="50" t="s">
        <v>7</v>
      </c>
      <c r="M81" s="59"/>
      <c r="N81" s="58"/>
      <c r="O81" s="58"/>
      <c r="P81" s="60"/>
      <c r="Q81" s="58"/>
      <c r="R81" s="58"/>
      <c r="S81" s="60"/>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61">
        <f>total_amount_ba($B$2,$D$2,D81,F81,J81,K81,M81)</f>
        <v>3778.2</v>
      </c>
      <c r="BB81" s="62">
        <f t="shared" si="7"/>
        <v>3778.2</v>
      </c>
      <c r="BC81" s="57" t="str">
        <f t="shared" si="8"/>
        <v>INR  Three Thousand Seven Hundred &amp; Seventy Eight  and Paise Twenty Only</v>
      </c>
      <c r="BD81" s="87">
        <v>167</v>
      </c>
      <c r="BE81" s="15">
        <f t="shared" si="9"/>
        <v>188.91</v>
      </c>
      <c r="HN81" s="16"/>
      <c r="HO81" s="16"/>
      <c r="HP81" s="16"/>
      <c r="HQ81" s="16"/>
      <c r="HR81" s="16"/>
    </row>
    <row r="82" spans="1:226" s="15" customFormat="1" ht="79.5" customHeight="1">
      <c r="A82" s="65">
        <v>70</v>
      </c>
      <c r="B82" s="74" t="s">
        <v>285</v>
      </c>
      <c r="C82" s="68" t="s">
        <v>120</v>
      </c>
      <c r="D82" s="86">
        <v>120.73</v>
      </c>
      <c r="E82" s="72" t="s">
        <v>201</v>
      </c>
      <c r="F82" s="73">
        <v>38.46</v>
      </c>
      <c r="G82" s="58"/>
      <c r="H82" s="48"/>
      <c r="I82" s="47" t="s">
        <v>38</v>
      </c>
      <c r="J82" s="49">
        <f t="shared" si="6"/>
        <v>1</v>
      </c>
      <c r="K82" s="50" t="s">
        <v>63</v>
      </c>
      <c r="L82" s="50" t="s">
        <v>7</v>
      </c>
      <c r="M82" s="59"/>
      <c r="N82" s="58"/>
      <c r="O82" s="58"/>
      <c r="P82" s="60"/>
      <c r="Q82" s="58"/>
      <c r="R82" s="58"/>
      <c r="S82" s="60"/>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61">
        <f t="shared" si="5"/>
        <v>4643.28</v>
      </c>
      <c r="BB82" s="62">
        <f t="shared" si="7"/>
        <v>4643.28</v>
      </c>
      <c r="BC82" s="57" t="str">
        <f t="shared" si="8"/>
        <v>INR  Four Thousand Six Hundred &amp; Forty Three  and Paise Twenty Eight Only</v>
      </c>
      <c r="BD82" s="87">
        <v>34</v>
      </c>
      <c r="BE82" s="15">
        <f t="shared" si="9"/>
        <v>38.46</v>
      </c>
      <c r="HN82" s="16"/>
      <c r="HO82" s="16"/>
      <c r="HP82" s="16"/>
      <c r="HQ82" s="16"/>
      <c r="HR82" s="16"/>
    </row>
    <row r="83" spans="1:226" s="15" customFormat="1" ht="125.25" customHeight="1">
      <c r="A83" s="65">
        <v>71</v>
      </c>
      <c r="B83" s="74" t="s">
        <v>286</v>
      </c>
      <c r="C83" s="68" t="s">
        <v>121</v>
      </c>
      <c r="D83" s="86">
        <v>2</v>
      </c>
      <c r="E83" s="72" t="s">
        <v>416</v>
      </c>
      <c r="F83" s="73">
        <v>727.36</v>
      </c>
      <c r="G83" s="58"/>
      <c r="H83" s="48"/>
      <c r="I83" s="47" t="s">
        <v>38</v>
      </c>
      <c r="J83" s="49">
        <f t="shared" si="6"/>
        <v>1</v>
      </c>
      <c r="K83" s="50" t="s">
        <v>63</v>
      </c>
      <c r="L83" s="50" t="s">
        <v>7</v>
      </c>
      <c r="M83" s="59"/>
      <c r="N83" s="58"/>
      <c r="O83" s="58"/>
      <c r="P83" s="60"/>
      <c r="Q83" s="58"/>
      <c r="R83" s="58"/>
      <c r="S83" s="60"/>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61">
        <f t="shared" si="5"/>
        <v>1454.72</v>
      </c>
      <c r="BB83" s="62">
        <f t="shared" si="7"/>
        <v>1454.72</v>
      </c>
      <c r="BC83" s="57" t="str">
        <f t="shared" si="8"/>
        <v>INR  One Thousand Four Hundred &amp; Fifty Four  and Paise Seventy Two Only</v>
      </c>
      <c r="BD83" s="87">
        <v>643</v>
      </c>
      <c r="BE83" s="15">
        <f t="shared" si="9"/>
        <v>727.36</v>
      </c>
      <c r="HN83" s="16"/>
      <c r="HO83" s="16"/>
      <c r="HP83" s="16"/>
      <c r="HQ83" s="16"/>
      <c r="HR83" s="16"/>
    </row>
    <row r="84" spans="1:226" s="15" customFormat="1" ht="125.25" customHeight="1">
      <c r="A84" s="65">
        <v>72</v>
      </c>
      <c r="B84" s="74" t="s">
        <v>287</v>
      </c>
      <c r="C84" s="68" t="s">
        <v>122</v>
      </c>
      <c r="D84" s="86">
        <v>2</v>
      </c>
      <c r="E84" s="72" t="s">
        <v>416</v>
      </c>
      <c r="F84" s="73">
        <v>740.94</v>
      </c>
      <c r="G84" s="58"/>
      <c r="H84" s="48"/>
      <c r="I84" s="47" t="s">
        <v>38</v>
      </c>
      <c r="J84" s="49">
        <f t="shared" si="6"/>
        <v>1</v>
      </c>
      <c r="K84" s="50" t="s">
        <v>63</v>
      </c>
      <c r="L84" s="50" t="s">
        <v>7</v>
      </c>
      <c r="M84" s="59"/>
      <c r="N84" s="58"/>
      <c r="O84" s="58"/>
      <c r="P84" s="60"/>
      <c r="Q84" s="58"/>
      <c r="R84" s="58"/>
      <c r="S84" s="60"/>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61">
        <f>total_amount_ba($B$2,$D$2,D84,F84,J84,K84,M84)</f>
        <v>1481.88</v>
      </c>
      <c r="BB84" s="62">
        <f t="shared" si="7"/>
        <v>1481.88</v>
      </c>
      <c r="BC84" s="57" t="str">
        <f t="shared" si="8"/>
        <v>INR  One Thousand Four Hundred &amp; Eighty One  and Paise Eighty Eight Only</v>
      </c>
      <c r="BD84" s="87">
        <v>655</v>
      </c>
      <c r="BE84" s="15">
        <f t="shared" si="9"/>
        <v>740.94</v>
      </c>
      <c r="HN84" s="16">
        <v>1</v>
      </c>
      <c r="HO84" s="16" t="s">
        <v>34</v>
      </c>
      <c r="HP84" s="16" t="s">
        <v>35</v>
      </c>
      <c r="HQ84" s="16">
        <v>10</v>
      </c>
      <c r="HR84" s="16" t="s">
        <v>36</v>
      </c>
    </row>
    <row r="85" spans="1:226" s="15" customFormat="1" ht="125.25" customHeight="1">
      <c r="A85" s="65">
        <v>73</v>
      </c>
      <c r="B85" s="74" t="s">
        <v>288</v>
      </c>
      <c r="C85" s="68" t="s">
        <v>123</v>
      </c>
      <c r="D85" s="86">
        <v>2</v>
      </c>
      <c r="E85" s="72" t="s">
        <v>416</v>
      </c>
      <c r="F85" s="73">
        <v>754.51</v>
      </c>
      <c r="G85" s="58"/>
      <c r="H85" s="48"/>
      <c r="I85" s="47" t="s">
        <v>38</v>
      </c>
      <c r="J85" s="49">
        <f t="shared" si="6"/>
        <v>1</v>
      </c>
      <c r="K85" s="50" t="s">
        <v>63</v>
      </c>
      <c r="L85" s="50" t="s">
        <v>7</v>
      </c>
      <c r="M85" s="59"/>
      <c r="N85" s="58"/>
      <c r="O85" s="58"/>
      <c r="P85" s="60"/>
      <c r="Q85" s="58"/>
      <c r="R85" s="58"/>
      <c r="S85" s="60"/>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61">
        <f t="shared" si="5"/>
        <v>1509.02</v>
      </c>
      <c r="BB85" s="62">
        <f t="shared" si="7"/>
        <v>1509.02</v>
      </c>
      <c r="BC85" s="57" t="str">
        <f t="shared" si="8"/>
        <v>INR  One Thousand Five Hundred &amp; Nine  and Paise Two Only</v>
      </c>
      <c r="BD85" s="87">
        <v>667</v>
      </c>
      <c r="BE85" s="15">
        <f t="shared" si="9"/>
        <v>754.51</v>
      </c>
      <c r="HN85" s="16"/>
      <c r="HO85" s="16"/>
      <c r="HP85" s="16"/>
      <c r="HQ85" s="16"/>
      <c r="HR85" s="16"/>
    </row>
    <row r="86" spans="1:226" s="15" customFormat="1" ht="115.5">
      <c r="A86" s="65">
        <v>74</v>
      </c>
      <c r="B86" s="74" t="s">
        <v>289</v>
      </c>
      <c r="C86" s="68" t="s">
        <v>124</v>
      </c>
      <c r="D86" s="86">
        <v>2</v>
      </c>
      <c r="E86" s="72" t="s">
        <v>416</v>
      </c>
      <c r="F86" s="73">
        <v>768.08</v>
      </c>
      <c r="G86" s="58"/>
      <c r="H86" s="48"/>
      <c r="I86" s="47" t="s">
        <v>38</v>
      </c>
      <c r="J86" s="49">
        <f t="shared" si="6"/>
        <v>1</v>
      </c>
      <c r="K86" s="50" t="s">
        <v>63</v>
      </c>
      <c r="L86" s="50" t="s">
        <v>7</v>
      </c>
      <c r="M86" s="59"/>
      <c r="N86" s="58"/>
      <c r="O86" s="58"/>
      <c r="P86" s="60"/>
      <c r="Q86" s="58"/>
      <c r="R86" s="58"/>
      <c r="S86" s="60"/>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61">
        <f t="shared" si="5"/>
        <v>1536.16</v>
      </c>
      <c r="BB86" s="62">
        <f t="shared" si="7"/>
        <v>1536.16</v>
      </c>
      <c r="BC86" s="57" t="str">
        <f t="shared" si="8"/>
        <v>INR  One Thousand Five Hundred &amp; Thirty Six  and Paise Sixteen Only</v>
      </c>
      <c r="BD86" s="87">
        <v>679</v>
      </c>
      <c r="BE86" s="15">
        <f t="shared" si="9"/>
        <v>768.08</v>
      </c>
      <c r="HN86" s="16"/>
      <c r="HO86" s="16"/>
      <c r="HP86" s="16"/>
      <c r="HQ86" s="16"/>
      <c r="HR86" s="16"/>
    </row>
    <row r="87" spans="1:226" s="15" customFormat="1" ht="269.25" customHeight="1">
      <c r="A87" s="65">
        <v>75</v>
      </c>
      <c r="B87" s="74" t="s">
        <v>290</v>
      </c>
      <c r="C87" s="68" t="s">
        <v>125</v>
      </c>
      <c r="D87" s="86">
        <v>24</v>
      </c>
      <c r="E87" s="72" t="s">
        <v>416</v>
      </c>
      <c r="F87" s="73">
        <v>854.06</v>
      </c>
      <c r="G87" s="58"/>
      <c r="H87" s="48"/>
      <c r="I87" s="47" t="s">
        <v>38</v>
      </c>
      <c r="J87" s="49">
        <f t="shared" si="6"/>
        <v>1</v>
      </c>
      <c r="K87" s="50" t="s">
        <v>63</v>
      </c>
      <c r="L87" s="50" t="s">
        <v>7</v>
      </c>
      <c r="M87" s="59"/>
      <c r="N87" s="58"/>
      <c r="O87" s="58"/>
      <c r="P87" s="60"/>
      <c r="Q87" s="58"/>
      <c r="R87" s="58"/>
      <c r="S87" s="60"/>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61">
        <f t="shared" si="5"/>
        <v>20497.44</v>
      </c>
      <c r="BB87" s="62">
        <f t="shared" si="7"/>
        <v>20497.44</v>
      </c>
      <c r="BC87" s="57" t="str">
        <f t="shared" si="8"/>
        <v>INR  Twenty Thousand Four Hundred &amp; Ninety Seven  and Paise Forty Four Only</v>
      </c>
      <c r="BD87" s="87">
        <v>755</v>
      </c>
      <c r="BE87" s="15">
        <f t="shared" si="9"/>
        <v>854.06</v>
      </c>
      <c r="HN87" s="16"/>
      <c r="HO87" s="16"/>
      <c r="HP87" s="16"/>
      <c r="HQ87" s="16"/>
      <c r="HR87" s="16"/>
    </row>
    <row r="88" spans="1:226" s="15" customFormat="1" ht="262.5" customHeight="1">
      <c r="A88" s="65">
        <v>76</v>
      </c>
      <c r="B88" s="74" t="s">
        <v>291</v>
      </c>
      <c r="C88" s="68" t="s">
        <v>126</v>
      </c>
      <c r="D88" s="86">
        <v>24</v>
      </c>
      <c r="E88" s="72" t="s">
        <v>416</v>
      </c>
      <c r="F88" s="73">
        <v>859.71</v>
      </c>
      <c r="G88" s="58"/>
      <c r="H88" s="48"/>
      <c r="I88" s="47" t="s">
        <v>38</v>
      </c>
      <c r="J88" s="49">
        <f t="shared" si="6"/>
        <v>1</v>
      </c>
      <c r="K88" s="50" t="s">
        <v>63</v>
      </c>
      <c r="L88" s="50" t="s">
        <v>7</v>
      </c>
      <c r="M88" s="59"/>
      <c r="N88" s="58"/>
      <c r="O88" s="58"/>
      <c r="P88" s="60"/>
      <c r="Q88" s="58"/>
      <c r="R88" s="58"/>
      <c r="S88" s="60"/>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61">
        <f t="shared" si="5"/>
        <v>20633.04</v>
      </c>
      <c r="BB88" s="62">
        <f t="shared" si="7"/>
        <v>20633.04</v>
      </c>
      <c r="BC88" s="57" t="str">
        <f t="shared" si="8"/>
        <v>INR  Twenty Thousand Six Hundred &amp; Thirty Three  and Paise Four Only</v>
      </c>
      <c r="BD88" s="87">
        <v>760</v>
      </c>
      <c r="BE88" s="15">
        <f t="shared" si="9"/>
        <v>859.71</v>
      </c>
      <c r="HN88" s="16"/>
      <c r="HO88" s="16"/>
      <c r="HP88" s="16"/>
      <c r="HQ88" s="16"/>
      <c r="HR88" s="16"/>
    </row>
    <row r="89" spans="1:226" s="15" customFormat="1" ht="267" customHeight="1">
      <c r="A89" s="65">
        <v>77</v>
      </c>
      <c r="B89" s="74" t="s">
        <v>292</v>
      </c>
      <c r="C89" s="68" t="s">
        <v>127</v>
      </c>
      <c r="D89" s="86">
        <v>24</v>
      </c>
      <c r="E89" s="72" t="s">
        <v>416</v>
      </c>
      <c r="F89" s="73">
        <v>865.37</v>
      </c>
      <c r="G89" s="58"/>
      <c r="H89" s="48"/>
      <c r="I89" s="47" t="s">
        <v>38</v>
      </c>
      <c r="J89" s="49">
        <f t="shared" si="6"/>
        <v>1</v>
      </c>
      <c r="K89" s="50" t="s">
        <v>63</v>
      </c>
      <c r="L89" s="50" t="s">
        <v>7</v>
      </c>
      <c r="M89" s="59"/>
      <c r="N89" s="58"/>
      <c r="O89" s="58"/>
      <c r="P89" s="60"/>
      <c r="Q89" s="58"/>
      <c r="R89" s="58"/>
      <c r="S89" s="60"/>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61">
        <f t="shared" si="5"/>
        <v>20768.88</v>
      </c>
      <c r="BB89" s="62">
        <f t="shared" si="7"/>
        <v>20768.88</v>
      </c>
      <c r="BC89" s="57" t="str">
        <f t="shared" si="8"/>
        <v>INR  Twenty Thousand Seven Hundred &amp; Sixty Eight  and Paise Eighty Eight Only</v>
      </c>
      <c r="BD89" s="87">
        <v>765</v>
      </c>
      <c r="BE89" s="15">
        <f t="shared" si="9"/>
        <v>865.37</v>
      </c>
      <c r="HN89" s="16"/>
      <c r="HO89" s="16"/>
      <c r="HP89" s="16"/>
      <c r="HQ89" s="16"/>
      <c r="HR89" s="16"/>
    </row>
    <row r="90" spans="1:226" s="15" customFormat="1" ht="258" customHeight="1">
      <c r="A90" s="65">
        <v>78</v>
      </c>
      <c r="B90" s="74" t="s">
        <v>293</v>
      </c>
      <c r="C90" s="68" t="s">
        <v>128</v>
      </c>
      <c r="D90" s="86">
        <v>24</v>
      </c>
      <c r="E90" s="72" t="s">
        <v>416</v>
      </c>
      <c r="F90" s="73">
        <v>871.02</v>
      </c>
      <c r="G90" s="58"/>
      <c r="H90" s="48"/>
      <c r="I90" s="47" t="s">
        <v>38</v>
      </c>
      <c r="J90" s="49">
        <f t="shared" si="6"/>
        <v>1</v>
      </c>
      <c r="K90" s="50" t="s">
        <v>63</v>
      </c>
      <c r="L90" s="50" t="s">
        <v>7</v>
      </c>
      <c r="M90" s="59"/>
      <c r="N90" s="58"/>
      <c r="O90" s="58"/>
      <c r="P90" s="60"/>
      <c r="Q90" s="58"/>
      <c r="R90" s="58"/>
      <c r="S90" s="60"/>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61">
        <f t="shared" si="5"/>
        <v>20904.48</v>
      </c>
      <c r="BB90" s="62">
        <f t="shared" si="7"/>
        <v>20904.48</v>
      </c>
      <c r="BC90" s="57" t="str">
        <f t="shared" si="8"/>
        <v>INR  Twenty Thousand Nine Hundred &amp; Four  and Paise Forty Eight Only</v>
      </c>
      <c r="BD90" s="87">
        <v>770</v>
      </c>
      <c r="BE90" s="15">
        <f t="shared" si="9"/>
        <v>871.02</v>
      </c>
      <c r="HN90" s="16"/>
      <c r="HO90" s="16"/>
      <c r="HP90" s="16"/>
      <c r="HQ90" s="16"/>
      <c r="HR90" s="16"/>
    </row>
    <row r="91" spans="1:226" s="15" customFormat="1" ht="260.25" customHeight="1">
      <c r="A91" s="65">
        <v>79</v>
      </c>
      <c r="B91" s="74" t="s">
        <v>445</v>
      </c>
      <c r="C91" s="68" t="s">
        <v>129</v>
      </c>
      <c r="D91" s="86">
        <v>20</v>
      </c>
      <c r="E91" s="72" t="s">
        <v>416</v>
      </c>
      <c r="F91" s="73">
        <v>856.32</v>
      </c>
      <c r="G91" s="58"/>
      <c r="H91" s="48"/>
      <c r="I91" s="47" t="s">
        <v>38</v>
      </c>
      <c r="J91" s="49">
        <f t="shared" si="6"/>
        <v>1</v>
      </c>
      <c r="K91" s="50" t="s">
        <v>63</v>
      </c>
      <c r="L91" s="50" t="s">
        <v>7</v>
      </c>
      <c r="M91" s="59"/>
      <c r="N91" s="58"/>
      <c r="O91" s="58"/>
      <c r="P91" s="60"/>
      <c r="Q91" s="58"/>
      <c r="R91" s="58"/>
      <c r="S91" s="60"/>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61">
        <f t="shared" si="5"/>
        <v>17126.4</v>
      </c>
      <c r="BB91" s="62">
        <f t="shared" si="7"/>
        <v>17126.4</v>
      </c>
      <c r="BC91" s="57" t="str">
        <f t="shared" si="8"/>
        <v>INR  Seventeen Thousand One Hundred &amp; Twenty Six  and Paise Forty Only</v>
      </c>
      <c r="BD91" s="87">
        <v>757</v>
      </c>
      <c r="BE91" s="15">
        <f t="shared" si="9"/>
        <v>856.32</v>
      </c>
      <c r="HN91" s="16"/>
      <c r="HO91" s="16"/>
      <c r="HP91" s="16"/>
      <c r="HQ91" s="16"/>
      <c r="HR91" s="16"/>
    </row>
    <row r="92" spans="1:226" s="15" customFormat="1" ht="246" customHeight="1">
      <c r="A92" s="65">
        <v>80</v>
      </c>
      <c r="B92" s="74" t="s">
        <v>294</v>
      </c>
      <c r="C92" s="68" t="s">
        <v>130</v>
      </c>
      <c r="D92" s="86">
        <v>20</v>
      </c>
      <c r="E92" s="72" t="s">
        <v>416</v>
      </c>
      <c r="F92" s="73">
        <v>861.97</v>
      </c>
      <c r="G92" s="58"/>
      <c r="H92" s="48"/>
      <c r="I92" s="47" t="s">
        <v>38</v>
      </c>
      <c r="J92" s="49">
        <f t="shared" si="6"/>
        <v>1</v>
      </c>
      <c r="K92" s="50" t="s">
        <v>63</v>
      </c>
      <c r="L92" s="50" t="s">
        <v>7</v>
      </c>
      <c r="M92" s="59"/>
      <c r="N92" s="58"/>
      <c r="O92" s="58"/>
      <c r="P92" s="60"/>
      <c r="Q92" s="58"/>
      <c r="R92" s="58"/>
      <c r="S92" s="60"/>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61">
        <f t="shared" si="5"/>
        <v>17239.4</v>
      </c>
      <c r="BB92" s="62">
        <f t="shared" si="7"/>
        <v>17239.4</v>
      </c>
      <c r="BC92" s="57" t="str">
        <f t="shared" si="8"/>
        <v>INR  Seventeen Thousand Two Hundred &amp; Thirty Nine  and Paise Forty Only</v>
      </c>
      <c r="BD92" s="87">
        <v>762</v>
      </c>
      <c r="BE92" s="15">
        <f t="shared" si="9"/>
        <v>861.97</v>
      </c>
      <c r="HN92" s="16"/>
      <c r="HO92" s="16"/>
      <c r="HP92" s="16"/>
      <c r="HQ92" s="16"/>
      <c r="HR92" s="16"/>
    </row>
    <row r="93" spans="1:226" s="15" customFormat="1" ht="248.25" customHeight="1">
      <c r="A93" s="65">
        <v>81</v>
      </c>
      <c r="B93" s="74" t="s">
        <v>295</v>
      </c>
      <c r="C93" s="68" t="s">
        <v>131</v>
      </c>
      <c r="D93" s="86">
        <v>20</v>
      </c>
      <c r="E93" s="72" t="s">
        <v>416</v>
      </c>
      <c r="F93" s="73">
        <v>867.63</v>
      </c>
      <c r="G93" s="58"/>
      <c r="H93" s="48"/>
      <c r="I93" s="47" t="s">
        <v>38</v>
      </c>
      <c r="J93" s="49">
        <f t="shared" si="6"/>
        <v>1</v>
      </c>
      <c r="K93" s="50" t="s">
        <v>63</v>
      </c>
      <c r="L93" s="50" t="s">
        <v>7</v>
      </c>
      <c r="M93" s="59"/>
      <c r="N93" s="58"/>
      <c r="O93" s="58"/>
      <c r="P93" s="60"/>
      <c r="Q93" s="58"/>
      <c r="R93" s="58"/>
      <c r="S93" s="60"/>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61">
        <f t="shared" si="5"/>
        <v>17352.6</v>
      </c>
      <c r="BB93" s="62">
        <f t="shared" si="7"/>
        <v>17352.6</v>
      </c>
      <c r="BC93" s="57" t="str">
        <f t="shared" si="8"/>
        <v>INR  Seventeen Thousand Three Hundred &amp; Fifty Two  and Paise Sixty Only</v>
      </c>
      <c r="BD93" s="87">
        <v>767</v>
      </c>
      <c r="BE93" s="15">
        <f t="shared" si="9"/>
        <v>867.63</v>
      </c>
      <c r="HN93" s="16"/>
      <c r="HO93" s="16"/>
      <c r="HP93" s="16"/>
      <c r="HQ93" s="16"/>
      <c r="HR93" s="16"/>
    </row>
    <row r="94" spans="1:226" s="15" customFormat="1" ht="237.75" customHeight="1">
      <c r="A94" s="65">
        <v>82</v>
      </c>
      <c r="B94" s="74" t="s">
        <v>296</v>
      </c>
      <c r="C94" s="68" t="s">
        <v>132</v>
      </c>
      <c r="D94" s="86">
        <v>20</v>
      </c>
      <c r="E94" s="72" t="s">
        <v>416</v>
      </c>
      <c r="F94" s="73">
        <v>873.29</v>
      </c>
      <c r="G94" s="58"/>
      <c r="H94" s="48"/>
      <c r="I94" s="47" t="s">
        <v>38</v>
      </c>
      <c r="J94" s="49">
        <f t="shared" si="6"/>
        <v>1</v>
      </c>
      <c r="K94" s="50" t="s">
        <v>63</v>
      </c>
      <c r="L94" s="50" t="s">
        <v>7</v>
      </c>
      <c r="M94" s="59"/>
      <c r="N94" s="58"/>
      <c r="O94" s="58"/>
      <c r="P94" s="60"/>
      <c r="Q94" s="58"/>
      <c r="R94" s="58"/>
      <c r="S94" s="60"/>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61">
        <f>total_amount_ba($B$2,$D$2,D94,F94,J94,K94,M94)</f>
        <v>17465.8</v>
      </c>
      <c r="BB94" s="62">
        <f t="shared" si="7"/>
        <v>17465.8</v>
      </c>
      <c r="BC94" s="57" t="str">
        <f t="shared" si="8"/>
        <v>INR  Seventeen Thousand Four Hundred &amp; Sixty Five  and Paise Eighty Only</v>
      </c>
      <c r="BD94" s="87">
        <v>772</v>
      </c>
      <c r="BE94" s="15">
        <f t="shared" si="9"/>
        <v>873.29</v>
      </c>
      <c r="HN94" s="16"/>
      <c r="HO94" s="16"/>
      <c r="HP94" s="16"/>
      <c r="HQ94" s="16"/>
      <c r="HR94" s="16"/>
    </row>
    <row r="95" spans="1:226" s="15" customFormat="1" ht="70.5" customHeight="1">
      <c r="A95" s="65">
        <v>83</v>
      </c>
      <c r="B95" s="74" t="s">
        <v>297</v>
      </c>
      <c r="C95" s="68" t="s">
        <v>133</v>
      </c>
      <c r="D95" s="86">
        <v>954</v>
      </c>
      <c r="E95" s="72" t="s">
        <v>416</v>
      </c>
      <c r="F95" s="73">
        <v>53.17</v>
      </c>
      <c r="G95" s="58"/>
      <c r="H95" s="48"/>
      <c r="I95" s="47" t="s">
        <v>38</v>
      </c>
      <c r="J95" s="49">
        <f t="shared" si="6"/>
        <v>1</v>
      </c>
      <c r="K95" s="50" t="s">
        <v>63</v>
      </c>
      <c r="L95" s="50" t="s">
        <v>7</v>
      </c>
      <c r="M95" s="59"/>
      <c r="N95" s="58"/>
      <c r="O95" s="58"/>
      <c r="P95" s="60"/>
      <c r="Q95" s="58"/>
      <c r="R95" s="58"/>
      <c r="S95" s="60"/>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61">
        <f t="shared" si="5"/>
        <v>50724.18</v>
      </c>
      <c r="BB95" s="62">
        <f t="shared" si="7"/>
        <v>50724.18</v>
      </c>
      <c r="BC95" s="57" t="str">
        <f t="shared" si="8"/>
        <v>INR  Fifty Thousand Seven Hundred &amp; Twenty Four  and Paise Eighteen Only</v>
      </c>
      <c r="BD95" s="87">
        <v>47</v>
      </c>
      <c r="BE95" s="15">
        <f t="shared" si="9"/>
        <v>53.17</v>
      </c>
      <c r="HN95" s="16"/>
      <c r="HO95" s="16"/>
      <c r="HP95" s="16"/>
      <c r="HQ95" s="16"/>
      <c r="HR95" s="16"/>
    </row>
    <row r="96" spans="1:226" s="15" customFormat="1" ht="70.5" customHeight="1">
      <c r="A96" s="65">
        <v>84</v>
      </c>
      <c r="B96" s="74" t="s">
        <v>298</v>
      </c>
      <c r="C96" s="68" t="s">
        <v>134</v>
      </c>
      <c r="D96" s="86">
        <v>64.5</v>
      </c>
      <c r="E96" s="72" t="s">
        <v>416</v>
      </c>
      <c r="F96" s="73">
        <v>32.8</v>
      </c>
      <c r="G96" s="58"/>
      <c r="H96" s="48"/>
      <c r="I96" s="47" t="s">
        <v>38</v>
      </c>
      <c r="J96" s="49">
        <f t="shared" si="6"/>
        <v>1</v>
      </c>
      <c r="K96" s="50" t="s">
        <v>63</v>
      </c>
      <c r="L96" s="50" t="s">
        <v>7</v>
      </c>
      <c r="M96" s="59"/>
      <c r="N96" s="58"/>
      <c r="O96" s="58"/>
      <c r="P96" s="60"/>
      <c r="Q96" s="58"/>
      <c r="R96" s="58"/>
      <c r="S96" s="60"/>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61">
        <f t="shared" si="5"/>
        <v>2115.6</v>
      </c>
      <c r="BB96" s="62">
        <f t="shared" si="7"/>
        <v>2115.6</v>
      </c>
      <c r="BC96" s="57" t="str">
        <f t="shared" si="8"/>
        <v>INR  Two Thousand One Hundred &amp; Fifteen  and Paise Sixty Only</v>
      </c>
      <c r="BD96" s="87">
        <v>29</v>
      </c>
      <c r="BE96" s="15">
        <f t="shared" si="9"/>
        <v>32.8</v>
      </c>
      <c r="HN96" s="16"/>
      <c r="HO96" s="16"/>
      <c r="HP96" s="16"/>
      <c r="HQ96" s="16"/>
      <c r="HR96" s="16"/>
    </row>
    <row r="97" spans="1:226" s="15" customFormat="1" ht="70.5" customHeight="1">
      <c r="A97" s="65">
        <v>85</v>
      </c>
      <c r="B97" s="74" t="s">
        <v>217</v>
      </c>
      <c r="C97" s="68" t="s">
        <v>135</v>
      </c>
      <c r="D97" s="86">
        <v>53</v>
      </c>
      <c r="E97" s="72" t="s">
        <v>416</v>
      </c>
      <c r="F97" s="73">
        <v>42.99</v>
      </c>
      <c r="G97" s="58"/>
      <c r="H97" s="48"/>
      <c r="I97" s="47" t="s">
        <v>38</v>
      </c>
      <c r="J97" s="49">
        <f t="shared" si="6"/>
        <v>1</v>
      </c>
      <c r="K97" s="50" t="s">
        <v>63</v>
      </c>
      <c r="L97" s="50" t="s">
        <v>7</v>
      </c>
      <c r="M97" s="59"/>
      <c r="N97" s="58"/>
      <c r="O97" s="58"/>
      <c r="P97" s="60"/>
      <c r="Q97" s="58"/>
      <c r="R97" s="58"/>
      <c r="S97" s="60"/>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61">
        <f t="shared" si="5"/>
        <v>2278.47</v>
      </c>
      <c r="BB97" s="62">
        <f t="shared" si="7"/>
        <v>2278.47</v>
      </c>
      <c r="BC97" s="57" t="str">
        <f t="shared" si="8"/>
        <v>INR  Two Thousand Two Hundred &amp; Seventy Eight  and Paise Forty Seven Only</v>
      </c>
      <c r="BD97" s="87">
        <v>38</v>
      </c>
      <c r="BE97" s="15">
        <f t="shared" si="9"/>
        <v>42.99</v>
      </c>
      <c r="HN97" s="16"/>
      <c r="HO97" s="16"/>
      <c r="HP97" s="16"/>
      <c r="HQ97" s="16"/>
      <c r="HR97" s="16"/>
    </row>
    <row r="98" spans="1:226" s="15" customFormat="1" ht="125.25" customHeight="1">
      <c r="A98" s="65">
        <v>86</v>
      </c>
      <c r="B98" s="74" t="s">
        <v>299</v>
      </c>
      <c r="C98" s="68" t="s">
        <v>136</v>
      </c>
      <c r="D98" s="86">
        <v>64.5</v>
      </c>
      <c r="E98" s="72" t="s">
        <v>416</v>
      </c>
      <c r="F98" s="73">
        <v>91.63</v>
      </c>
      <c r="G98" s="58"/>
      <c r="H98" s="48"/>
      <c r="I98" s="47" t="s">
        <v>38</v>
      </c>
      <c r="J98" s="49">
        <f t="shared" si="6"/>
        <v>1</v>
      </c>
      <c r="K98" s="50" t="s">
        <v>63</v>
      </c>
      <c r="L98" s="50" t="s">
        <v>7</v>
      </c>
      <c r="M98" s="59"/>
      <c r="N98" s="58"/>
      <c r="O98" s="58"/>
      <c r="P98" s="60"/>
      <c r="Q98" s="58"/>
      <c r="R98" s="58"/>
      <c r="S98" s="60"/>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61">
        <f>total_amount_ba($B$2,$D$2,D98,F98,J98,K98,M98)</f>
        <v>5910.14</v>
      </c>
      <c r="BB98" s="62">
        <f t="shared" si="7"/>
        <v>5910.14</v>
      </c>
      <c r="BC98" s="57" t="str">
        <f t="shared" si="8"/>
        <v>INR  Five Thousand Nine Hundred &amp; Ten  and Paise Fourteen Only</v>
      </c>
      <c r="BD98" s="87">
        <v>81</v>
      </c>
      <c r="BE98" s="15">
        <f t="shared" si="9"/>
        <v>91.63</v>
      </c>
      <c r="HN98" s="16"/>
      <c r="HO98" s="16"/>
      <c r="HP98" s="16"/>
      <c r="HQ98" s="16"/>
      <c r="HR98" s="16"/>
    </row>
    <row r="99" spans="1:226" s="15" customFormat="1" ht="125.25" customHeight="1">
      <c r="A99" s="65">
        <v>87</v>
      </c>
      <c r="B99" s="74" t="s">
        <v>300</v>
      </c>
      <c r="C99" s="68" t="s">
        <v>137</v>
      </c>
      <c r="D99" s="86">
        <v>53</v>
      </c>
      <c r="E99" s="72" t="s">
        <v>416</v>
      </c>
      <c r="F99" s="73">
        <v>89.36</v>
      </c>
      <c r="G99" s="58"/>
      <c r="H99" s="48"/>
      <c r="I99" s="47" t="s">
        <v>38</v>
      </c>
      <c r="J99" s="49">
        <f t="shared" si="6"/>
        <v>1</v>
      </c>
      <c r="K99" s="50" t="s">
        <v>63</v>
      </c>
      <c r="L99" s="50" t="s">
        <v>7</v>
      </c>
      <c r="M99" s="59"/>
      <c r="N99" s="58"/>
      <c r="O99" s="58"/>
      <c r="P99" s="60"/>
      <c r="Q99" s="58"/>
      <c r="R99" s="58"/>
      <c r="S99" s="60"/>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61">
        <f t="shared" si="5"/>
        <v>4736.08</v>
      </c>
      <c r="BB99" s="62">
        <f t="shared" si="7"/>
        <v>4736.08</v>
      </c>
      <c r="BC99" s="57" t="str">
        <f t="shared" si="8"/>
        <v>INR  Four Thousand Seven Hundred &amp; Thirty Six  and Paise Eight Only</v>
      </c>
      <c r="BD99" s="87">
        <v>79</v>
      </c>
      <c r="BE99" s="15">
        <f t="shared" si="9"/>
        <v>89.36</v>
      </c>
      <c r="HN99" s="16"/>
      <c r="HO99" s="16"/>
      <c r="HP99" s="16"/>
      <c r="HQ99" s="16"/>
      <c r="HR99" s="16"/>
    </row>
    <row r="100" spans="1:226" s="15" customFormat="1" ht="93.75" customHeight="1">
      <c r="A100" s="65">
        <v>88</v>
      </c>
      <c r="B100" s="74" t="s">
        <v>301</v>
      </c>
      <c r="C100" s="68" t="s">
        <v>138</v>
      </c>
      <c r="D100" s="86">
        <v>851</v>
      </c>
      <c r="E100" s="72" t="s">
        <v>416</v>
      </c>
      <c r="F100" s="73">
        <v>79.18</v>
      </c>
      <c r="G100" s="58"/>
      <c r="H100" s="48"/>
      <c r="I100" s="47" t="s">
        <v>38</v>
      </c>
      <c r="J100" s="49">
        <f t="shared" si="6"/>
        <v>1</v>
      </c>
      <c r="K100" s="50" t="s">
        <v>63</v>
      </c>
      <c r="L100" s="50" t="s">
        <v>7</v>
      </c>
      <c r="M100" s="59"/>
      <c r="N100" s="58"/>
      <c r="O100" s="58"/>
      <c r="P100" s="60"/>
      <c r="Q100" s="58"/>
      <c r="R100" s="58"/>
      <c r="S100" s="60"/>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61">
        <f t="shared" si="5"/>
        <v>67382.18</v>
      </c>
      <c r="BB100" s="62">
        <f t="shared" si="7"/>
        <v>67382.18</v>
      </c>
      <c r="BC100" s="57" t="str">
        <f t="shared" si="8"/>
        <v>INR  Sixty Seven Thousand Three Hundred &amp; Eighty Two  and Paise Eighteen Only</v>
      </c>
      <c r="BD100" s="87">
        <v>70</v>
      </c>
      <c r="BE100" s="15">
        <f t="shared" si="9"/>
        <v>79.18</v>
      </c>
      <c r="HN100" s="16"/>
      <c r="HO100" s="16"/>
      <c r="HP100" s="16"/>
      <c r="HQ100" s="16"/>
      <c r="HR100" s="16"/>
    </row>
    <row r="101" spans="1:226" s="15" customFormat="1" ht="150.75" customHeight="1">
      <c r="A101" s="65">
        <v>89</v>
      </c>
      <c r="B101" s="74" t="s">
        <v>302</v>
      </c>
      <c r="C101" s="68" t="s">
        <v>139</v>
      </c>
      <c r="D101" s="86">
        <v>180</v>
      </c>
      <c r="E101" s="72" t="s">
        <v>416</v>
      </c>
      <c r="F101" s="73">
        <v>35.52</v>
      </c>
      <c r="G101" s="58"/>
      <c r="H101" s="48"/>
      <c r="I101" s="47" t="s">
        <v>38</v>
      </c>
      <c r="J101" s="49">
        <f t="shared" si="6"/>
        <v>1</v>
      </c>
      <c r="K101" s="50" t="s">
        <v>63</v>
      </c>
      <c r="L101" s="50" t="s">
        <v>7</v>
      </c>
      <c r="M101" s="59"/>
      <c r="N101" s="58"/>
      <c r="O101" s="58"/>
      <c r="P101" s="60"/>
      <c r="Q101" s="58"/>
      <c r="R101" s="58"/>
      <c r="S101" s="60"/>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61">
        <f t="shared" si="5"/>
        <v>6393.6</v>
      </c>
      <c r="BB101" s="62">
        <f t="shared" si="7"/>
        <v>6393.6</v>
      </c>
      <c r="BC101" s="57" t="str">
        <f t="shared" si="8"/>
        <v>INR  Six Thousand Three Hundred &amp; Ninety Three  and Paise Sixty Only</v>
      </c>
      <c r="BD101" s="87">
        <v>31.4</v>
      </c>
      <c r="BE101" s="15">
        <f t="shared" si="9"/>
        <v>35.52</v>
      </c>
      <c r="HN101" s="16"/>
      <c r="HO101" s="16"/>
      <c r="HP101" s="16"/>
      <c r="HQ101" s="16"/>
      <c r="HR101" s="16"/>
    </row>
    <row r="102" spans="1:226" s="15" customFormat="1" ht="151.5" customHeight="1">
      <c r="A102" s="65">
        <v>90</v>
      </c>
      <c r="B102" s="74" t="s">
        <v>303</v>
      </c>
      <c r="C102" s="68" t="s">
        <v>140</v>
      </c>
      <c r="D102" s="86">
        <v>180</v>
      </c>
      <c r="E102" s="72" t="s">
        <v>416</v>
      </c>
      <c r="F102" s="73">
        <v>36.31</v>
      </c>
      <c r="G102" s="58"/>
      <c r="H102" s="48"/>
      <c r="I102" s="47" t="s">
        <v>38</v>
      </c>
      <c r="J102" s="49">
        <f t="shared" si="6"/>
        <v>1</v>
      </c>
      <c r="K102" s="50" t="s">
        <v>63</v>
      </c>
      <c r="L102" s="50" t="s">
        <v>7</v>
      </c>
      <c r="M102" s="59"/>
      <c r="N102" s="58"/>
      <c r="O102" s="58"/>
      <c r="P102" s="60"/>
      <c r="Q102" s="58"/>
      <c r="R102" s="58"/>
      <c r="S102" s="60"/>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61">
        <f>total_amount_ba($B$2,$D$2,D102,F102,J102,K102,M102)</f>
        <v>6535.8</v>
      </c>
      <c r="BB102" s="62">
        <f t="shared" si="7"/>
        <v>6535.8</v>
      </c>
      <c r="BC102" s="57" t="str">
        <f t="shared" si="8"/>
        <v>INR  Six Thousand Five Hundred &amp; Thirty Five  and Paise Eighty Only</v>
      </c>
      <c r="BD102" s="87">
        <v>32.1</v>
      </c>
      <c r="BE102" s="15">
        <f t="shared" si="9"/>
        <v>36.31</v>
      </c>
      <c r="HN102" s="16"/>
      <c r="HO102" s="16"/>
      <c r="HP102" s="16"/>
      <c r="HQ102" s="16"/>
      <c r="HR102" s="16"/>
    </row>
    <row r="103" spans="1:226" s="15" customFormat="1" ht="159" customHeight="1">
      <c r="A103" s="65">
        <v>91</v>
      </c>
      <c r="B103" s="74" t="s">
        <v>304</v>
      </c>
      <c r="C103" s="68" t="s">
        <v>141</v>
      </c>
      <c r="D103" s="86">
        <v>180</v>
      </c>
      <c r="E103" s="72" t="s">
        <v>416</v>
      </c>
      <c r="F103" s="73">
        <v>37.1</v>
      </c>
      <c r="G103" s="58"/>
      <c r="H103" s="48"/>
      <c r="I103" s="47" t="s">
        <v>38</v>
      </c>
      <c r="J103" s="49">
        <f t="shared" si="6"/>
        <v>1</v>
      </c>
      <c r="K103" s="50" t="s">
        <v>63</v>
      </c>
      <c r="L103" s="50" t="s">
        <v>7</v>
      </c>
      <c r="M103" s="59"/>
      <c r="N103" s="58"/>
      <c r="O103" s="58"/>
      <c r="P103" s="60"/>
      <c r="Q103" s="58"/>
      <c r="R103" s="58"/>
      <c r="S103" s="60"/>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61">
        <f>total_amount_ba($B$2,$D$2,D103,F103,J103,K103,M103)</f>
        <v>6678</v>
      </c>
      <c r="BB103" s="62">
        <f t="shared" si="7"/>
        <v>6678</v>
      </c>
      <c r="BC103" s="57" t="str">
        <f t="shared" si="8"/>
        <v>INR  Six Thousand Six Hundred &amp; Seventy Eight  Only</v>
      </c>
      <c r="BD103" s="87">
        <v>32.8</v>
      </c>
      <c r="BE103" s="15">
        <f t="shared" si="9"/>
        <v>37.1</v>
      </c>
      <c r="HN103" s="16"/>
      <c r="HO103" s="16"/>
      <c r="HP103" s="16"/>
      <c r="HQ103" s="16"/>
      <c r="HR103" s="16"/>
    </row>
    <row r="104" spans="1:226" s="15" customFormat="1" ht="155.25" customHeight="1">
      <c r="A104" s="65">
        <v>92</v>
      </c>
      <c r="B104" s="74" t="s">
        <v>305</v>
      </c>
      <c r="C104" s="68" t="s">
        <v>142</v>
      </c>
      <c r="D104" s="86">
        <v>180</v>
      </c>
      <c r="E104" s="72" t="s">
        <v>416</v>
      </c>
      <c r="F104" s="73">
        <v>37.9</v>
      </c>
      <c r="G104" s="58"/>
      <c r="H104" s="48"/>
      <c r="I104" s="47" t="s">
        <v>38</v>
      </c>
      <c r="J104" s="49">
        <f t="shared" si="6"/>
        <v>1</v>
      </c>
      <c r="K104" s="50" t="s">
        <v>63</v>
      </c>
      <c r="L104" s="50" t="s">
        <v>7</v>
      </c>
      <c r="M104" s="59"/>
      <c r="N104" s="58"/>
      <c r="O104" s="58"/>
      <c r="P104" s="60"/>
      <c r="Q104" s="58"/>
      <c r="R104" s="58"/>
      <c r="S104" s="60"/>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61">
        <f t="shared" si="5"/>
        <v>6822</v>
      </c>
      <c r="BB104" s="62">
        <f t="shared" si="7"/>
        <v>6822</v>
      </c>
      <c r="BC104" s="57" t="str">
        <f t="shared" si="8"/>
        <v>INR  Six Thousand Eight Hundred &amp; Twenty Two  Only</v>
      </c>
      <c r="BD104" s="87">
        <v>33.5</v>
      </c>
      <c r="BE104" s="15">
        <f t="shared" si="9"/>
        <v>37.9</v>
      </c>
      <c r="HN104" s="16"/>
      <c r="HO104" s="16"/>
      <c r="HP104" s="16"/>
      <c r="HQ104" s="16"/>
      <c r="HR104" s="16"/>
    </row>
    <row r="105" spans="1:226" s="15" customFormat="1" ht="155.25" customHeight="1">
      <c r="A105" s="65">
        <v>93</v>
      </c>
      <c r="B105" s="74" t="s">
        <v>306</v>
      </c>
      <c r="C105" s="68" t="s">
        <v>143</v>
      </c>
      <c r="D105" s="86">
        <v>50</v>
      </c>
      <c r="E105" s="72" t="s">
        <v>416</v>
      </c>
      <c r="F105" s="73">
        <v>38.69</v>
      </c>
      <c r="G105" s="58"/>
      <c r="H105" s="48"/>
      <c r="I105" s="47" t="s">
        <v>38</v>
      </c>
      <c r="J105" s="49">
        <f t="shared" si="6"/>
        <v>1</v>
      </c>
      <c r="K105" s="50" t="s">
        <v>63</v>
      </c>
      <c r="L105" s="50" t="s">
        <v>7</v>
      </c>
      <c r="M105" s="59"/>
      <c r="N105" s="58"/>
      <c r="O105" s="58"/>
      <c r="P105" s="60"/>
      <c r="Q105" s="58"/>
      <c r="R105" s="58"/>
      <c r="S105" s="60"/>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61">
        <f t="shared" si="5"/>
        <v>1934.5</v>
      </c>
      <c r="BB105" s="62">
        <f t="shared" si="7"/>
        <v>1934.5</v>
      </c>
      <c r="BC105" s="57" t="str">
        <f t="shared" si="8"/>
        <v>INR  One Thousand Nine Hundred &amp; Thirty Four  and Paise Fifty Only</v>
      </c>
      <c r="BD105" s="87">
        <v>34.2</v>
      </c>
      <c r="BE105" s="15">
        <f t="shared" si="9"/>
        <v>38.69</v>
      </c>
      <c r="HN105" s="16"/>
      <c r="HO105" s="16"/>
      <c r="HP105" s="16"/>
      <c r="HQ105" s="16"/>
      <c r="HR105" s="16"/>
    </row>
    <row r="106" spans="1:226" s="15" customFormat="1" ht="159" customHeight="1">
      <c r="A106" s="65">
        <v>94</v>
      </c>
      <c r="B106" s="74" t="s">
        <v>307</v>
      </c>
      <c r="C106" s="68" t="s">
        <v>144</v>
      </c>
      <c r="D106" s="86">
        <v>180</v>
      </c>
      <c r="E106" s="72" t="s">
        <v>416</v>
      </c>
      <c r="F106" s="73">
        <v>75.79</v>
      </c>
      <c r="G106" s="58"/>
      <c r="H106" s="48"/>
      <c r="I106" s="47" t="s">
        <v>38</v>
      </c>
      <c r="J106" s="49">
        <f t="shared" si="6"/>
        <v>1</v>
      </c>
      <c r="K106" s="50" t="s">
        <v>63</v>
      </c>
      <c r="L106" s="50" t="s">
        <v>7</v>
      </c>
      <c r="M106" s="59"/>
      <c r="N106" s="58"/>
      <c r="O106" s="58"/>
      <c r="P106" s="60"/>
      <c r="Q106" s="58"/>
      <c r="R106" s="58"/>
      <c r="S106" s="60"/>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61">
        <f t="shared" si="5"/>
        <v>13642.2</v>
      </c>
      <c r="BB106" s="62">
        <f t="shared" si="7"/>
        <v>13642.2</v>
      </c>
      <c r="BC106" s="57" t="str">
        <f t="shared" si="8"/>
        <v>INR  Thirteen Thousand Six Hundred &amp; Forty Two  and Paise Twenty Only</v>
      </c>
      <c r="BD106" s="87">
        <v>67</v>
      </c>
      <c r="BE106" s="15">
        <f t="shared" si="9"/>
        <v>75.79</v>
      </c>
      <c r="HN106" s="16"/>
      <c r="HO106" s="16"/>
      <c r="HP106" s="16"/>
      <c r="HQ106" s="16"/>
      <c r="HR106" s="16"/>
    </row>
    <row r="107" spans="1:226" s="15" customFormat="1" ht="148.5">
      <c r="A107" s="65">
        <v>95</v>
      </c>
      <c r="B107" s="74" t="s">
        <v>308</v>
      </c>
      <c r="C107" s="68" t="s">
        <v>145</v>
      </c>
      <c r="D107" s="86">
        <v>180</v>
      </c>
      <c r="E107" s="72" t="s">
        <v>416</v>
      </c>
      <c r="F107" s="73">
        <v>76.58</v>
      </c>
      <c r="G107" s="58"/>
      <c r="H107" s="48"/>
      <c r="I107" s="47" t="s">
        <v>38</v>
      </c>
      <c r="J107" s="49">
        <f t="shared" si="6"/>
        <v>1</v>
      </c>
      <c r="K107" s="50" t="s">
        <v>63</v>
      </c>
      <c r="L107" s="50" t="s">
        <v>7</v>
      </c>
      <c r="M107" s="59"/>
      <c r="N107" s="58"/>
      <c r="O107" s="58"/>
      <c r="P107" s="60"/>
      <c r="Q107" s="58"/>
      <c r="R107" s="58"/>
      <c r="S107" s="60"/>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61">
        <f t="shared" si="5"/>
        <v>13784.4</v>
      </c>
      <c r="BB107" s="62">
        <f t="shared" si="7"/>
        <v>13784.4</v>
      </c>
      <c r="BC107" s="57" t="str">
        <f t="shared" si="8"/>
        <v>INR  Thirteen Thousand Seven Hundred &amp; Eighty Four  and Paise Forty Only</v>
      </c>
      <c r="BD107" s="87">
        <v>67.7</v>
      </c>
      <c r="BE107" s="15">
        <f t="shared" si="9"/>
        <v>76.58</v>
      </c>
      <c r="HN107" s="16"/>
      <c r="HO107" s="16"/>
      <c r="HP107" s="16"/>
      <c r="HQ107" s="16"/>
      <c r="HR107" s="16"/>
    </row>
    <row r="108" spans="1:226" s="15" customFormat="1" ht="156.75" customHeight="1">
      <c r="A108" s="65">
        <v>96</v>
      </c>
      <c r="B108" s="74" t="s">
        <v>309</v>
      </c>
      <c r="C108" s="68" t="s">
        <v>146</v>
      </c>
      <c r="D108" s="86">
        <v>180</v>
      </c>
      <c r="E108" s="72" t="s">
        <v>416</v>
      </c>
      <c r="F108" s="73">
        <v>77.37</v>
      </c>
      <c r="G108" s="58"/>
      <c r="H108" s="48"/>
      <c r="I108" s="47" t="s">
        <v>38</v>
      </c>
      <c r="J108" s="49">
        <f t="shared" si="6"/>
        <v>1</v>
      </c>
      <c r="K108" s="50" t="s">
        <v>63</v>
      </c>
      <c r="L108" s="50" t="s">
        <v>7</v>
      </c>
      <c r="M108" s="59"/>
      <c r="N108" s="58"/>
      <c r="O108" s="58"/>
      <c r="P108" s="60"/>
      <c r="Q108" s="58"/>
      <c r="R108" s="58"/>
      <c r="S108" s="60"/>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61">
        <f>total_amount_ba($B$2,$D$2,D108,F108,J108,K108,M108)</f>
        <v>13926.6</v>
      </c>
      <c r="BB108" s="62">
        <f t="shared" si="7"/>
        <v>13926.6</v>
      </c>
      <c r="BC108" s="57" t="str">
        <f t="shared" si="8"/>
        <v>INR  Thirteen Thousand Nine Hundred &amp; Twenty Six  and Paise Sixty Only</v>
      </c>
      <c r="BD108" s="87">
        <v>68.4</v>
      </c>
      <c r="BE108" s="15">
        <f t="shared" si="9"/>
        <v>77.37</v>
      </c>
      <c r="HN108" s="16"/>
      <c r="HO108" s="16"/>
      <c r="HP108" s="16"/>
      <c r="HQ108" s="16"/>
      <c r="HR108" s="16"/>
    </row>
    <row r="109" spans="1:226" s="15" customFormat="1" ht="156.75" customHeight="1">
      <c r="A109" s="65">
        <v>97</v>
      </c>
      <c r="B109" s="74" t="s">
        <v>310</v>
      </c>
      <c r="C109" s="68" t="s">
        <v>147</v>
      </c>
      <c r="D109" s="86">
        <v>180</v>
      </c>
      <c r="E109" s="72" t="s">
        <v>416</v>
      </c>
      <c r="F109" s="73">
        <v>78.17</v>
      </c>
      <c r="G109" s="58"/>
      <c r="H109" s="48"/>
      <c r="I109" s="47" t="s">
        <v>38</v>
      </c>
      <c r="J109" s="49">
        <f aca="true" t="shared" si="10" ref="J109:J140">IF(I109="Less(-)",-1,1)</f>
        <v>1</v>
      </c>
      <c r="K109" s="50" t="s">
        <v>63</v>
      </c>
      <c r="L109" s="50" t="s">
        <v>7</v>
      </c>
      <c r="M109" s="59"/>
      <c r="N109" s="58"/>
      <c r="O109" s="58"/>
      <c r="P109" s="60"/>
      <c r="Q109" s="58"/>
      <c r="R109" s="58"/>
      <c r="S109" s="60"/>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61">
        <f t="shared" si="5"/>
        <v>14070.6</v>
      </c>
      <c r="BB109" s="62">
        <f aca="true" t="shared" si="11" ref="BB109:BB140">BA109+SUM(N109:AZ109)</f>
        <v>14070.6</v>
      </c>
      <c r="BC109" s="57" t="str">
        <f aca="true" t="shared" si="12" ref="BC109:BC140">SpellNumber(L109,BB109)</f>
        <v>INR  Fourteen Thousand  &amp;Seventy  and Paise Sixty Only</v>
      </c>
      <c r="BD109" s="87">
        <v>69.1</v>
      </c>
      <c r="BE109" s="15">
        <f t="shared" si="9"/>
        <v>78.17</v>
      </c>
      <c r="HN109" s="16"/>
      <c r="HO109" s="16"/>
      <c r="HP109" s="16"/>
      <c r="HQ109" s="16"/>
      <c r="HR109" s="16"/>
    </row>
    <row r="110" spans="1:226" s="15" customFormat="1" ht="156" customHeight="1">
      <c r="A110" s="65">
        <v>98</v>
      </c>
      <c r="B110" s="74" t="s">
        <v>311</v>
      </c>
      <c r="C110" s="68" t="s">
        <v>148</v>
      </c>
      <c r="D110" s="86">
        <v>50</v>
      </c>
      <c r="E110" s="72" t="s">
        <v>416</v>
      </c>
      <c r="F110" s="73">
        <v>78.96</v>
      </c>
      <c r="G110" s="58"/>
      <c r="H110" s="48"/>
      <c r="I110" s="47" t="s">
        <v>38</v>
      </c>
      <c r="J110" s="49">
        <f t="shared" si="10"/>
        <v>1</v>
      </c>
      <c r="K110" s="50" t="s">
        <v>63</v>
      </c>
      <c r="L110" s="50" t="s">
        <v>7</v>
      </c>
      <c r="M110" s="59"/>
      <c r="N110" s="58"/>
      <c r="O110" s="58"/>
      <c r="P110" s="60"/>
      <c r="Q110" s="58"/>
      <c r="R110" s="58"/>
      <c r="S110" s="60"/>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61">
        <f t="shared" si="5"/>
        <v>3948</v>
      </c>
      <c r="BB110" s="62">
        <f t="shared" si="11"/>
        <v>3948</v>
      </c>
      <c r="BC110" s="57" t="str">
        <f t="shared" si="12"/>
        <v>INR  Three Thousand Nine Hundred &amp; Forty Eight  Only</v>
      </c>
      <c r="BD110" s="87">
        <v>69.8</v>
      </c>
      <c r="BE110" s="15">
        <f t="shared" si="9"/>
        <v>78.96</v>
      </c>
      <c r="HN110" s="16"/>
      <c r="HO110" s="16"/>
      <c r="HP110" s="16"/>
      <c r="HQ110" s="16"/>
      <c r="HR110" s="16"/>
    </row>
    <row r="111" spans="1:226" s="15" customFormat="1" ht="112.5" customHeight="1">
      <c r="A111" s="65">
        <v>99</v>
      </c>
      <c r="B111" s="74" t="s">
        <v>312</v>
      </c>
      <c r="C111" s="68" t="s">
        <v>149</v>
      </c>
      <c r="D111" s="72">
        <v>72</v>
      </c>
      <c r="E111" s="80" t="s">
        <v>201</v>
      </c>
      <c r="F111" s="73">
        <v>134.61</v>
      </c>
      <c r="G111" s="58"/>
      <c r="H111" s="48"/>
      <c r="I111" s="47" t="s">
        <v>38</v>
      </c>
      <c r="J111" s="49">
        <f t="shared" si="10"/>
        <v>1</v>
      </c>
      <c r="K111" s="50" t="s">
        <v>63</v>
      </c>
      <c r="L111" s="50" t="s">
        <v>7</v>
      </c>
      <c r="M111" s="59"/>
      <c r="N111" s="58"/>
      <c r="O111" s="58"/>
      <c r="P111" s="60"/>
      <c r="Q111" s="58"/>
      <c r="R111" s="58"/>
      <c r="S111" s="60"/>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61">
        <f t="shared" si="5"/>
        <v>9691.92</v>
      </c>
      <c r="BB111" s="62">
        <f t="shared" si="11"/>
        <v>9691.92</v>
      </c>
      <c r="BC111" s="57" t="str">
        <f t="shared" si="12"/>
        <v>INR  Nine Thousand Six Hundred &amp; Ninety One  and Paise Ninety Two Only</v>
      </c>
      <c r="BD111" s="87">
        <v>119</v>
      </c>
      <c r="BE111" s="15">
        <f t="shared" si="9"/>
        <v>134.61</v>
      </c>
      <c r="HN111" s="16"/>
      <c r="HO111" s="16"/>
      <c r="HP111" s="16"/>
      <c r="HQ111" s="16"/>
      <c r="HR111" s="16"/>
    </row>
    <row r="112" spans="1:226" s="15" customFormat="1" ht="82.5">
      <c r="A112" s="65">
        <v>100</v>
      </c>
      <c r="B112" s="74" t="s">
        <v>313</v>
      </c>
      <c r="C112" s="68" t="s">
        <v>150</v>
      </c>
      <c r="D112" s="72">
        <v>11</v>
      </c>
      <c r="E112" s="80" t="s">
        <v>201</v>
      </c>
      <c r="F112" s="73">
        <v>2487.51</v>
      </c>
      <c r="G112" s="58"/>
      <c r="H112" s="48"/>
      <c r="I112" s="47" t="s">
        <v>38</v>
      </c>
      <c r="J112" s="49">
        <f t="shared" si="10"/>
        <v>1</v>
      </c>
      <c r="K112" s="50" t="s">
        <v>63</v>
      </c>
      <c r="L112" s="50" t="s">
        <v>7</v>
      </c>
      <c r="M112" s="59"/>
      <c r="N112" s="58"/>
      <c r="O112" s="58"/>
      <c r="P112" s="60"/>
      <c r="Q112" s="58"/>
      <c r="R112" s="58"/>
      <c r="S112" s="60"/>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61">
        <f>total_amount_ba($B$2,$D$2,D112,F112,J112,K112,M112)</f>
        <v>27362.61</v>
      </c>
      <c r="BB112" s="62">
        <f t="shared" si="11"/>
        <v>27362.61</v>
      </c>
      <c r="BC112" s="57" t="str">
        <f t="shared" si="12"/>
        <v>INR  Twenty Seven Thousand Three Hundred &amp; Sixty Two  and Paise Sixty One Only</v>
      </c>
      <c r="BD112" s="87">
        <v>2199</v>
      </c>
      <c r="BE112" s="15">
        <f t="shared" si="9"/>
        <v>2487.51</v>
      </c>
      <c r="HN112" s="16"/>
      <c r="HO112" s="16"/>
      <c r="HP112" s="16"/>
      <c r="HQ112" s="16"/>
      <c r="HR112" s="16"/>
    </row>
    <row r="113" spans="1:226" s="15" customFormat="1" ht="82.5">
      <c r="A113" s="65">
        <v>101</v>
      </c>
      <c r="B113" s="74" t="s">
        <v>314</v>
      </c>
      <c r="C113" s="68" t="s">
        <v>151</v>
      </c>
      <c r="D113" s="72">
        <v>11</v>
      </c>
      <c r="E113" s="80" t="s">
        <v>201</v>
      </c>
      <c r="F113" s="73">
        <v>2517.37</v>
      </c>
      <c r="G113" s="58"/>
      <c r="H113" s="48"/>
      <c r="I113" s="47" t="s">
        <v>38</v>
      </c>
      <c r="J113" s="49">
        <f t="shared" si="10"/>
        <v>1</v>
      </c>
      <c r="K113" s="50" t="s">
        <v>63</v>
      </c>
      <c r="L113" s="50" t="s">
        <v>7</v>
      </c>
      <c r="M113" s="59"/>
      <c r="N113" s="58"/>
      <c r="O113" s="58"/>
      <c r="P113" s="60"/>
      <c r="Q113" s="58"/>
      <c r="R113" s="58"/>
      <c r="S113" s="60"/>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61">
        <f t="shared" si="5"/>
        <v>27691.07</v>
      </c>
      <c r="BB113" s="62">
        <f t="shared" si="11"/>
        <v>27691.07</v>
      </c>
      <c r="BC113" s="57" t="str">
        <f t="shared" si="12"/>
        <v>INR  Twenty Seven Thousand Six Hundred &amp; Ninety One  and Paise Seven Only</v>
      </c>
      <c r="BD113" s="87">
        <v>2225.4</v>
      </c>
      <c r="BE113" s="15">
        <f t="shared" si="9"/>
        <v>2517.37</v>
      </c>
      <c r="HN113" s="16"/>
      <c r="HO113" s="16"/>
      <c r="HP113" s="16"/>
      <c r="HQ113" s="16"/>
      <c r="HR113" s="16"/>
    </row>
    <row r="114" spans="1:226" s="15" customFormat="1" ht="82.5">
      <c r="A114" s="65">
        <v>102</v>
      </c>
      <c r="B114" s="74" t="s">
        <v>315</v>
      </c>
      <c r="C114" s="68" t="s">
        <v>152</v>
      </c>
      <c r="D114" s="72">
        <v>11</v>
      </c>
      <c r="E114" s="80" t="s">
        <v>201</v>
      </c>
      <c r="F114" s="73">
        <v>2547.58</v>
      </c>
      <c r="G114" s="58"/>
      <c r="H114" s="48"/>
      <c r="I114" s="47" t="s">
        <v>38</v>
      </c>
      <c r="J114" s="49">
        <f t="shared" si="10"/>
        <v>1</v>
      </c>
      <c r="K114" s="50" t="s">
        <v>63</v>
      </c>
      <c r="L114" s="50" t="s">
        <v>7</v>
      </c>
      <c r="M114" s="59"/>
      <c r="N114" s="58"/>
      <c r="O114" s="58"/>
      <c r="P114" s="60"/>
      <c r="Q114" s="58"/>
      <c r="R114" s="58"/>
      <c r="S114" s="60"/>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61">
        <f t="shared" si="5"/>
        <v>28023.38</v>
      </c>
      <c r="BB114" s="62">
        <f t="shared" si="11"/>
        <v>28023.38</v>
      </c>
      <c r="BC114" s="57" t="str">
        <f t="shared" si="12"/>
        <v>INR  Twenty Eight Thousand  &amp;Twenty Three  and Paise Thirty Eight Only</v>
      </c>
      <c r="BD114" s="87">
        <v>2252.1</v>
      </c>
      <c r="BE114" s="15">
        <f t="shared" si="9"/>
        <v>2547.58</v>
      </c>
      <c r="HN114" s="16"/>
      <c r="HO114" s="16"/>
      <c r="HP114" s="16"/>
      <c r="HQ114" s="16"/>
      <c r="HR114" s="16"/>
    </row>
    <row r="115" spans="1:226" s="15" customFormat="1" ht="82.5">
      <c r="A115" s="65">
        <v>103</v>
      </c>
      <c r="B115" s="74" t="s">
        <v>316</v>
      </c>
      <c r="C115" s="68" t="s">
        <v>153</v>
      </c>
      <c r="D115" s="72">
        <v>11</v>
      </c>
      <c r="E115" s="80" t="s">
        <v>201</v>
      </c>
      <c r="F115" s="73">
        <v>2578.12</v>
      </c>
      <c r="G115" s="58"/>
      <c r="H115" s="48"/>
      <c r="I115" s="47" t="s">
        <v>38</v>
      </c>
      <c r="J115" s="49">
        <f t="shared" si="10"/>
        <v>1</v>
      </c>
      <c r="K115" s="50" t="s">
        <v>63</v>
      </c>
      <c r="L115" s="50" t="s">
        <v>7</v>
      </c>
      <c r="M115" s="59"/>
      <c r="N115" s="58"/>
      <c r="O115" s="58"/>
      <c r="P115" s="60"/>
      <c r="Q115" s="58"/>
      <c r="R115" s="58"/>
      <c r="S115" s="60"/>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61">
        <f t="shared" si="5"/>
        <v>28359.32</v>
      </c>
      <c r="BB115" s="62">
        <f t="shared" si="11"/>
        <v>28359.32</v>
      </c>
      <c r="BC115" s="57" t="str">
        <f t="shared" si="12"/>
        <v>INR  Twenty Eight Thousand Three Hundred &amp; Fifty Nine  and Paise Thirty Two Only</v>
      </c>
      <c r="BD115" s="87">
        <v>2279.1</v>
      </c>
      <c r="BE115" s="15">
        <f t="shared" si="9"/>
        <v>2578.12</v>
      </c>
      <c r="HN115" s="16"/>
      <c r="HO115" s="16"/>
      <c r="HP115" s="16"/>
      <c r="HQ115" s="16"/>
      <c r="HR115" s="16"/>
    </row>
    <row r="116" spans="1:226" s="15" customFormat="1" ht="99">
      <c r="A116" s="65">
        <v>104</v>
      </c>
      <c r="B116" s="74" t="s">
        <v>317</v>
      </c>
      <c r="C116" s="68" t="s">
        <v>154</v>
      </c>
      <c r="D116" s="86">
        <v>1</v>
      </c>
      <c r="E116" s="72" t="s">
        <v>214</v>
      </c>
      <c r="F116" s="73">
        <v>11185.31</v>
      </c>
      <c r="G116" s="58"/>
      <c r="H116" s="48"/>
      <c r="I116" s="47" t="s">
        <v>38</v>
      </c>
      <c r="J116" s="49">
        <f t="shared" si="10"/>
        <v>1</v>
      </c>
      <c r="K116" s="50" t="s">
        <v>63</v>
      </c>
      <c r="L116" s="50" t="s">
        <v>7</v>
      </c>
      <c r="M116" s="59"/>
      <c r="N116" s="58"/>
      <c r="O116" s="58"/>
      <c r="P116" s="60"/>
      <c r="Q116" s="58"/>
      <c r="R116" s="58"/>
      <c r="S116" s="60"/>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61">
        <f>total_amount_ba($B$2,$D$2,D116,F116,J116,K116,M116)</f>
        <v>11185.31</v>
      </c>
      <c r="BB116" s="62">
        <f t="shared" si="11"/>
        <v>11185.31</v>
      </c>
      <c r="BC116" s="57" t="str">
        <f t="shared" si="12"/>
        <v>INR  Eleven Thousand One Hundred &amp; Eighty Five  and Paise Thirty One Only</v>
      </c>
      <c r="BD116" s="87">
        <v>9888</v>
      </c>
      <c r="BE116" s="15">
        <f t="shared" si="9"/>
        <v>11185.31</v>
      </c>
      <c r="HN116" s="16"/>
      <c r="HO116" s="16"/>
      <c r="HP116" s="16"/>
      <c r="HQ116" s="16"/>
      <c r="HR116" s="16"/>
    </row>
    <row r="117" spans="1:226" s="15" customFormat="1" ht="99">
      <c r="A117" s="65">
        <v>105</v>
      </c>
      <c r="B117" s="74" t="s">
        <v>318</v>
      </c>
      <c r="C117" s="68" t="s">
        <v>155</v>
      </c>
      <c r="D117" s="86">
        <v>1</v>
      </c>
      <c r="E117" s="72" t="s">
        <v>214</v>
      </c>
      <c r="F117" s="73">
        <v>11297.18</v>
      </c>
      <c r="G117" s="58"/>
      <c r="H117" s="48"/>
      <c r="I117" s="47" t="s">
        <v>38</v>
      </c>
      <c r="J117" s="49">
        <f t="shared" si="10"/>
        <v>1</v>
      </c>
      <c r="K117" s="50" t="s">
        <v>63</v>
      </c>
      <c r="L117" s="50" t="s">
        <v>7</v>
      </c>
      <c r="M117" s="59"/>
      <c r="N117" s="58"/>
      <c r="O117" s="58"/>
      <c r="P117" s="60"/>
      <c r="Q117" s="58"/>
      <c r="R117" s="58"/>
      <c r="S117" s="60"/>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61">
        <f t="shared" si="5"/>
        <v>11297.18</v>
      </c>
      <c r="BB117" s="62">
        <f t="shared" si="11"/>
        <v>11297.18</v>
      </c>
      <c r="BC117" s="57" t="str">
        <f t="shared" si="12"/>
        <v>INR  Eleven Thousand Two Hundred &amp; Ninety Seven  and Paise Eighteen Only</v>
      </c>
      <c r="BD117" s="87">
        <v>9986.9</v>
      </c>
      <c r="BE117" s="15">
        <f t="shared" si="9"/>
        <v>11297.18</v>
      </c>
      <c r="HN117" s="16"/>
      <c r="HO117" s="16"/>
      <c r="HP117" s="16"/>
      <c r="HQ117" s="16"/>
      <c r="HR117" s="16"/>
    </row>
    <row r="118" spans="1:226" s="15" customFormat="1" ht="99">
      <c r="A118" s="65">
        <v>106</v>
      </c>
      <c r="B118" s="74" t="s">
        <v>319</v>
      </c>
      <c r="C118" s="68" t="s">
        <v>156</v>
      </c>
      <c r="D118" s="86">
        <v>1</v>
      </c>
      <c r="E118" s="72" t="s">
        <v>214</v>
      </c>
      <c r="F118" s="73">
        <v>11410.19</v>
      </c>
      <c r="G118" s="58"/>
      <c r="H118" s="48"/>
      <c r="I118" s="47" t="s">
        <v>38</v>
      </c>
      <c r="J118" s="49">
        <f t="shared" si="10"/>
        <v>1</v>
      </c>
      <c r="K118" s="50" t="s">
        <v>63</v>
      </c>
      <c r="L118" s="50" t="s">
        <v>7</v>
      </c>
      <c r="M118" s="59"/>
      <c r="N118" s="58"/>
      <c r="O118" s="58"/>
      <c r="P118" s="60"/>
      <c r="Q118" s="58"/>
      <c r="R118" s="58"/>
      <c r="S118" s="60"/>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61">
        <f t="shared" si="5"/>
        <v>11410.19</v>
      </c>
      <c r="BB118" s="62">
        <f t="shared" si="11"/>
        <v>11410.19</v>
      </c>
      <c r="BC118" s="57" t="str">
        <f t="shared" si="12"/>
        <v>INR  Eleven Thousand Four Hundred &amp; Ten  and Paise Nineteen Only</v>
      </c>
      <c r="BD118" s="87">
        <v>10086.8</v>
      </c>
      <c r="BE118" s="15">
        <f t="shared" si="9"/>
        <v>11410.19</v>
      </c>
      <c r="HN118" s="16"/>
      <c r="HO118" s="16"/>
      <c r="HP118" s="16"/>
      <c r="HQ118" s="16"/>
      <c r="HR118" s="16"/>
    </row>
    <row r="119" spans="1:226" s="15" customFormat="1" ht="99">
      <c r="A119" s="65">
        <v>107</v>
      </c>
      <c r="B119" s="74" t="s">
        <v>320</v>
      </c>
      <c r="C119" s="68" t="s">
        <v>157</v>
      </c>
      <c r="D119" s="86">
        <v>1</v>
      </c>
      <c r="E119" s="72" t="s">
        <v>214</v>
      </c>
      <c r="F119" s="73">
        <v>11524.21</v>
      </c>
      <c r="G119" s="58"/>
      <c r="H119" s="48"/>
      <c r="I119" s="47" t="s">
        <v>38</v>
      </c>
      <c r="J119" s="49">
        <f t="shared" si="10"/>
        <v>1</v>
      </c>
      <c r="K119" s="50" t="s">
        <v>63</v>
      </c>
      <c r="L119" s="50" t="s">
        <v>7</v>
      </c>
      <c r="M119" s="59"/>
      <c r="N119" s="58"/>
      <c r="O119" s="58"/>
      <c r="P119" s="60"/>
      <c r="Q119" s="58"/>
      <c r="R119" s="58"/>
      <c r="S119" s="60"/>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61">
        <f t="shared" si="5"/>
        <v>11524.21</v>
      </c>
      <c r="BB119" s="62">
        <f t="shared" si="11"/>
        <v>11524.21</v>
      </c>
      <c r="BC119" s="57" t="str">
        <f t="shared" si="12"/>
        <v>INR  Eleven Thousand Five Hundred &amp; Twenty Four  and Paise Twenty One Only</v>
      </c>
      <c r="BD119" s="87">
        <v>10187.6</v>
      </c>
      <c r="BE119" s="15">
        <f t="shared" si="9"/>
        <v>11524.21</v>
      </c>
      <c r="HN119" s="16"/>
      <c r="HO119" s="16"/>
      <c r="HP119" s="16"/>
      <c r="HQ119" s="16"/>
      <c r="HR119" s="16"/>
    </row>
    <row r="120" spans="1:226" s="15" customFormat="1" ht="72.75" customHeight="1">
      <c r="A120" s="65">
        <v>108</v>
      </c>
      <c r="B120" s="74" t="s">
        <v>321</v>
      </c>
      <c r="C120" s="68" t="s">
        <v>158</v>
      </c>
      <c r="D120" s="86">
        <v>40</v>
      </c>
      <c r="E120" s="80" t="s">
        <v>201</v>
      </c>
      <c r="F120" s="73">
        <v>606.32</v>
      </c>
      <c r="G120" s="58"/>
      <c r="H120" s="48"/>
      <c r="I120" s="47" t="s">
        <v>38</v>
      </c>
      <c r="J120" s="49">
        <f t="shared" si="10"/>
        <v>1</v>
      </c>
      <c r="K120" s="50" t="s">
        <v>63</v>
      </c>
      <c r="L120" s="50" t="s">
        <v>7</v>
      </c>
      <c r="M120" s="59"/>
      <c r="N120" s="58"/>
      <c r="O120" s="58"/>
      <c r="P120" s="60"/>
      <c r="Q120" s="58"/>
      <c r="R120" s="58"/>
      <c r="S120" s="60"/>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61">
        <f>total_amount_ba($B$2,$D$2,D120,F120,J120,K120,M120)</f>
        <v>24252.8</v>
      </c>
      <c r="BB120" s="62">
        <f t="shared" si="11"/>
        <v>24252.8</v>
      </c>
      <c r="BC120" s="57" t="str">
        <f t="shared" si="12"/>
        <v>INR  Twenty Four Thousand Two Hundred &amp; Fifty Two  and Paise Eighty Only</v>
      </c>
      <c r="BD120" s="87">
        <v>536</v>
      </c>
      <c r="BE120" s="15">
        <f t="shared" si="9"/>
        <v>606.32</v>
      </c>
      <c r="HN120" s="16"/>
      <c r="HO120" s="16"/>
      <c r="HP120" s="16"/>
      <c r="HQ120" s="16"/>
      <c r="HR120" s="16"/>
    </row>
    <row r="121" spans="1:226" s="15" customFormat="1" ht="123" customHeight="1">
      <c r="A121" s="65">
        <v>109</v>
      </c>
      <c r="B121" s="74" t="s">
        <v>322</v>
      </c>
      <c r="C121" s="68" t="s">
        <v>159</v>
      </c>
      <c r="D121" s="86">
        <v>1</v>
      </c>
      <c r="E121" s="85" t="s">
        <v>417</v>
      </c>
      <c r="F121" s="73">
        <v>94136.2</v>
      </c>
      <c r="G121" s="58"/>
      <c r="H121" s="48"/>
      <c r="I121" s="47" t="s">
        <v>38</v>
      </c>
      <c r="J121" s="49">
        <f t="shared" si="10"/>
        <v>1</v>
      </c>
      <c r="K121" s="50" t="s">
        <v>63</v>
      </c>
      <c r="L121" s="50" t="s">
        <v>7</v>
      </c>
      <c r="M121" s="59"/>
      <c r="N121" s="58"/>
      <c r="O121" s="58"/>
      <c r="P121" s="60"/>
      <c r="Q121" s="58"/>
      <c r="R121" s="58"/>
      <c r="S121" s="60"/>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61">
        <f>total_amount_ba($B$2,$D$2,D121,F121,J121,K121,M121)</f>
        <v>94136.2</v>
      </c>
      <c r="BB121" s="62">
        <f t="shared" si="11"/>
        <v>94136.2</v>
      </c>
      <c r="BC121" s="57" t="str">
        <f t="shared" si="12"/>
        <v>INR  Ninety Four Thousand One Hundred &amp; Thirty Six  and Paise Twenty Only</v>
      </c>
      <c r="BD121" s="87">
        <v>83218</v>
      </c>
      <c r="BE121" s="15">
        <f t="shared" si="9"/>
        <v>94136.2</v>
      </c>
      <c r="HN121" s="16"/>
      <c r="HO121" s="16"/>
      <c r="HP121" s="16"/>
      <c r="HQ121" s="16"/>
      <c r="HR121" s="16"/>
    </row>
    <row r="122" spans="1:226" s="15" customFormat="1" ht="115.5">
      <c r="A122" s="65">
        <v>110</v>
      </c>
      <c r="B122" s="74" t="s">
        <v>323</v>
      </c>
      <c r="C122" s="68" t="s">
        <v>160</v>
      </c>
      <c r="D122" s="86">
        <v>0.75</v>
      </c>
      <c r="E122" s="85" t="s">
        <v>417</v>
      </c>
      <c r="F122" s="73">
        <v>94362.44</v>
      </c>
      <c r="G122" s="58"/>
      <c r="H122" s="48"/>
      <c r="I122" s="47" t="s">
        <v>38</v>
      </c>
      <c r="J122" s="49">
        <f t="shared" si="10"/>
        <v>1</v>
      </c>
      <c r="K122" s="50" t="s">
        <v>63</v>
      </c>
      <c r="L122" s="50" t="s">
        <v>7</v>
      </c>
      <c r="M122" s="59"/>
      <c r="N122" s="58"/>
      <c r="O122" s="58"/>
      <c r="P122" s="60"/>
      <c r="Q122" s="58"/>
      <c r="R122" s="58"/>
      <c r="S122" s="60"/>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61">
        <f t="shared" si="5"/>
        <v>70771.83</v>
      </c>
      <c r="BB122" s="62">
        <f t="shared" si="11"/>
        <v>70771.83</v>
      </c>
      <c r="BC122" s="57" t="str">
        <f t="shared" si="12"/>
        <v>INR  Seventy Thousand Seven Hundred &amp; Seventy One  and Paise Eighty Three Only</v>
      </c>
      <c r="BD122" s="87">
        <v>83418</v>
      </c>
      <c r="BE122" s="15">
        <f t="shared" si="9"/>
        <v>94362.44</v>
      </c>
      <c r="HN122" s="16"/>
      <c r="HO122" s="16"/>
      <c r="HP122" s="16"/>
      <c r="HQ122" s="16"/>
      <c r="HR122" s="16"/>
    </row>
    <row r="123" spans="1:226" s="15" customFormat="1" ht="115.5">
      <c r="A123" s="65">
        <v>111</v>
      </c>
      <c r="B123" s="74" t="s">
        <v>324</v>
      </c>
      <c r="C123" s="68" t="s">
        <v>161</v>
      </c>
      <c r="D123" s="86">
        <v>0.75</v>
      </c>
      <c r="E123" s="85" t="s">
        <v>417</v>
      </c>
      <c r="F123" s="73">
        <v>94588.68</v>
      </c>
      <c r="G123" s="58"/>
      <c r="H123" s="48"/>
      <c r="I123" s="47" t="s">
        <v>38</v>
      </c>
      <c r="J123" s="49">
        <f t="shared" si="10"/>
        <v>1</v>
      </c>
      <c r="K123" s="50" t="s">
        <v>63</v>
      </c>
      <c r="L123" s="50" t="s">
        <v>7</v>
      </c>
      <c r="M123" s="59"/>
      <c r="N123" s="58"/>
      <c r="O123" s="58"/>
      <c r="P123" s="60"/>
      <c r="Q123" s="58"/>
      <c r="R123" s="58"/>
      <c r="S123" s="60"/>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61">
        <f t="shared" si="5"/>
        <v>70941.51</v>
      </c>
      <c r="BB123" s="62">
        <f t="shared" si="11"/>
        <v>70941.51</v>
      </c>
      <c r="BC123" s="57" t="str">
        <f t="shared" si="12"/>
        <v>INR  Seventy Thousand Nine Hundred &amp; Forty One  and Paise Fifty One Only</v>
      </c>
      <c r="BD123" s="87">
        <v>83618</v>
      </c>
      <c r="BE123" s="15">
        <f t="shared" si="9"/>
        <v>94588.68</v>
      </c>
      <c r="HN123" s="16"/>
      <c r="HO123" s="16"/>
      <c r="HP123" s="16"/>
      <c r="HQ123" s="16"/>
      <c r="HR123" s="16"/>
    </row>
    <row r="124" spans="1:226" s="15" customFormat="1" ht="115.5">
      <c r="A124" s="65">
        <v>112</v>
      </c>
      <c r="B124" s="74" t="s">
        <v>325</v>
      </c>
      <c r="C124" s="68" t="s">
        <v>162</v>
      </c>
      <c r="D124" s="86">
        <v>0.5</v>
      </c>
      <c r="E124" s="85" t="s">
        <v>417</v>
      </c>
      <c r="F124" s="73">
        <v>94814.92</v>
      </c>
      <c r="G124" s="58"/>
      <c r="H124" s="48"/>
      <c r="I124" s="47" t="s">
        <v>38</v>
      </c>
      <c r="J124" s="49">
        <f t="shared" si="10"/>
        <v>1</v>
      </c>
      <c r="K124" s="50" t="s">
        <v>63</v>
      </c>
      <c r="L124" s="50" t="s">
        <v>7</v>
      </c>
      <c r="M124" s="59"/>
      <c r="N124" s="58"/>
      <c r="O124" s="58"/>
      <c r="P124" s="60"/>
      <c r="Q124" s="58"/>
      <c r="R124" s="58"/>
      <c r="S124" s="60"/>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61">
        <f aca="true" t="shared" si="13" ref="BA124:BA151">total_amount_ba($B$2,$D$2,D124,F124,J124,K124,M124)</f>
        <v>47407.46</v>
      </c>
      <c r="BB124" s="62">
        <f t="shared" si="11"/>
        <v>47407.46</v>
      </c>
      <c r="BC124" s="57" t="str">
        <f t="shared" si="12"/>
        <v>INR  Forty Seven Thousand Four Hundred &amp; Seven  and Paise Forty Six Only</v>
      </c>
      <c r="BD124" s="87">
        <v>83818</v>
      </c>
      <c r="BE124" s="15">
        <f t="shared" si="9"/>
        <v>94814.92</v>
      </c>
      <c r="HN124" s="16"/>
      <c r="HO124" s="16"/>
      <c r="HP124" s="16"/>
      <c r="HQ124" s="16"/>
      <c r="HR124" s="16"/>
    </row>
    <row r="125" spans="1:226" s="15" customFormat="1" ht="200.25" customHeight="1">
      <c r="A125" s="65">
        <v>113</v>
      </c>
      <c r="B125" s="74" t="s">
        <v>326</v>
      </c>
      <c r="C125" s="68" t="s">
        <v>163</v>
      </c>
      <c r="D125" s="86">
        <v>12</v>
      </c>
      <c r="E125" s="80" t="s">
        <v>201</v>
      </c>
      <c r="F125" s="83">
        <v>3007.86</v>
      </c>
      <c r="G125" s="58"/>
      <c r="H125" s="48"/>
      <c r="I125" s="47" t="s">
        <v>38</v>
      </c>
      <c r="J125" s="49">
        <f t="shared" si="10"/>
        <v>1</v>
      </c>
      <c r="K125" s="50" t="s">
        <v>63</v>
      </c>
      <c r="L125" s="50" t="s">
        <v>7</v>
      </c>
      <c r="M125" s="59"/>
      <c r="N125" s="58"/>
      <c r="O125" s="58"/>
      <c r="P125" s="60"/>
      <c r="Q125" s="58"/>
      <c r="R125" s="58"/>
      <c r="S125" s="60"/>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61">
        <f t="shared" si="13"/>
        <v>36094.32</v>
      </c>
      <c r="BB125" s="62">
        <f t="shared" si="11"/>
        <v>36094.32</v>
      </c>
      <c r="BC125" s="57" t="str">
        <f t="shared" si="12"/>
        <v>INR  Thirty Six Thousand  &amp;Ninety Four  and Paise Thirty Two Only</v>
      </c>
      <c r="BD125" s="87">
        <v>2659</v>
      </c>
      <c r="BE125" s="15">
        <f t="shared" si="9"/>
        <v>3007.86</v>
      </c>
      <c r="HN125" s="16"/>
      <c r="HO125" s="16"/>
      <c r="HP125" s="16"/>
      <c r="HQ125" s="16"/>
      <c r="HR125" s="16"/>
    </row>
    <row r="126" spans="1:226" s="15" customFormat="1" ht="209.25" customHeight="1">
      <c r="A126" s="65">
        <v>114</v>
      </c>
      <c r="B126" s="74" t="s">
        <v>327</v>
      </c>
      <c r="C126" s="68" t="s">
        <v>164</v>
      </c>
      <c r="D126" s="86">
        <v>11</v>
      </c>
      <c r="E126" s="80" t="s">
        <v>201</v>
      </c>
      <c r="F126" s="83">
        <v>3023.7</v>
      </c>
      <c r="G126" s="58"/>
      <c r="H126" s="48"/>
      <c r="I126" s="47" t="s">
        <v>38</v>
      </c>
      <c r="J126" s="49">
        <f t="shared" si="10"/>
        <v>1</v>
      </c>
      <c r="K126" s="50" t="s">
        <v>63</v>
      </c>
      <c r="L126" s="50" t="s">
        <v>7</v>
      </c>
      <c r="M126" s="59"/>
      <c r="N126" s="58"/>
      <c r="O126" s="58"/>
      <c r="P126" s="60"/>
      <c r="Q126" s="58"/>
      <c r="R126" s="58"/>
      <c r="S126" s="60"/>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61">
        <f t="shared" si="13"/>
        <v>33260.7</v>
      </c>
      <c r="BB126" s="62">
        <f t="shared" si="11"/>
        <v>33260.7</v>
      </c>
      <c r="BC126" s="57" t="str">
        <f t="shared" si="12"/>
        <v>INR  Thirty Three Thousand Two Hundred &amp; Sixty  and Paise Seventy Only</v>
      </c>
      <c r="BD126" s="87">
        <v>2673</v>
      </c>
      <c r="BE126" s="15">
        <f t="shared" si="9"/>
        <v>3023.7</v>
      </c>
      <c r="HN126" s="16"/>
      <c r="HO126" s="16"/>
      <c r="HP126" s="16"/>
      <c r="HQ126" s="16"/>
      <c r="HR126" s="16"/>
    </row>
    <row r="127" spans="1:226" s="15" customFormat="1" ht="207.75" customHeight="1">
      <c r="A127" s="65">
        <v>115</v>
      </c>
      <c r="B127" s="74" t="s">
        <v>328</v>
      </c>
      <c r="C127" s="68" t="s">
        <v>165</v>
      </c>
      <c r="D127" s="86">
        <v>11</v>
      </c>
      <c r="E127" s="80" t="s">
        <v>201</v>
      </c>
      <c r="F127" s="83">
        <v>3039.53</v>
      </c>
      <c r="G127" s="58"/>
      <c r="H127" s="48"/>
      <c r="I127" s="47" t="s">
        <v>38</v>
      </c>
      <c r="J127" s="49">
        <f t="shared" si="10"/>
        <v>1</v>
      </c>
      <c r="K127" s="50" t="s">
        <v>63</v>
      </c>
      <c r="L127" s="50" t="s">
        <v>7</v>
      </c>
      <c r="M127" s="59"/>
      <c r="N127" s="58"/>
      <c r="O127" s="58"/>
      <c r="P127" s="60"/>
      <c r="Q127" s="58"/>
      <c r="R127" s="58"/>
      <c r="S127" s="60"/>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61">
        <f t="shared" si="13"/>
        <v>33434.83</v>
      </c>
      <c r="BB127" s="62">
        <f t="shared" si="11"/>
        <v>33434.83</v>
      </c>
      <c r="BC127" s="57" t="str">
        <f t="shared" si="12"/>
        <v>INR  Thirty Three Thousand Four Hundred &amp; Thirty Four  and Paise Eighty Three Only</v>
      </c>
      <c r="BD127" s="87">
        <v>2687</v>
      </c>
      <c r="BE127" s="15">
        <f t="shared" si="9"/>
        <v>3039.53</v>
      </c>
      <c r="HN127" s="16"/>
      <c r="HO127" s="16"/>
      <c r="HP127" s="16"/>
      <c r="HQ127" s="16"/>
      <c r="HR127" s="16"/>
    </row>
    <row r="128" spans="1:226" s="15" customFormat="1" ht="213" customHeight="1">
      <c r="A128" s="65">
        <v>116</v>
      </c>
      <c r="B128" s="74" t="s">
        <v>329</v>
      </c>
      <c r="C128" s="68" t="s">
        <v>166</v>
      </c>
      <c r="D128" s="86">
        <v>10</v>
      </c>
      <c r="E128" s="80" t="s">
        <v>201</v>
      </c>
      <c r="F128" s="83">
        <v>3055.37</v>
      </c>
      <c r="G128" s="58"/>
      <c r="H128" s="48"/>
      <c r="I128" s="47" t="s">
        <v>38</v>
      </c>
      <c r="J128" s="49">
        <f t="shared" si="10"/>
        <v>1</v>
      </c>
      <c r="K128" s="50" t="s">
        <v>63</v>
      </c>
      <c r="L128" s="50" t="s">
        <v>7</v>
      </c>
      <c r="M128" s="59"/>
      <c r="N128" s="58"/>
      <c r="O128" s="58"/>
      <c r="P128" s="60"/>
      <c r="Q128" s="58"/>
      <c r="R128" s="58"/>
      <c r="S128" s="60"/>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61">
        <f t="shared" si="13"/>
        <v>30553.7</v>
      </c>
      <c r="BB128" s="62">
        <f t="shared" si="11"/>
        <v>30553.7</v>
      </c>
      <c r="BC128" s="57" t="str">
        <f t="shared" si="12"/>
        <v>INR  Thirty Thousand Five Hundred &amp; Fifty Three  and Paise Seventy Only</v>
      </c>
      <c r="BD128" s="87">
        <v>2701</v>
      </c>
      <c r="BE128" s="15">
        <f t="shared" si="9"/>
        <v>3055.37</v>
      </c>
      <c r="HN128" s="16"/>
      <c r="HO128" s="16"/>
      <c r="HP128" s="16"/>
      <c r="HQ128" s="16"/>
      <c r="HR128" s="16"/>
    </row>
    <row r="129" spans="1:226" s="15" customFormat="1" ht="134.25" customHeight="1">
      <c r="A129" s="65">
        <v>117</v>
      </c>
      <c r="B129" s="74" t="s">
        <v>330</v>
      </c>
      <c r="C129" s="68" t="s">
        <v>167</v>
      </c>
      <c r="D129" s="86">
        <v>25</v>
      </c>
      <c r="E129" s="72" t="s">
        <v>203</v>
      </c>
      <c r="F129" s="73">
        <v>562.21</v>
      </c>
      <c r="G129" s="58"/>
      <c r="H129" s="48"/>
      <c r="I129" s="47" t="s">
        <v>38</v>
      </c>
      <c r="J129" s="49">
        <f t="shared" si="10"/>
        <v>1</v>
      </c>
      <c r="K129" s="50" t="s">
        <v>63</v>
      </c>
      <c r="L129" s="50" t="s">
        <v>7</v>
      </c>
      <c r="M129" s="59"/>
      <c r="N129" s="58"/>
      <c r="O129" s="58"/>
      <c r="P129" s="60"/>
      <c r="Q129" s="58"/>
      <c r="R129" s="58"/>
      <c r="S129" s="60"/>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61">
        <f t="shared" si="13"/>
        <v>14055.25</v>
      </c>
      <c r="BB129" s="62">
        <f t="shared" si="11"/>
        <v>14055.25</v>
      </c>
      <c r="BC129" s="57" t="str">
        <f t="shared" si="12"/>
        <v>INR  Fourteen Thousand  &amp;Fifty Five  and Paise Twenty Five Only</v>
      </c>
      <c r="BD129" s="87">
        <v>497</v>
      </c>
      <c r="BE129" s="15">
        <f t="shared" si="9"/>
        <v>562.21</v>
      </c>
      <c r="HN129" s="16"/>
      <c r="HO129" s="16"/>
      <c r="HP129" s="16"/>
      <c r="HQ129" s="16"/>
      <c r="HR129" s="16"/>
    </row>
    <row r="130" spans="1:226" s="15" customFormat="1" ht="168" customHeight="1">
      <c r="A130" s="65">
        <v>118</v>
      </c>
      <c r="B130" s="74" t="s">
        <v>331</v>
      </c>
      <c r="C130" s="68" t="s">
        <v>168</v>
      </c>
      <c r="D130" s="86">
        <v>3</v>
      </c>
      <c r="E130" s="80" t="s">
        <v>201</v>
      </c>
      <c r="F130" s="83">
        <v>3125.51</v>
      </c>
      <c r="G130" s="58"/>
      <c r="H130" s="48"/>
      <c r="I130" s="47" t="s">
        <v>38</v>
      </c>
      <c r="J130" s="49">
        <f t="shared" si="10"/>
        <v>1</v>
      </c>
      <c r="K130" s="50" t="s">
        <v>63</v>
      </c>
      <c r="L130" s="50" t="s">
        <v>7</v>
      </c>
      <c r="M130" s="59"/>
      <c r="N130" s="58"/>
      <c r="O130" s="58"/>
      <c r="P130" s="60"/>
      <c r="Q130" s="58"/>
      <c r="R130" s="58"/>
      <c r="S130" s="60"/>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61">
        <f t="shared" si="13"/>
        <v>9376.53</v>
      </c>
      <c r="BB130" s="62">
        <f t="shared" si="11"/>
        <v>9376.53</v>
      </c>
      <c r="BC130" s="57" t="str">
        <f t="shared" si="12"/>
        <v>INR  Nine Thousand Three Hundred &amp; Seventy Six  and Paise Fifty Three Only</v>
      </c>
      <c r="BD130" s="87">
        <v>2763</v>
      </c>
      <c r="BE130" s="15">
        <f t="shared" si="9"/>
        <v>3125.51</v>
      </c>
      <c r="HN130" s="16"/>
      <c r="HO130" s="16"/>
      <c r="HP130" s="16"/>
      <c r="HQ130" s="16"/>
      <c r="HR130" s="16"/>
    </row>
    <row r="131" spans="1:226" s="15" customFormat="1" ht="158.25" customHeight="1">
      <c r="A131" s="65">
        <v>119</v>
      </c>
      <c r="B131" s="74" t="s">
        <v>332</v>
      </c>
      <c r="C131" s="68" t="s">
        <v>169</v>
      </c>
      <c r="D131" s="86">
        <v>3</v>
      </c>
      <c r="E131" s="80" t="s">
        <v>201</v>
      </c>
      <c r="F131" s="83">
        <v>3141.34</v>
      </c>
      <c r="G131" s="58"/>
      <c r="H131" s="48"/>
      <c r="I131" s="47" t="s">
        <v>38</v>
      </c>
      <c r="J131" s="49">
        <f t="shared" si="10"/>
        <v>1</v>
      </c>
      <c r="K131" s="50" t="s">
        <v>63</v>
      </c>
      <c r="L131" s="50" t="s">
        <v>7</v>
      </c>
      <c r="M131" s="59"/>
      <c r="N131" s="58"/>
      <c r="O131" s="58"/>
      <c r="P131" s="60"/>
      <c r="Q131" s="58"/>
      <c r="R131" s="58"/>
      <c r="S131" s="60"/>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61">
        <f t="shared" si="13"/>
        <v>9424.02</v>
      </c>
      <c r="BB131" s="62">
        <f t="shared" si="11"/>
        <v>9424.02</v>
      </c>
      <c r="BC131" s="57" t="str">
        <f t="shared" si="12"/>
        <v>INR  Nine Thousand Four Hundred &amp; Twenty Four  and Paise Two Only</v>
      </c>
      <c r="BD131" s="87">
        <v>2777</v>
      </c>
      <c r="BE131" s="15">
        <f t="shared" si="9"/>
        <v>3141.34</v>
      </c>
      <c r="HN131" s="16"/>
      <c r="HO131" s="16"/>
      <c r="HP131" s="16"/>
      <c r="HQ131" s="16"/>
      <c r="HR131" s="16"/>
    </row>
    <row r="132" spans="1:226" s="15" customFormat="1" ht="160.5" customHeight="1">
      <c r="A132" s="65">
        <v>120</v>
      </c>
      <c r="B132" s="74" t="s">
        <v>333</v>
      </c>
      <c r="C132" s="68" t="s">
        <v>170</v>
      </c>
      <c r="D132" s="86">
        <v>3</v>
      </c>
      <c r="E132" s="80" t="s">
        <v>201</v>
      </c>
      <c r="F132" s="83">
        <v>3157.18</v>
      </c>
      <c r="G132" s="58"/>
      <c r="H132" s="48"/>
      <c r="I132" s="47" t="s">
        <v>38</v>
      </c>
      <c r="J132" s="49">
        <f t="shared" si="10"/>
        <v>1</v>
      </c>
      <c r="K132" s="50" t="s">
        <v>63</v>
      </c>
      <c r="L132" s="50" t="s">
        <v>7</v>
      </c>
      <c r="M132" s="59"/>
      <c r="N132" s="58"/>
      <c r="O132" s="58"/>
      <c r="P132" s="60"/>
      <c r="Q132" s="58"/>
      <c r="R132" s="58"/>
      <c r="S132" s="60"/>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61">
        <f t="shared" si="13"/>
        <v>9471.54</v>
      </c>
      <c r="BB132" s="62">
        <f t="shared" si="11"/>
        <v>9471.54</v>
      </c>
      <c r="BC132" s="57" t="str">
        <f t="shared" si="12"/>
        <v>INR  Nine Thousand Four Hundred &amp; Seventy One  and Paise Fifty Four Only</v>
      </c>
      <c r="BD132" s="87">
        <v>2791</v>
      </c>
      <c r="BE132" s="15">
        <f t="shared" si="9"/>
        <v>3157.18</v>
      </c>
      <c r="HN132" s="16"/>
      <c r="HO132" s="16"/>
      <c r="HP132" s="16"/>
      <c r="HQ132" s="16"/>
      <c r="HR132" s="16"/>
    </row>
    <row r="133" spans="1:226" s="15" customFormat="1" ht="154.5" customHeight="1">
      <c r="A133" s="65">
        <v>121</v>
      </c>
      <c r="B133" s="74" t="s">
        <v>334</v>
      </c>
      <c r="C133" s="68" t="s">
        <v>171</v>
      </c>
      <c r="D133" s="86">
        <v>3</v>
      </c>
      <c r="E133" s="80" t="s">
        <v>201</v>
      </c>
      <c r="F133" s="83">
        <v>3173.02</v>
      </c>
      <c r="G133" s="58"/>
      <c r="H133" s="48"/>
      <c r="I133" s="47" t="s">
        <v>38</v>
      </c>
      <c r="J133" s="49">
        <f t="shared" si="10"/>
        <v>1</v>
      </c>
      <c r="K133" s="50" t="s">
        <v>63</v>
      </c>
      <c r="L133" s="50" t="s">
        <v>7</v>
      </c>
      <c r="M133" s="59"/>
      <c r="N133" s="58"/>
      <c r="O133" s="58"/>
      <c r="P133" s="60"/>
      <c r="Q133" s="58"/>
      <c r="R133" s="58"/>
      <c r="S133" s="60"/>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61">
        <f t="shared" si="13"/>
        <v>9519.06</v>
      </c>
      <c r="BB133" s="62">
        <f t="shared" si="11"/>
        <v>9519.06</v>
      </c>
      <c r="BC133" s="57" t="str">
        <f t="shared" si="12"/>
        <v>INR  Nine Thousand Five Hundred &amp; Nineteen  and Paise Six Only</v>
      </c>
      <c r="BD133" s="87">
        <v>2805</v>
      </c>
      <c r="BE133" s="15">
        <f t="shared" si="9"/>
        <v>3173.02</v>
      </c>
      <c r="HN133" s="16"/>
      <c r="HO133" s="16"/>
      <c r="HP133" s="16"/>
      <c r="HQ133" s="16"/>
      <c r="HR133" s="16"/>
    </row>
    <row r="134" spans="1:226" s="15" customFormat="1" ht="151.5" customHeight="1">
      <c r="A134" s="65">
        <v>122</v>
      </c>
      <c r="B134" s="74" t="s">
        <v>335</v>
      </c>
      <c r="C134" s="68" t="s">
        <v>172</v>
      </c>
      <c r="D134" s="86">
        <v>2</v>
      </c>
      <c r="E134" s="80" t="s">
        <v>201</v>
      </c>
      <c r="F134" s="83">
        <v>3188.85</v>
      </c>
      <c r="G134" s="58"/>
      <c r="H134" s="48"/>
      <c r="I134" s="47" t="s">
        <v>38</v>
      </c>
      <c r="J134" s="49">
        <f t="shared" si="10"/>
        <v>1</v>
      </c>
      <c r="K134" s="50" t="s">
        <v>63</v>
      </c>
      <c r="L134" s="50" t="s">
        <v>7</v>
      </c>
      <c r="M134" s="59"/>
      <c r="N134" s="58"/>
      <c r="O134" s="58"/>
      <c r="P134" s="60"/>
      <c r="Q134" s="58"/>
      <c r="R134" s="58"/>
      <c r="S134" s="60"/>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61">
        <f t="shared" si="13"/>
        <v>6377.7</v>
      </c>
      <c r="BB134" s="62">
        <f t="shared" si="11"/>
        <v>6377.7</v>
      </c>
      <c r="BC134" s="57" t="str">
        <f t="shared" si="12"/>
        <v>INR  Six Thousand Three Hundred &amp; Seventy Seven  and Paise Seventy Only</v>
      </c>
      <c r="BD134" s="87">
        <v>2819</v>
      </c>
      <c r="BE134" s="15">
        <f t="shared" si="9"/>
        <v>3188.85</v>
      </c>
      <c r="HN134" s="16"/>
      <c r="HO134" s="16"/>
      <c r="HP134" s="16"/>
      <c r="HQ134" s="16"/>
      <c r="HR134" s="16"/>
    </row>
    <row r="135" spans="1:226" s="15" customFormat="1" ht="99">
      <c r="A135" s="65">
        <v>123</v>
      </c>
      <c r="B135" s="74" t="s">
        <v>336</v>
      </c>
      <c r="C135" s="68" t="s">
        <v>173</v>
      </c>
      <c r="D135" s="86">
        <v>30</v>
      </c>
      <c r="E135" s="72" t="s">
        <v>204</v>
      </c>
      <c r="F135" s="73">
        <v>116.51</v>
      </c>
      <c r="G135" s="58"/>
      <c r="H135" s="48"/>
      <c r="I135" s="47" t="s">
        <v>38</v>
      </c>
      <c r="J135" s="49">
        <f t="shared" si="10"/>
        <v>1</v>
      </c>
      <c r="K135" s="50" t="s">
        <v>63</v>
      </c>
      <c r="L135" s="50" t="s">
        <v>7</v>
      </c>
      <c r="M135" s="59"/>
      <c r="N135" s="58"/>
      <c r="O135" s="58"/>
      <c r="P135" s="60"/>
      <c r="Q135" s="58"/>
      <c r="R135" s="58"/>
      <c r="S135" s="60"/>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61">
        <f t="shared" si="13"/>
        <v>3495.3</v>
      </c>
      <c r="BB135" s="62">
        <f t="shared" si="11"/>
        <v>3495.3</v>
      </c>
      <c r="BC135" s="57" t="str">
        <f t="shared" si="12"/>
        <v>INR  Three Thousand Four Hundred &amp; Ninety Five  and Paise Thirty Only</v>
      </c>
      <c r="BD135" s="87">
        <v>103</v>
      </c>
      <c r="BE135" s="15">
        <f t="shared" si="9"/>
        <v>116.51</v>
      </c>
      <c r="HN135" s="16"/>
      <c r="HO135" s="16"/>
      <c r="HP135" s="16"/>
      <c r="HQ135" s="16"/>
      <c r="HR135" s="16"/>
    </row>
    <row r="136" spans="1:226" s="15" customFormat="1" ht="33">
      <c r="A136" s="65">
        <v>124</v>
      </c>
      <c r="B136" s="74" t="s">
        <v>337</v>
      </c>
      <c r="C136" s="68" t="s">
        <v>174</v>
      </c>
      <c r="D136" s="86">
        <v>25</v>
      </c>
      <c r="E136" s="80" t="s">
        <v>204</v>
      </c>
      <c r="F136" s="73">
        <v>66.74</v>
      </c>
      <c r="G136" s="58"/>
      <c r="H136" s="48"/>
      <c r="I136" s="47" t="s">
        <v>38</v>
      </c>
      <c r="J136" s="49">
        <f t="shared" si="10"/>
        <v>1</v>
      </c>
      <c r="K136" s="50" t="s">
        <v>63</v>
      </c>
      <c r="L136" s="50" t="s">
        <v>7</v>
      </c>
      <c r="M136" s="59"/>
      <c r="N136" s="58"/>
      <c r="O136" s="58"/>
      <c r="P136" s="60"/>
      <c r="Q136" s="58"/>
      <c r="R136" s="58"/>
      <c r="S136" s="60"/>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61">
        <f t="shared" si="13"/>
        <v>1668.5</v>
      </c>
      <c r="BB136" s="62">
        <f t="shared" si="11"/>
        <v>1668.5</v>
      </c>
      <c r="BC136" s="57" t="str">
        <f t="shared" si="12"/>
        <v>INR  One Thousand Six Hundred &amp; Sixty Eight  and Paise Fifty Only</v>
      </c>
      <c r="BD136" s="87">
        <v>59</v>
      </c>
      <c r="BE136" s="15">
        <f t="shared" si="9"/>
        <v>66.74</v>
      </c>
      <c r="HN136" s="16"/>
      <c r="HO136" s="16"/>
      <c r="HP136" s="16"/>
      <c r="HQ136" s="16"/>
      <c r="HR136" s="16"/>
    </row>
    <row r="137" spans="1:226" s="15" customFormat="1" ht="33">
      <c r="A137" s="65">
        <v>125</v>
      </c>
      <c r="B137" s="74" t="s">
        <v>338</v>
      </c>
      <c r="C137" s="68" t="s">
        <v>175</v>
      </c>
      <c r="D137" s="86">
        <v>25</v>
      </c>
      <c r="E137" s="72" t="s">
        <v>204</v>
      </c>
      <c r="F137" s="73">
        <v>39.59</v>
      </c>
      <c r="G137" s="58"/>
      <c r="H137" s="48"/>
      <c r="I137" s="47" t="s">
        <v>38</v>
      </c>
      <c r="J137" s="49">
        <f t="shared" si="10"/>
        <v>1</v>
      </c>
      <c r="K137" s="50" t="s">
        <v>63</v>
      </c>
      <c r="L137" s="50" t="s">
        <v>7</v>
      </c>
      <c r="M137" s="59"/>
      <c r="N137" s="58"/>
      <c r="O137" s="58"/>
      <c r="P137" s="60"/>
      <c r="Q137" s="58"/>
      <c r="R137" s="58"/>
      <c r="S137" s="60"/>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61">
        <f t="shared" si="13"/>
        <v>989.75</v>
      </c>
      <c r="BB137" s="62">
        <f t="shared" si="11"/>
        <v>989.75</v>
      </c>
      <c r="BC137" s="57" t="str">
        <f t="shared" si="12"/>
        <v>INR  Nine Hundred &amp; Eighty Nine  and Paise Seventy Five Only</v>
      </c>
      <c r="BD137" s="87">
        <v>35</v>
      </c>
      <c r="BE137" s="15">
        <f t="shared" si="9"/>
        <v>39.59</v>
      </c>
      <c r="HN137" s="16"/>
      <c r="HO137" s="16"/>
      <c r="HP137" s="16"/>
      <c r="HQ137" s="16"/>
      <c r="HR137" s="16"/>
    </row>
    <row r="138" spans="1:226" s="15" customFormat="1" ht="99.75" customHeight="1">
      <c r="A138" s="65">
        <v>126</v>
      </c>
      <c r="B138" s="74" t="s">
        <v>339</v>
      </c>
      <c r="C138" s="68" t="s">
        <v>176</v>
      </c>
      <c r="D138" s="86">
        <v>198</v>
      </c>
      <c r="E138" s="81" t="s">
        <v>204</v>
      </c>
      <c r="F138" s="73">
        <v>32.8</v>
      </c>
      <c r="G138" s="58"/>
      <c r="H138" s="48"/>
      <c r="I138" s="47" t="s">
        <v>38</v>
      </c>
      <c r="J138" s="49">
        <f t="shared" si="10"/>
        <v>1</v>
      </c>
      <c r="K138" s="50" t="s">
        <v>63</v>
      </c>
      <c r="L138" s="50" t="s">
        <v>7</v>
      </c>
      <c r="M138" s="59"/>
      <c r="N138" s="58"/>
      <c r="O138" s="58"/>
      <c r="P138" s="60"/>
      <c r="Q138" s="58"/>
      <c r="R138" s="58"/>
      <c r="S138" s="60"/>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61">
        <f t="shared" si="13"/>
        <v>6494.4</v>
      </c>
      <c r="BB138" s="62">
        <f t="shared" si="11"/>
        <v>6494.4</v>
      </c>
      <c r="BC138" s="57" t="str">
        <f t="shared" si="12"/>
        <v>INR  Six Thousand Four Hundred &amp; Ninety Four  and Paise Forty Only</v>
      </c>
      <c r="BD138" s="87">
        <v>29</v>
      </c>
      <c r="BE138" s="15">
        <f t="shared" si="9"/>
        <v>32.8</v>
      </c>
      <c r="HN138" s="16"/>
      <c r="HO138" s="16"/>
      <c r="HP138" s="16"/>
      <c r="HQ138" s="16"/>
      <c r="HR138" s="16"/>
    </row>
    <row r="139" spans="1:226" s="15" customFormat="1" ht="99.75" customHeight="1">
      <c r="A139" s="65">
        <v>127</v>
      </c>
      <c r="B139" s="74" t="s">
        <v>340</v>
      </c>
      <c r="C139" s="68" t="s">
        <v>177</v>
      </c>
      <c r="D139" s="86">
        <v>198</v>
      </c>
      <c r="E139" s="72" t="s">
        <v>204</v>
      </c>
      <c r="F139" s="73">
        <v>48.64</v>
      </c>
      <c r="G139" s="58"/>
      <c r="H139" s="48"/>
      <c r="I139" s="47" t="s">
        <v>38</v>
      </c>
      <c r="J139" s="49">
        <f t="shared" si="10"/>
        <v>1</v>
      </c>
      <c r="K139" s="50" t="s">
        <v>63</v>
      </c>
      <c r="L139" s="50" t="s">
        <v>7</v>
      </c>
      <c r="M139" s="59"/>
      <c r="N139" s="58"/>
      <c r="O139" s="58"/>
      <c r="P139" s="60"/>
      <c r="Q139" s="58"/>
      <c r="R139" s="58"/>
      <c r="S139" s="60"/>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61">
        <f t="shared" si="13"/>
        <v>9630.72</v>
      </c>
      <c r="BB139" s="62">
        <f t="shared" si="11"/>
        <v>9630.72</v>
      </c>
      <c r="BC139" s="57" t="str">
        <f t="shared" si="12"/>
        <v>INR  Nine Thousand Six Hundred &amp; Thirty  and Paise Seventy Two Only</v>
      </c>
      <c r="BD139" s="87">
        <v>43</v>
      </c>
      <c r="BE139" s="15">
        <f t="shared" si="9"/>
        <v>48.64</v>
      </c>
      <c r="HN139" s="16"/>
      <c r="HO139" s="16"/>
      <c r="HP139" s="16"/>
      <c r="HQ139" s="16"/>
      <c r="HR139" s="16"/>
    </row>
    <row r="140" spans="1:226" s="15" customFormat="1" ht="99.75" customHeight="1">
      <c r="A140" s="65">
        <v>128</v>
      </c>
      <c r="B140" s="74" t="s">
        <v>341</v>
      </c>
      <c r="C140" s="68" t="s">
        <v>178</v>
      </c>
      <c r="D140" s="86">
        <v>45</v>
      </c>
      <c r="E140" s="72" t="s">
        <v>204</v>
      </c>
      <c r="F140" s="73">
        <v>179.86</v>
      </c>
      <c r="G140" s="58"/>
      <c r="H140" s="48"/>
      <c r="I140" s="47" t="s">
        <v>38</v>
      </c>
      <c r="J140" s="49">
        <f t="shared" si="10"/>
        <v>1</v>
      </c>
      <c r="K140" s="50" t="s">
        <v>63</v>
      </c>
      <c r="L140" s="50" t="s">
        <v>7</v>
      </c>
      <c r="M140" s="59"/>
      <c r="N140" s="58"/>
      <c r="O140" s="58"/>
      <c r="P140" s="60"/>
      <c r="Q140" s="58"/>
      <c r="R140" s="58"/>
      <c r="S140" s="60"/>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61">
        <f t="shared" si="13"/>
        <v>8093.7</v>
      </c>
      <c r="BB140" s="62">
        <f t="shared" si="11"/>
        <v>8093.7</v>
      </c>
      <c r="BC140" s="57" t="str">
        <f t="shared" si="12"/>
        <v>INR  Eight Thousand  &amp;Ninety Three  and Paise Seventy Only</v>
      </c>
      <c r="BD140" s="87">
        <v>159</v>
      </c>
      <c r="BE140" s="15">
        <f t="shared" si="9"/>
        <v>179.86</v>
      </c>
      <c r="HN140" s="16"/>
      <c r="HO140" s="16"/>
      <c r="HP140" s="16"/>
      <c r="HQ140" s="16"/>
      <c r="HR140" s="16"/>
    </row>
    <row r="141" spans="1:226" s="15" customFormat="1" ht="28.5">
      <c r="A141" s="65">
        <v>129</v>
      </c>
      <c r="B141" s="74" t="s">
        <v>440</v>
      </c>
      <c r="C141" s="68" t="s">
        <v>179</v>
      </c>
      <c r="D141" s="86">
        <v>45</v>
      </c>
      <c r="E141" s="72" t="s">
        <v>204</v>
      </c>
      <c r="F141" s="73">
        <v>79.18</v>
      </c>
      <c r="G141" s="58"/>
      <c r="H141" s="48"/>
      <c r="I141" s="47" t="s">
        <v>38</v>
      </c>
      <c r="J141" s="49">
        <f aca="true" t="shared" si="14" ref="J141:J172">IF(I141="Less(-)",-1,1)</f>
        <v>1</v>
      </c>
      <c r="K141" s="50" t="s">
        <v>63</v>
      </c>
      <c r="L141" s="50" t="s">
        <v>7</v>
      </c>
      <c r="M141" s="59"/>
      <c r="N141" s="58"/>
      <c r="O141" s="58"/>
      <c r="P141" s="60"/>
      <c r="Q141" s="58"/>
      <c r="R141" s="58"/>
      <c r="S141" s="60"/>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61">
        <f t="shared" si="13"/>
        <v>3563.1</v>
      </c>
      <c r="BB141" s="62">
        <f aca="true" t="shared" si="15" ref="BB141:BB172">BA141+SUM(N141:AZ141)</f>
        <v>3563.1</v>
      </c>
      <c r="BC141" s="57" t="str">
        <f aca="true" t="shared" si="16" ref="BC141:BC172">SpellNumber(L141,BB141)</f>
        <v>INR  Three Thousand Five Hundred &amp; Sixty Three  and Paise Ten Only</v>
      </c>
      <c r="BD141" s="87">
        <v>70</v>
      </c>
      <c r="BE141" s="15">
        <f t="shared" si="9"/>
        <v>79.18</v>
      </c>
      <c r="HN141" s="16"/>
      <c r="HO141" s="16"/>
      <c r="HP141" s="16"/>
      <c r="HQ141" s="16"/>
      <c r="HR141" s="16"/>
    </row>
    <row r="142" spans="1:226" s="15" customFormat="1" ht="96" customHeight="1">
      <c r="A142" s="65">
        <v>130</v>
      </c>
      <c r="B142" s="74" t="s">
        <v>342</v>
      </c>
      <c r="C142" s="68" t="s">
        <v>180</v>
      </c>
      <c r="D142" s="86">
        <v>45</v>
      </c>
      <c r="E142" s="72" t="s">
        <v>204</v>
      </c>
      <c r="F142" s="73">
        <v>111.99</v>
      </c>
      <c r="G142" s="58"/>
      <c r="H142" s="48"/>
      <c r="I142" s="47" t="s">
        <v>38</v>
      </c>
      <c r="J142" s="49">
        <f t="shared" si="14"/>
        <v>1</v>
      </c>
      <c r="K142" s="50" t="s">
        <v>63</v>
      </c>
      <c r="L142" s="50" t="s">
        <v>7</v>
      </c>
      <c r="M142" s="59"/>
      <c r="N142" s="58"/>
      <c r="O142" s="58"/>
      <c r="P142" s="60"/>
      <c r="Q142" s="58"/>
      <c r="R142" s="58"/>
      <c r="S142" s="60"/>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61">
        <f t="shared" si="13"/>
        <v>5039.55</v>
      </c>
      <c r="BB142" s="62">
        <f t="shared" si="15"/>
        <v>5039.55</v>
      </c>
      <c r="BC142" s="57" t="str">
        <f t="shared" si="16"/>
        <v>INR  Five Thousand  &amp;Thirty Nine  and Paise Fifty Five Only</v>
      </c>
      <c r="BD142" s="87">
        <v>99</v>
      </c>
      <c r="BE142" s="15">
        <f t="shared" si="9"/>
        <v>111.99</v>
      </c>
      <c r="HN142" s="16"/>
      <c r="HO142" s="16"/>
      <c r="HP142" s="16"/>
      <c r="HQ142" s="16"/>
      <c r="HR142" s="16"/>
    </row>
    <row r="143" spans="1:226" s="15" customFormat="1" ht="181.5">
      <c r="A143" s="65">
        <v>131</v>
      </c>
      <c r="B143" s="74" t="s">
        <v>343</v>
      </c>
      <c r="C143" s="68" t="s">
        <v>181</v>
      </c>
      <c r="D143" s="86">
        <v>2</v>
      </c>
      <c r="E143" s="72" t="s">
        <v>419</v>
      </c>
      <c r="F143" s="73">
        <v>4898.1</v>
      </c>
      <c r="G143" s="58"/>
      <c r="H143" s="48"/>
      <c r="I143" s="47" t="s">
        <v>38</v>
      </c>
      <c r="J143" s="49">
        <f t="shared" si="14"/>
        <v>1</v>
      </c>
      <c r="K143" s="50" t="s">
        <v>63</v>
      </c>
      <c r="L143" s="50" t="s">
        <v>7</v>
      </c>
      <c r="M143" s="59"/>
      <c r="N143" s="58"/>
      <c r="O143" s="58"/>
      <c r="P143" s="60"/>
      <c r="Q143" s="58"/>
      <c r="R143" s="58"/>
      <c r="S143" s="60"/>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61">
        <f t="shared" si="13"/>
        <v>9796.2</v>
      </c>
      <c r="BB143" s="62">
        <f t="shared" si="15"/>
        <v>9796.2</v>
      </c>
      <c r="BC143" s="57" t="str">
        <f t="shared" si="16"/>
        <v>INR  Nine Thousand Seven Hundred &amp; Ninety Six  and Paise Twenty Only</v>
      </c>
      <c r="BD143" s="87">
        <v>4330</v>
      </c>
      <c r="BE143" s="15">
        <f aca="true" t="shared" si="17" ref="BE143:BE197">ROUND(BD143*1.12*1.01,2)</f>
        <v>4898.1</v>
      </c>
      <c r="HN143" s="16"/>
      <c r="HO143" s="16"/>
      <c r="HP143" s="16"/>
      <c r="HQ143" s="16"/>
      <c r="HR143" s="16"/>
    </row>
    <row r="144" spans="1:226" s="15" customFormat="1" ht="93.75">
      <c r="A144" s="65">
        <v>132</v>
      </c>
      <c r="B144" s="74" t="s">
        <v>441</v>
      </c>
      <c r="C144" s="68" t="s">
        <v>182</v>
      </c>
      <c r="D144" s="86">
        <v>60</v>
      </c>
      <c r="E144" s="82" t="s">
        <v>203</v>
      </c>
      <c r="F144" s="84">
        <v>330.31</v>
      </c>
      <c r="G144" s="58"/>
      <c r="H144" s="48"/>
      <c r="I144" s="47" t="s">
        <v>38</v>
      </c>
      <c r="J144" s="49">
        <f t="shared" si="14"/>
        <v>1</v>
      </c>
      <c r="K144" s="50" t="s">
        <v>63</v>
      </c>
      <c r="L144" s="50" t="s">
        <v>7</v>
      </c>
      <c r="M144" s="59"/>
      <c r="N144" s="58"/>
      <c r="O144" s="58"/>
      <c r="P144" s="60"/>
      <c r="Q144" s="58"/>
      <c r="R144" s="58"/>
      <c r="S144" s="60"/>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61">
        <f t="shared" si="13"/>
        <v>19818.6</v>
      </c>
      <c r="BB144" s="62">
        <f t="shared" si="15"/>
        <v>19818.6</v>
      </c>
      <c r="BC144" s="57" t="str">
        <f t="shared" si="16"/>
        <v>INR  Nineteen Thousand Eight Hundred &amp; Eighteen  and Paise Sixty Only</v>
      </c>
      <c r="BD144" s="87">
        <v>292</v>
      </c>
      <c r="BE144" s="15">
        <f t="shared" si="17"/>
        <v>330.31</v>
      </c>
      <c r="HN144" s="16"/>
      <c r="HO144" s="16"/>
      <c r="HP144" s="16"/>
      <c r="HQ144" s="16"/>
      <c r="HR144" s="16"/>
    </row>
    <row r="145" spans="1:226" s="15" customFormat="1" ht="83.25" customHeight="1">
      <c r="A145" s="65">
        <v>133</v>
      </c>
      <c r="B145" s="74" t="s">
        <v>344</v>
      </c>
      <c r="C145" s="68" t="s">
        <v>183</v>
      </c>
      <c r="D145" s="86">
        <v>29</v>
      </c>
      <c r="E145" s="82" t="s">
        <v>204</v>
      </c>
      <c r="F145" s="84">
        <v>135.74</v>
      </c>
      <c r="G145" s="58"/>
      <c r="H145" s="48"/>
      <c r="I145" s="47" t="s">
        <v>38</v>
      </c>
      <c r="J145" s="49">
        <f t="shared" si="14"/>
        <v>1</v>
      </c>
      <c r="K145" s="50" t="s">
        <v>63</v>
      </c>
      <c r="L145" s="50" t="s">
        <v>7</v>
      </c>
      <c r="M145" s="59"/>
      <c r="N145" s="58"/>
      <c r="O145" s="58"/>
      <c r="P145" s="60"/>
      <c r="Q145" s="58"/>
      <c r="R145" s="58"/>
      <c r="S145" s="60"/>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61">
        <f t="shared" si="13"/>
        <v>3936.46</v>
      </c>
      <c r="BB145" s="62">
        <f t="shared" si="15"/>
        <v>3936.46</v>
      </c>
      <c r="BC145" s="57" t="str">
        <f t="shared" si="16"/>
        <v>INR  Three Thousand Nine Hundred &amp; Thirty Six  and Paise Forty Six Only</v>
      </c>
      <c r="BD145" s="87">
        <v>120</v>
      </c>
      <c r="BE145" s="15">
        <f t="shared" si="17"/>
        <v>135.74</v>
      </c>
      <c r="HN145" s="16"/>
      <c r="HO145" s="16"/>
      <c r="HP145" s="16"/>
      <c r="HQ145" s="16"/>
      <c r="HR145" s="16"/>
    </row>
    <row r="146" spans="1:226" s="15" customFormat="1" ht="66">
      <c r="A146" s="65">
        <v>134</v>
      </c>
      <c r="B146" s="74" t="s">
        <v>345</v>
      </c>
      <c r="C146" s="68" t="s">
        <v>184</v>
      </c>
      <c r="D146" s="86">
        <v>150</v>
      </c>
      <c r="E146" s="82" t="s">
        <v>204</v>
      </c>
      <c r="F146" s="84">
        <v>23.76</v>
      </c>
      <c r="G146" s="58"/>
      <c r="H146" s="48"/>
      <c r="I146" s="47" t="s">
        <v>38</v>
      </c>
      <c r="J146" s="49">
        <f t="shared" si="14"/>
        <v>1</v>
      </c>
      <c r="K146" s="50" t="s">
        <v>63</v>
      </c>
      <c r="L146" s="50" t="s">
        <v>7</v>
      </c>
      <c r="M146" s="59"/>
      <c r="N146" s="58"/>
      <c r="O146" s="58"/>
      <c r="P146" s="60"/>
      <c r="Q146" s="58"/>
      <c r="R146" s="58"/>
      <c r="S146" s="60"/>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61">
        <f t="shared" si="13"/>
        <v>3564</v>
      </c>
      <c r="BB146" s="62">
        <f t="shared" si="15"/>
        <v>3564</v>
      </c>
      <c r="BC146" s="57" t="str">
        <f t="shared" si="16"/>
        <v>INR  Three Thousand Five Hundred &amp; Sixty Four  Only</v>
      </c>
      <c r="BD146" s="87">
        <v>21</v>
      </c>
      <c r="BE146" s="15">
        <f t="shared" si="17"/>
        <v>23.76</v>
      </c>
      <c r="HN146" s="16"/>
      <c r="HO146" s="16"/>
      <c r="HP146" s="16"/>
      <c r="HQ146" s="16"/>
      <c r="HR146" s="16"/>
    </row>
    <row r="147" spans="1:226" s="15" customFormat="1" ht="314.25" customHeight="1">
      <c r="A147" s="65">
        <v>135</v>
      </c>
      <c r="B147" s="74" t="s">
        <v>346</v>
      </c>
      <c r="C147" s="68" t="s">
        <v>185</v>
      </c>
      <c r="D147" s="86">
        <v>12</v>
      </c>
      <c r="E147" s="82" t="s">
        <v>203</v>
      </c>
      <c r="F147" s="84">
        <v>330.31</v>
      </c>
      <c r="G147" s="58"/>
      <c r="H147" s="48"/>
      <c r="I147" s="47" t="s">
        <v>38</v>
      </c>
      <c r="J147" s="49">
        <f t="shared" si="14"/>
        <v>1</v>
      </c>
      <c r="K147" s="50" t="s">
        <v>63</v>
      </c>
      <c r="L147" s="50" t="s">
        <v>7</v>
      </c>
      <c r="M147" s="59"/>
      <c r="N147" s="58"/>
      <c r="O147" s="58"/>
      <c r="P147" s="60"/>
      <c r="Q147" s="58"/>
      <c r="R147" s="58"/>
      <c r="S147" s="60"/>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61">
        <f t="shared" si="13"/>
        <v>3963.72</v>
      </c>
      <c r="BB147" s="62">
        <f t="shared" si="15"/>
        <v>3963.72</v>
      </c>
      <c r="BC147" s="57" t="str">
        <f t="shared" si="16"/>
        <v>INR  Three Thousand Nine Hundred &amp; Sixty Three  and Paise Seventy Two Only</v>
      </c>
      <c r="BD147" s="87">
        <v>292</v>
      </c>
      <c r="BE147" s="15">
        <f t="shared" si="17"/>
        <v>330.31</v>
      </c>
      <c r="HN147" s="16"/>
      <c r="HO147" s="16"/>
      <c r="HP147" s="16"/>
      <c r="HQ147" s="16"/>
      <c r="HR147" s="16"/>
    </row>
    <row r="148" spans="1:226" s="15" customFormat="1" ht="315" customHeight="1">
      <c r="A148" s="65">
        <v>136</v>
      </c>
      <c r="B148" s="74" t="s">
        <v>347</v>
      </c>
      <c r="C148" s="68" t="s">
        <v>186</v>
      </c>
      <c r="D148" s="86">
        <v>15</v>
      </c>
      <c r="E148" s="82" t="s">
        <v>203</v>
      </c>
      <c r="F148" s="84">
        <v>266.96</v>
      </c>
      <c r="G148" s="58"/>
      <c r="H148" s="48"/>
      <c r="I148" s="47" t="s">
        <v>38</v>
      </c>
      <c r="J148" s="49">
        <f t="shared" si="14"/>
        <v>1</v>
      </c>
      <c r="K148" s="50" t="s">
        <v>63</v>
      </c>
      <c r="L148" s="50" t="s">
        <v>7</v>
      </c>
      <c r="M148" s="59"/>
      <c r="N148" s="58"/>
      <c r="O148" s="58"/>
      <c r="P148" s="60"/>
      <c r="Q148" s="58"/>
      <c r="R148" s="58"/>
      <c r="S148" s="60"/>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61">
        <f t="shared" si="13"/>
        <v>4004.4</v>
      </c>
      <c r="BB148" s="62">
        <f t="shared" si="15"/>
        <v>4004.4</v>
      </c>
      <c r="BC148" s="57" t="str">
        <f t="shared" si="16"/>
        <v>INR  Four Thousand  &amp;Four  and Paise Forty Only</v>
      </c>
      <c r="BD148" s="87">
        <v>236</v>
      </c>
      <c r="BE148" s="15">
        <f t="shared" si="17"/>
        <v>266.96</v>
      </c>
      <c r="HN148" s="16"/>
      <c r="HO148" s="16"/>
      <c r="HP148" s="16"/>
      <c r="HQ148" s="16"/>
      <c r="HR148" s="16"/>
    </row>
    <row r="149" spans="1:226" s="15" customFormat="1" ht="320.25" customHeight="1">
      <c r="A149" s="65">
        <v>137</v>
      </c>
      <c r="B149" s="74" t="s">
        <v>348</v>
      </c>
      <c r="C149" s="68" t="s">
        <v>187</v>
      </c>
      <c r="D149" s="86">
        <v>20</v>
      </c>
      <c r="E149" s="82" t="s">
        <v>203</v>
      </c>
      <c r="F149" s="84">
        <v>200.22</v>
      </c>
      <c r="G149" s="58"/>
      <c r="H149" s="48"/>
      <c r="I149" s="47" t="s">
        <v>38</v>
      </c>
      <c r="J149" s="49">
        <f t="shared" si="14"/>
        <v>1</v>
      </c>
      <c r="K149" s="50" t="s">
        <v>63</v>
      </c>
      <c r="L149" s="50" t="s">
        <v>7</v>
      </c>
      <c r="M149" s="59"/>
      <c r="N149" s="58"/>
      <c r="O149" s="58"/>
      <c r="P149" s="60"/>
      <c r="Q149" s="58"/>
      <c r="R149" s="58"/>
      <c r="S149" s="60"/>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61">
        <f t="shared" si="13"/>
        <v>4004.4</v>
      </c>
      <c r="BB149" s="62">
        <f t="shared" si="15"/>
        <v>4004.4</v>
      </c>
      <c r="BC149" s="57" t="str">
        <f t="shared" si="16"/>
        <v>INR  Four Thousand  &amp;Four  and Paise Forty Only</v>
      </c>
      <c r="BD149" s="87">
        <v>177</v>
      </c>
      <c r="BE149" s="15">
        <f t="shared" si="17"/>
        <v>200.22</v>
      </c>
      <c r="HN149" s="16"/>
      <c r="HO149" s="16"/>
      <c r="HP149" s="16"/>
      <c r="HQ149" s="16"/>
      <c r="HR149" s="16"/>
    </row>
    <row r="150" spans="1:226" s="15" customFormat="1" ht="305.25" customHeight="1">
      <c r="A150" s="65">
        <v>138</v>
      </c>
      <c r="B150" s="74" t="s">
        <v>349</v>
      </c>
      <c r="C150" s="68" t="s">
        <v>188</v>
      </c>
      <c r="D150" s="86">
        <v>32</v>
      </c>
      <c r="E150" s="82" t="s">
        <v>203</v>
      </c>
      <c r="F150" s="84">
        <v>145.92</v>
      </c>
      <c r="G150" s="58"/>
      <c r="H150" s="48"/>
      <c r="I150" s="47" t="s">
        <v>38</v>
      </c>
      <c r="J150" s="49">
        <f t="shared" si="14"/>
        <v>1</v>
      </c>
      <c r="K150" s="50" t="s">
        <v>63</v>
      </c>
      <c r="L150" s="50" t="s">
        <v>7</v>
      </c>
      <c r="M150" s="59"/>
      <c r="N150" s="58"/>
      <c r="O150" s="58"/>
      <c r="P150" s="60"/>
      <c r="Q150" s="58"/>
      <c r="R150" s="58"/>
      <c r="S150" s="60"/>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61">
        <f t="shared" si="13"/>
        <v>4669.44</v>
      </c>
      <c r="BB150" s="62">
        <f t="shared" si="15"/>
        <v>4669.44</v>
      </c>
      <c r="BC150" s="57" t="str">
        <f t="shared" si="16"/>
        <v>INR  Four Thousand Six Hundred &amp; Sixty Nine  and Paise Forty Four Only</v>
      </c>
      <c r="BD150" s="87">
        <v>129</v>
      </c>
      <c r="BE150" s="15">
        <f t="shared" si="17"/>
        <v>145.92</v>
      </c>
      <c r="HN150" s="16"/>
      <c r="HO150" s="16"/>
      <c r="HP150" s="16"/>
      <c r="HQ150" s="16"/>
      <c r="HR150" s="16"/>
    </row>
    <row r="151" spans="1:226" s="15" customFormat="1" ht="307.5" customHeight="1">
      <c r="A151" s="65">
        <v>139</v>
      </c>
      <c r="B151" s="74" t="s">
        <v>350</v>
      </c>
      <c r="C151" s="68" t="s">
        <v>189</v>
      </c>
      <c r="D151" s="86">
        <v>25</v>
      </c>
      <c r="E151" s="82" t="s">
        <v>203</v>
      </c>
      <c r="F151" s="84">
        <v>114.25</v>
      </c>
      <c r="G151" s="58"/>
      <c r="H151" s="48"/>
      <c r="I151" s="47" t="s">
        <v>38</v>
      </c>
      <c r="J151" s="49">
        <f t="shared" si="14"/>
        <v>1</v>
      </c>
      <c r="K151" s="50" t="s">
        <v>63</v>
      </c>
      <c r="L151" s="50" t="s">
        <v>7</v>
      </c>
      <c r="M151" s="59"/>
      <c r="N151" s="58"/>
      <c r="O151" s="58"/>
      <c r="P151" s="60"/>
      <c r="Q151" s="58"/>
      <c r="R151" s="58"/>
      <c r="S151" s="60"/>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61">
        <f t="shared" si="13"/>
        <v>2856.25</v>
      </c>
      <c r="BB151" s="62">
        <f t="shared" si="15"/>
        <v>2856.25</v>
      </c>
      <c r="BC151" s="57" t="str">
        <f t="shared" si="16"/>
        <v>INR  Two Thousand Eight Hundred &amp; Fifty Six  and Paise Twenty Five Only</v>
      </c>
      <c r="BD151" s="87">
        <v>101</v>
      </c>
      <c r="BE151" s="15">
        <f t="shared" si="17"/>
        <v>114.25</v>
      </c>
      <c r="HN151" s="16"/>
      <c r="HO151" s="16"/>
      <c r="HP151" s="16"/>
      <c r="HQ151" s="16"/>
      <c r="HR151" s="16"/>
    </row>
    <row r="152" spans="1:226" s="15" customFormat="1" ht="82.5">
      <c r="A152" s="65">
        <v>140</v>
      </c>
      <c r="B152" s="74" t="s">
        <v>351</v>
      </c>
      <c r="C152" s="68" t="s">
        <v>190</v>
      </c>
      <c r="D152" s="86">
        <v>10</v>
      </c>
      <c r="E152" s="82" t="s">
        <v>204</v>
      </c>
      <c r="F152" s="83">
        <v>1861.96</v>
      </c>
      <c r="G152" s="58"/>
      <c r="H152" s="48"/>
      <c r="I152" s="47" t="s">
        <v>38</v>
      </c>
      <c r="J152" s="49">
        <f t="shared" si="14"/>
        <v>1</v>
      </c>
      <c r="K152" s="50" t="s">
        <v>63</v>
      </c>
      <c r="L152" s="50" t="s">
        <v>7</v>
      </c>
      <c r="M152" s="59"/>
      <c r="N152" s="58"/>
      <c r="O152" s="58"/>
      <c r="P152" s="60"/>
      <c r="Q152" s="58"/>
      <c r="R152" s="58"/>
      <c r="S152" s="60"/>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61">
        <f t="shared" si="5"/>
        <v>18619.6</v>
      </c>
      <c r="BB152" s="62">
        <f t="shared" si="15"/>
        <v>18619.6</v>
      </c>
      <c r="BC152" s="57" t="str">
        <f t="shared" si="16"/>
        <v>INR  Eighteen Thousand Six Hundred &amp; Nineteen  and Paise Sixty Only</v>
      </c>
      <c r="BD152" s="87">
        <v>1646</v>
      </c>
      <c r="BE152" s="15">
        <f t="shared" si="17"/>
        <v>1861.96</v>
      </c>
      <c r="HN152" s="16"/>
      <c r="HO152" s="16"/>
      <c r="HP152" s="16"/>
      <c r="HQ152" s="16"/>
      <c r="HR152" s="16"/>
    </row>
    <row r="153" spans="1:226" s="15" customFormat="1" ht="82.5">
      <c r="A153" s="65">
        <v>141</v>
      </c>
      <c r="B153" s="74" t="s">
        <v>352</v>
      </c>
      <c r="C153" s="68" t="s">
        <v>191</v>
      </c>
      <c r="D153" s="86">
        <v>12</v>
      </c>
      <c r="E153" s="82" t="s">
        <v>204</v>
      </c>
      <c r="F153" s="83">
        <v>1423.05</v>
      </c>
      <c r="G153" s="58"/>
      <c r="H153" s="48"/>
      <c r="I153" s="47" t="s">
        <v>38</v>
      </c>
      <c r="J153" s="49">
        <f t="shared" si="14"/>
        <v>1</v>
      </c>
      <c r="K153" s="50" t="s">
        <v>63</v>
      </c>
      <c r="L153" s="50" t="s">
        <v>7</v>
      </c>
      <c r="M153" s="59"/>
      <c r="N153" s="58"/>
      <c r="O153" s="58"/>
      <c r="P153" s="60"/>
      <c r="Q153" s="58"/>
      <c r="R153" s="58"/>
      <c r="S153" s="60"/>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61">
        <f>total_amount_ba($B$2,$D$2,D153,F153,J153,K153,M153)</f>
        <v>17076.6</v>
      </c>
      <c r="BB153" s="62">
        <f t="shared" si="15"/>
        <v>17076.6</v>
      </c>
      <c r="BC153" s="57" t="str">
        <f t="shared" si="16"/>
        <v>INR  Seventeen Thousand  &amp;Seventy Six  and Paise Sixty Only</v>
      </c>
      <c r="BD153" s="87">
        <v>1258</v>
      </c>
      <c r="BE153" s="15">
        <f t="shared" si="17"/>
        <v>1423.05</v>
      </c>
      <c r="HN153" s="16"/>
      <c r="HO153" s="16"/>
      <c r="HP153" s="16"/>
      <c r="HQ153" s="16"/>
      <c r="HR153" s="16"/>
    </row>
    <row r="154" spans="1:226" s="15" customFormat="1" ht="82.5">
      <c r="A154" s="65">
        <v>142</v>
      </c>
      <c r="B154" s="74" t="s">
        <v>353</v>
      </c>
      <c r="C154" s="68" t="s">
        <v>192</v>
      </c>
      <c r="D154" s="86">
        <v>10</v>
      </c>
      <c r="E154" s="82" t="s">
        <v>204</v>
      </c>
      <c r="F154" s="83">
        <v>1031.65</v>
      </c>
      <c r="G154" s="58"/>
      <c r="H154" s="48"/>
      <c r="I154" s="47" t="s">
        <v>38</v>
      </c>
      <c r="J154" s="49">
        <f t="shared" si="14"/>
        <v>1</v>
      </c>
      <c r="K154" s="50" t="s">
        <v>63</v>
      </c>
      <c r="L154" s="50" t="s">
        <v>7</v>
      </c>
      <c r="M154" s="59"/>
      <c r="N154" s="58"/>
      <c r="O154" s="58"/>
      <c r="P154" s="60"/>
      <c r="Q154" s="58"/>
      <c r="R154" s="58"/>
      <c r="S154" s="60"/>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61">
        <f t="shared" si="5"/>
        <v>10316.5</v>
      </c>
      <c r="BB154" s="62">
        <f t="shared" si="15"/>
        <v>10316.5</v>
      </c>
      <c r="BC154" s="57" t="str">
        <f t="shared" si="16"/>
        <v>INR  Ten Thousand Three Hundred &amp; Sixteen  and Paise Fifty Only</v>
      </c>
      <c r="BD154" s="87">
        <v>912</v>
      </c>
      <c r="BE154" s="15">
        <f t="shared" si="17"/>
        <v>1031.65</v>
      </c>
      <c r="HN154" s="16"/>
      <c r="HO154" s="16"/>
      <c r="HP154" s="16"/>
      <c r="HQ154" s="16"/>
      <c r="HR154" s="16"/>
    </row>
    <row r="155" spans="1:226" s="15" customFormat="1" ht="82.5">
      <c r="A155" s="65">
        <v>143</v>
      </c>
      <c r="B155" s="74" t="s">
        <v>354</v>
      </c>
      <c r="C155" s="68" t="s">
        <v>193</v>
      </c>
      <c r="D155" s="86">
        <v>11</v>
      </c>
      <c r="E155" s="82" t="s">
        <v>204</v>
      </c>
      <c r="F155" s="83">
        <v>743.2</v>
      </c>
      <c r="G155" s="58"/>
      <c r="H155" s="48"/>
      <c r="I155" s="47" t="s">
        <v>38</v>
      </c>
      <c r="J155" s="49">
        <f t="shared" si="14"/>
        <v>1</v>
      </c>
      <c r="K155" s="50" t="s">
        <v>63</v>
      </c>
      <c r="L155" s="50" t="s">
        <v>7</v>
      </c>
      <c r="M155" s="59"/>
      <c r="N155" s="58"/>
      <c r="O155" s="58"/>
      <c r="P155" s="60"/>
      <c r="Q155" s="58"/>
      <c r="R155" s="58"/>
      <c r="S155" s="60"/>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61">
        <f>total_amount_ba($B$2,$D$2,D155,F155,J155,K155,M155)</f>
        <v>8175.2</v>
      </c>
      <c r="BB155" s="62">
        <f t="shared" si="15"/>
        <v>8175.2</v>
      </c>
      <c r="BC155" s="57" t="str">
        <f t="shared" si="16"/>
        <v>INR  Eight Thousand One Hundred &amp; Seventy Five  and Paise Twenty Only</v>
      </c>
      <c r="BD155" s="87">
        <v>657</v>
      </c>
      <c r="BE155" s="15">
        <f t="shared" si="17"/>
        <v>743.2</v>
      </c>
      <c r="HN155" s="16">
        <v>1</v>
      </c>
      <c r="HO155" s="16" t="s">
        <v>34</v>
      </c>
      <c r="HP155" s="16" t="s">
        <v>35</v>
      </c>
      <c r="HQ155" s="16">
        <v>10</v>
      </c>
      <c r="HR155" s="16" t="s">
        <v>36</v>
      </c>
    </row>
    <row r="156" spans="1:226" s="15" customFormat="1" ht="82.5">
      <c r="A156" s="65">
        <v>144</v>
      </c>
      <c r="B156" s="74" t="s">
        <v>355</v>
      </c>
      <c r="C156" s="68" t="s">
        <v>194</v>
      </c>
      <c r="D156" s="86">
        <v>6</v>
      </c>
      <c r="E156" s="82" t="s">
        <v>204</v>
      </c>
      <c r="F156" s="84">
        <v>589.36</v>
      </c>
      <c r="G156" s="58"/>
      <c r="H156" s="48"/>
      <c r="I156" s="47" t="s">
        <v>38</v>
      </c>
      <c r="J156" s="49">
        <f t="shared" si="14"/>
        <v>1</v>
      </c>
      <c r="K156" s="50" t="s">
        <v>63</v>
      </c>
      <c r="L156" s="50" t="s">
        <v>7</v>
      </c>
      <c r="M156" s="59"/>
      <c r="N156" s="58"/>
      <c r="O156" s="58"/>
      <c r="P156" s="60"/>
      <c r="Q156" s="58"/>
      <c r="R156" s="58"/>
      <c r="S156" s="60"/>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61">
        <f aca="true" t="shared" si="18" ref="BA156:BA161">total_amount_ba($B$2,$D$2,D156,F156,J156,K156,M156)</f>
        <v>3536.16</v>
      </c>
      <c r="BB156" s="62">
        <f t="shared" si="15"/>
        <v>3536.16</v>
      </c>
      <c r="BC156" s="57" t="str">
        <f t="shared" si="16"/>
        <v>INR  Three Thousand Five Hundred &amp; Thirty Six  and Paise Sixteen Only</v>
      </c>
      <c r="BD156" s="87">
        <v>521</v>
      </c>
      <c r="BE156" s="15">
        <f t="shared" si="17"/>
        <v>589.36</v>
      </c>
      <c r="HN156" s="16"/>
      <c r="HO156" s="16"/>
      <c r="HP156" s="16"/>
      <c r="HQ156" s="16"/>
      <c r="HR156" s="16"/>
    </row>
    <row r="157" spans="1:226" s="15" customFormat="1" ht="189.75" customHeight="1">
      <c r="A157" s="65">
        <v>145</v>
      </c>
      <c r="B157" s="74" t="s">
        <v>356</v>
      </c>
      <c r="C157" s="68" t="s">
        <v>195</v>
      </c>
      <c r="D157" s="86">
        <v>5</v>
      </c>
      <c r="E157" s="82" t="s">
        <v>204</v>
      </c>
      <c r="F157" s="84">
        <v>2497.69</v>
      </c>
      <c r="G157" s="58"/>
      <c r="H157" s="48"/>
      <c r="I157" s="47" t="s">
        <v>38</v>
      </c>
      <c r="J157" s="49">
        <f t="shared" si="14"/>
        <v>1</v>
      </c>
      <c r="K157" s="50" t="s">
        <v>63</v>
      </c>
      <c r="L157" s="50" t="s">
        <v>7</v>
      </c>
      <c r="M157" s="59"/>
      <c r="N157" s="58"/>
      <c r="O157" s="58"/>
      <c r="P157" s="60"/>
      <c r="Q157" s="58"/>
      <c r="R157" s="58"/>
      <c r="S157" s="60"/>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61">
        <f t="shared" si="18"/>
        <v>12488.45</v>
      </c>
      <c r="BB157" s="62">
        <f t="shared" si="15"/>
        <v>12488.45</v>
      </c>
      <c r="BC157" s="57" t="str">
        <f t="shared" si="16"/>
        <v>INR  Twelve Thousand Four Hundred &amp; Eighty Eight  and Paise Forty Five Only</v>
      </c>
      <c r="BD157" s="87">
        <v>2208</v>
      </c>
      <c r="BE157" s="15">
        <f t="shared" si="17"/>
        <v>2497.69</v>
      </c>
      <c r="HN157" s="16"/>
      <c r="HO157" s="16"/>
      <c r="HP157" s="16"/>
      <c r="HQ157" s="16"/>
      <c r="HR157" s="16"/>
    </row>
    <row r="158" spans="1:226" s="15" customFormat="1" ht="79.5" customHeight="1">
      <c r="A158" s="65">
        <v>146</v>
      </c>
      <c r="B158" s="74" t="s">
        <v>357</v>
      </c>
      <c r="C158" s="68" t="s">
        <v>196</v>
      </c>
      <c r="D158" s="86">
        <v>5</v>
      </c>
      <c r="E158" s="82" t="s">
        <v>204</v>
      </c>
      <c r="F158" s="84">
        <v>3482.96</v>
      </c>
      <c r="G158" s="58"/>
      <c r="H158" s="48"/>
      <c r="I158" s="47" t="s">
        <v>38</v>
      </c>
      <c r="J158" s="49">
        <f t="shared" si="14"/>
        <v>1</v>
      </c>
      <c r="K158" s="50" t="s">
        <v>63</v>
      </c>
      <c r="L158" s="50" t="s">
        <v>7</v>
      </c>
      <c r="M158" s="59"/>
      <c r="N158" s="58"/>
      <c r="O158" s="58"/>
      <c r="P158" s="60"/>
      <c r="Q158" s="58"/>
      <c r="R158" s="58"/>
      <c r="S158" s="60"/>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61">
        <f t="shared" si="18"/>
        <v>17414.8</v>
      </c>
      <c r="BB158" s="62">
        <f t="shared" si="15"/>
        <v>17414.8</v>
      </c>
      <c r="BC158" s="57" t="str">
        <f t="shared" si="16"/>
        <v>INR  Seventeen Thousand Four Hundred &amp; Fourteen  and Paise Eighty Only</v>
      </c>
      <c r="BD158" s="87">
        <v>3079</v>
      </c>
      <c r="BE158" s="15">
        <f t="shared" si="17"/>
        <v>3482.96</v>
      </c>
      <c r="HN158" s="16"/>
      <c r="HO158" s="16"/>
      <c r="HP158" s="16"/>
      <c r="HQ158" s="16"/>
      <c r="HR158" s="16"/>
    </row>
    <row r="159" spans="1:226" s="15" customFormat="1" ht="79.5" customHeight="1">
      <c r="A159" s="65">
        <v>147</v>
      </c>
      <c r="B159" s="74" t="s">
        <v>358</v>
      </c>
      <c r="C159" s="68" t="s">
        <v>197</v>
      </c>
      <c r="D159" s="86">
        <v>5</v>
      </c>
      <c r="E159" s="82" t="s">
        <v>204</v>
      </c>
      <c r="F159" s="84">
        <v>175.34</v>
      </c>
      <c r="G159" s="58"/>
      <c r="H159" s="48"/>
      <c r="I159" s="47" t="s">
        <v>38</v>
      </c>
      <c r="J159" s="49">
        <f t="shared" si="14"/>
        <v>1</v>
      </c>
      <c r="K159" s="50" t="s">
        <v>63</v>
      </c>
      <c r="L159" s="50" t="s">
        <v>7</v>
      </c>
      <c r="M159" s="59"/>
      <c r="N159" s="58"/>
      <c r="O159" s="58"/>
      <c r="P159" s="60"/>
      <c r="Q159" s="58"/>
      <c r="R159" s="58"/>
      <c r="S159" s="60"/>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61">
        <f t="shared" si="18"/>
        <v>876.7</v>
      </c>
      <c r="BB159" s="62">
        <f t="shared" si="15"/>
        <v>876.7</v>
      </c>
      <c r="BC159" s="57" t="str">
        <f t="shared" si="16"/>
        <v>INR  Eight Hundred &amp; Seventy Six  and Paise Seventy Only</v>
      </c>
      <c r="BD159" s="87">
        <v>155</v>
      </c>
      <c r="BE159" s="15">
        <f t="shared" si="17"/>
        <v>175.34</v>
      </c>
      <c r="HN159" s="16"/>
      <c r="HO159" s="16"/>
      <c r="HP159" s="16"/>
      <c r="HQ159" s="16"/>
      <c r="HR159" s="16"/>
    </row>
    <row r="160" spans="1:226" s="15" customFormat="1" ht="66">
      <c r="A160" s="65">
        <v>148</v>
      </c>
      <c r="B160" s="74" t="s">
        <v>359</v>
      </c>
      <c r="C160" s="68" t="s">
        <v>198</v>
      </c>
      <c r="D160" s="86">
        <v>5</v>
      </c>
      <c r="E160" s="82" t="s">
        <v>204</v>
      </c>
      <c r="F160" s="84">
        <v>166.29</v>
      </c>
      <c r="G160" s="58"/>
      <c r="H160" s="48"/>
      <c r="I160" s="47" t="s">
        <v>38</v>
      </c>
      <c r="J160" s="49">
        <f t="shared" si="14"/>
        <v>1</v>
      </c>
      <c r="K160" s="50" t="s">
        <v>63</v>
      </c>
      <c r="L160" s="50" t="s">
        <v>7</v>
      </c>
      <c r="M160" s="59"/>
      <c r="N160" s="58"/>
      <c r="O160" s="58"/>
      <c r="P160" s="60"/>
      <c r="Q160" s="58"/>
      <c r="R160" s="58"/>
      <c r="S160" s="60"/>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61">
        <f t="shared" si="18"/>
        <v>831.45</v>
      </c>
      <c r="BB160" s="62">
        <f t="shared" si="15"/>
        <v>831.45</v>
      </c>
      <c r="BC160" s="57" t="str">
        <f t="shared" si="16"/>
        <v>INR  Eight Hundred &amp; Thirty One  and Paise Forty Five Only</v>
      </c>
      <c r="BD160" s="87">
        <v>147</v>
      </c>
      <c r="BE160" s="15">
        <f t="shared" si="17"/>
        <v>166.29</v>
      </c>
      <c r="HN160" s="16"/>
      <c r="HO160" s="16"/>
      <c r="HP160" s="16"/>
      <c r="HQ160" s="16"/>
      <c r="HR160" s="16"/>
    </row>
    <row r="161" spans="1:226" s="15" customFormat="1" ht="66">
      <c r="A161" s="65">
        <v>149</v>
      </c>
      <c r="B161" s="74" t="s">
        <v>360</v>
      </c>
      <c r="C161" s="68" t="s">
        <v>199</v>
      </c>
      <c r="D161" s="86">
        <v>5</v>
      </c>
      <c r="E161" s="82" t="s">
        <v>204</v>
      </c>
      <c r="F161" s="84">
        <v>102.94</v>
      </c>
      <c r="G161" s="58"/>
      <c r="H161" s="48"/>
      <c r="I161" s="47" t="s">
        <v>38</v>
      </c>
      <c r="J161" s="49">
        <f t="shared" si="14"/>
        <v>1</v>
      </c>
      <c r="K161" s="50" t="s">
        <v>63</v>
      </c>
      <c r="L161" s="50" t="s">
        <v>7</v>
      </c>
      <c r="M161" s="59"/>
      <c r="N161" s="58"/>
      <c r="O161" s="58"/>
      <c r="P161" s="60"/>
      <c r="Q161" s="58"/>
      <c r="R161" s="58"/>
      <c r="S161" s="60"/>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61">
        <f t="shared" si="18"/>
        <v>514.7</v>
      </c>
      <c r="BB161" s="62">
        <f t="shared" si="15"/>
        <v>514.7</v>
      </c>
      <c r="BC161" s="57" t="str">
        <f t="shared" si="16"/>
        <v>INR  Five Hundred &amp; Fourteen  and Paise Seventy Only</v>
      </c>
      <c r="BD161" s="87">
        <v>91</v>
      </c>
      <c r="BE161" s="15">
        <f t="shared" si="17"/>
        <v>102.94</v>
      </c>
      <c r="HN161" s="16"/>
      <c r="HO161" s="16"/>
      <c r="HP161" s="16"/>
      <c r="HQ161" s="16"/>
      <c r="HR161" s="16"/>
    </row>
    <row r="162" spans="1:226" s="15" customFormat="1" ht="66">
      <c r="A162" s="65">
        <v>150</v>
      </c>
      <c r="B162" s="74" t="s">
        <v>218</v>
      </c>
      <c r="C162" s="68" t="s">
        <v>377</v>
      </c>
      <c r="D162" s="86">
        <v>5</v>
      </c>
      <c r="E162" s="82" t="s">
        <v>204</v>
      </c>
      <c r="F162" s="84">
        <v>1148.17</v>
      </c>
      <c r="G162" s="58"/>
      <c r="H162" s="48"/>
      <c r="I162" s="47" t="s">
        <v>38</v>
      </c>
      <c r="J162" s="49">
        <f t="shared" si="14"/>
        <v>1</v>
      </c>
      <c r="K162" s="50" t="s">
        <v>63</v>
      </c>
      <c r="L162" s="50" t="s">
        <v>7</v>
      </c>
      <c r="M162" s="59"/>
      <c r="N162" s="58"/>
      <c r="O162" s="58"/>
      <c r="P162" s="60"/>
      <c r="Q162" s="58"/>
      <c r="R162" s="58"/>
      <c r="S162" s="60"/>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61">
        <f aca="true" t="shared" si="19" ref="BA162:BA177">total_amount_ba($B$2,$D$2,D162,F162,J162,K162,M162)</f>
        <v>5740.85</v>
      </c>
      <c r="BB162" s="62">
        <f t="shared" si="15"/>
        <v>5740.85</v>
      </c>
      <c r="BC162" s="57" t="str">
        <f t="shared" si="16"/>
        <v>INR  Five Thousand Seven Hundred &amp; Forty  and Paise Eighty Five Only</v>
      </c>
      <c r="BD162" s="87">
        <v>1015</v>
      </c>
      <c r="BE162" s="15">
        <f t="shared" si="17"/>
        <v>1148.17</v>
      </c>
      <c r="HN162" s="16"/>
      <c r="HO162" s="16"/>
      <c r="HP162" s="16"/>
      <c r="HQ162" s="16"/>
      <c r="HR162" s="16"/>
    </row>
    <row r="163" spans="1:226" s="15" customFormat="1" ht="66">
      <c r="A163" s="65">
        <v>151</v>
      </c>
      <c r="B163" s="74" t="s">
        <v>361</v>
      </c>
      <c r="C163" s="68" t="s">
        <v>378</v>
      </c>
      <c r="D163" s="86">
        <v>18</v>
      </c>
      <c r="E163" s="82" t="s">
        <v>204</v>
      </c>
      <c r="F163" s="84">
        <v>609.72</v>
      </c>
      <c r="G163" s="58"/>
      <c r="H163" s="48"/>
      <c r="I163" s="47" t="s">
        <v>38</v>
      </c>
      <c r="J163" s="49">
        <f t="shared" si="14"/>
        <v>1</v>
      </c>
      <c r="K163" s="50" t="s">
        <v>63</v>
      </c>
      <c r="L163" s="50" t="s">
        <v>7</v>
      </c>
      <c r="M163" s="59"/>
      <c r="N163" s="58"/>
      <c r="O163" s="58"/>
      <c r="P163" s="60"/>
      <c r="Q163" s="58"/>
      <c r="R163" s="58"/>
      <c r="S163" s="60"/>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61">
        <f t="shared" si="19"/>
        <v>10974.96</v>
      </c>
      <c r="BB163" s="62">
        <f t="shared" si="15"/>
        <v>10974.96</v>
      </c>
      <c r="BC163" s="57" t="str">
        <f t="shared" si="16"/>
        <v>INR  Ten Thousand Nine Hundred &amp; Seventy Four  and Paise Ninety Six Only</v>
      </c>
      <c r="BD163" s="87">
        <v>539</v>
      </c>
      <c r="BE163" s="15">
        <f t="shared" si="17"/>
        <v>609.72</v>
      </c>
      <c r="HN163" s="16"/>
      <c r="HO163" s="16"/>
      <c r="HP163" s="16"/>
      <c r="HQ163" s="16"/>
      <c r="HR163" s="16"/>
    </row>
    <row r="164" spans="1:226" s="15" customFormat="1" ht="66">
      <c r="A164" s="65">
        <v>152</v>
      </c>
      <c r="B164" s="74" t="s">
        <v>362</v>
      </c>
      <c r="C164" s="68" t="s">
        <v>379</v>
      </c>
      <c r="D164" s="86">
        <v>34</v>
      </c>
      <c r="E164" s="82" t="s">
        <v>204</v>
      </c>
      <c r="F164" s="84">
        <v>174.2</v>
      </c>
      <c r="G164" s="58"/>
      <c r="H164" s="48"/>
      <c r="I164" s="47" t="s">
        <v>38</v>
      </c>
      <c r="J164" s="49">
        <f t="shared" si="14"/>
        <v>1</v>
      </c>
      <c r="K164" s="50" t="s">
        <v>63</v>
      </c>
      <c r="L164" s="50" t="s">
        <v>7</v>
      </c>
      <c r="M164" s="59"/>
      <c r="N164" s="58"/>
      <c r="O164" s="58"/>
      <c r="P164" s="60"/>
      <c r="Q164" s="58"/>
      <c r="R164" s="58"/>
      <c r="S164" s="60"/>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61">
        <f t="shared" si="19"/>
        <v>5922.8</v>
      </c>
      <c r="BB164" s="62">
        <f t="shared" si="15"/>
        <v>5922.8</v>
      </c>
      <c r="BC164" s="57" t="str">
        <f t="shared" si="16"/>
        <v>INR  Five Thousand Nine Hundred &amp; Twenty Two  and Paise Eighty Only</v>
      </c>
      <c r="BD164" s="87">
        <v>154</v>
      </c>
      <c r="BE164" s="15">
        <f t="shared" si="17"/>
        <v>174.2</v>
      </c>
      <c r="HN164" s="16"/>
      <c r="HO164" s="16"/>
      <c r="HP164" s="16"/>
      <c r="HQ164" s="16"/>
      <c r="HR164" s="16"/>
    </row>
    <row r="165" spans="1:226" s="15" customFormat="1" ht="48" customHeight="1">
      <c r="A165" s="65">
        <v>153</v>
      </c>
      <c r="B165" s="74" t="s">
        <v>363</v>
      </c>
      <c r="C165" s="68" t="s">
        <v>380</v>
      </c>
      <c r="D165" s="86">
        <v>18</v>
      </c>
      <c r="E165" s="82" t="s">
        <v>204</v>
      </c>
      <c r="F165" s="84">
        <v>152.71</v>
      </c>
      <c r="G165" s="58"/>
      <c r="H165" s="48"/>
      <c r="I165" s="47" t="s">
        <v>38</v>
      </c>
      <c r="J165" s="49">
        <f t="shared" si="14"/>
        <v>1</v>
      </c>
      <c r="K165" s="50" t="s">
        <v>63</v>
      </c>
      <c r="L165" s="50" t="s">
        <v>7</v>
      </c>
      <c r="M165" s="59"/>
      <c r="N165" s="58"/>
      <c r="O165" s="58"/>
      <c r="P165" s="60"/>
      <c r="Q165" s="58"/>
      <c r="R165" s="58"/>
      <c r="S165" s="60"/>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61">
        <f t="shared" si="19"/>
        <v>2748.78</v>
      </c>
      <c r="BB165" s="62">
        <f t="shared" si="15"/>
        <v>2748.78</v>
      </c>
      <c r="BC165" s="57" t="str">
        <f t="shared" si="16"/>
        <v>INR  Two Thousand Seven Hundred &amp; Forty Eight  and Paise Seventy Eight Only</v>
      </c>
      <c r="BD165" s="87">
        <v>135</v>
      </c>
      <c r="BE165" s="15">
        <f t="shared" si="17"/>
        <v>152.71</v>
      </c>
      <c r="HN165" s="16"/>
      <c r="HO165" s="16"/>
      <c r="HP165" s="16"/>
      <c r="HQ165" s="16"/>
      <c r="HR165" s="16"/>
    </row>
    <row r="166" spans="1:226" s="15" customFormat="1" ht="49.5">
      <c r="A166" s="65">
        <v>154</v>
      </c>
      <c r="B166" s="74" t="s">
        <v>364</v>
      </c>
      <c r="C166" s="68" t="s">
        <v>381</v>
      </c>
      <c r="D166" s="86">
        <v>10</v>
      </c>
      <c r="E166" s="82" t="s">
        <v>204</v>
      </c>
      <c r="F166" s="84">
        <v>252.26</v>
      </c>
      <c r="G166" s="58"/>
      <c r="H166" s="48"/>
      <c r="I166" s="47" t="s">
        <v>38</v>
      </c>
      <c r="J166" s="49">
        <f t="shared" si="14"/>
        <v>1</v>
      </c>
      <c r="K166" s="50" t="s">
        <v>63</v>
      </c>
      <c r="L166" s="50" t="s">
        <v>7</v>
      </c>
      <c r="M166" s="59"/>
      <c r="N166" s="58"/>
      <c r="O166" s="58"/>
      <c r="P166" s="60"/>
      <c r="Q166" s="58"/>
      <c r="R166" s="58"/>
      <c r="S166" s="60"/>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61">
        <f t="shared" si="19"/>
        <v>2522.6</v>
      </c>
      <c r="BB166" s="62">
        <f t="shared" si="15"/>
        <v>2522.6</v>
      </c>
      <c r="BC166" s="57" t="str">
        <f t="shared" si="16"/>
        <v>INR  Two Thousand Five Hundred &amp; Twenty Two  and Paise Sixty Only</v>
      </c>
      <c r="BD166" s="87">
        <v>223</v>
      </c>
      <c r="BE166" s="15">
        <f t="shared" si="17"/>
        <v>252.26</v>
      </c>
      <c r="HN166" s="16"/>
      <c r="HO166" s="16"/>
      <c r="HP166" s="16"/>
      <c r="HQ166" s="16"/>
      <c r="HR166" s="16"/>
    </row>
    <row r="167" spans="1:226" s="15" customFormat="1" ht="60">
      <c r="A167" s="65">
        <v>155</v>
      </c>
      <c r="B167" s="74" t="s">
        <v>365</v>
      </c>
      <c r="C167" s="68" t="s">
        <v>382</v>
      </c>
      <c r="D167" s="86">
        <v>10</v>
      </c>
      <c r="E167" s="82" t="s">
        <v>204</v>
      </c>
      <c r="F167" s="84">
        <v>486.42</v>
      </c>
      <c r="G167" s="58"/>
      <c r="H167" s="48"/>
      <c r="I167" s="47" t="s">
        <v>38</v>
      </c>
      <c r="J167" s="49">
        <f t="shared" si="14"/>
        <v>1</v>
      </c>
      <c r="K167" s="50" t="s">
        <v>63</v>
      </c>
      <c r="L167" s="50" t="s">
        <v>7</v>
      </c>
      <c r="M167" s="59"/>
      <c r="N167" s="58"/>
      <c r="O167" s="58"/>
      <c r="P167" s="60"/>
      <c r="Q167" s="58"/>
      <c r="R167" s="58"/>
      <c r="S167" s="60"/>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61">
        <f t="shared" si="19"/>
        <v>4864.2</v>
      </c>
      <c r="BB167" s="62">
        <f t="shared" si="15"/>
        <v>4864.2</v>
      </c>
      <c r="BC167" s="57" t="str">
        <f t="shared" si="16"/>
        <v>INR  Four Thousand Eight Hundred &amp; Sixty Four  and Paise Twenty Only</v>
      </c>
      <c r="BD167" s="87">
        <v>430</v>
      </c>
      <c r="BE167" s="15">
        <f t="shared" si="17"/>
        <v>486.42</v>
      </c>
      <c r="HN167" s="16"/>
      <c r="HO167" s="16"/>
      <c r="HP167" s="16"/>
      <c r="HQ167" s="16"/>
      <c r="HR167" s="16"/>
    </row>
    <row r="168" spans="1:226" s="15" customFormat="1" ht="77.25" customHeight="1">
      <c r="A168" s="65">
        <v>156</v>
      </c>
      <c r="B168" s="74" t="s">
        <v>215</v>
      </c>
      <c r="C168" s="68" t="s">
        <v>383</v>
      </c>
      <c r="D168" s="86">
        <v>10</v>
      </c>
      <c r="E168" s="82" t="s">
        <v>204</v>
      </c>
      <c r="F168" s="84">
        <v>693.43</v>
      </c>
      <c r="G168" s="58"/>
      <c r="H168" s="48"/>
      <c r="I168" s="47" t="s">
        <v>38</v>
      </c>
      <c r="J168" s="49">
        <f t="shared" si="14"/>
        <v>1</v>
      </c>
      <c r="K168" s="50" t="s">
        <v>63</v>
      </c>
      <c r="L168" s="50" t="s">
        <v>7</v>
      </c>
      <c r="M168" s="59"/>
      <c r="N168" s="58"/>
      <c r="O168" s="58"/>
      <c r="P168" s="60"/>
      <c r="Q168" s="58"/>
      <c r="R168" s="58"/>
      <c r="S168" s="60"/>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61">
        <f t="shared" si="19"/>
        <v>6934.3</v>
      </c>
      <c r="BB168" s="62">
        <f t="shared" si="15"/>
        <v>6934.3</v>
      </c>
      <c r="BC168" s="57" t="str">
        <f t="shared" si="16"/>
        <v>INR  Six Thousand Nine Hundred &amp; Thirty Four  and Paise Thirty Only</v>
      </c>
      <c r="BD168" s="87">
        <v>613</v>
      </c>
      <c r="BE168" s="15">
        <f t="shared" si="17"/>
        <v>693.43</v>
      </c>
      <c r="HN168" s="16"/>
      <c r="HO168" s="16"/>
      <c r="HP168" s="16"/>
      <c r="HQ168" s="16"/>
      <c r="HR168" s="16"/>
    </row>
    <row r="169" spans="1:226" s="15" customFormat="1" ht="82.5">
      <c r="A169" s="65">
        <v>157</v>
      </c>
      <c r="B169" s="74" t="s">
        <v>366</v>
      </c>
      <c r="C169" s="68" t="s">
        <v>384</v>
      </c>
      <c r="D169" s="86">
        <v>10</v>
      </c>
      <c r="E169" s="82" t="s">
        <v>204</v>
      </c>
      <c r="F169" s="84">
        <v>3715.99</v>
      </c>
      <c r="G169" s="58"/>
      <c r="H169" s="48"/>
      <c r="I169" s="47" t="s">
        <v>38</v>
      </c>
      <c r="J169" s="49">
        <f t="shared" si="14"/>
        <v>1</v>
      </c>
      <c r="K169" s="50" t="s">
        <v>63</v>
      </c>
      <c r="L169" s="50" t="s">
        <v>7</v>
      </c>
      <c r="M169" s="59"/>
      <c r="N169" s="58"/>
      <c r="O169" s="58"/>
      <c r="P169" s="60"/>
      <c r="Q169" s="58"/>
      <c r="R169" s="58"/>
      <c r="S169" s="60"/>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61">
        <f t="shared" si="19"/>
        <v>37159.9</v>
      </c>
      <c r="BB169" s="62">
        <f t="shared" si="15"/>
        <v>37159.9</v>
      </c>
      <c r="BC169" s="57" t="str">
        <f t="shared" si="16"/>
        <v>INR  Thirty Seven Thousand One Hundred &amp; Fifty Nine  and Paise Ninety Only</v>
      </c>
      <c r="BD169" s="87">
        <v>3285</v>
      </c>
      <c r="BE169" s="15">
        <f t="shared" si="17"/>
        <v>3715.99</v>
      </c>
      <c r="HN169" s="16"/>
      <c r="HO169" s="16"/>
      <c r="HP169" s="16"/>
      <c r="HQ169" s="16"/>
      <c r="HR169" s="16"/>
    </row>
    <row r="170" spans="1:226" s="15" customFormat="1" ht="66">
      <c r="A170" s="65">
        <v>158</v>
      </c>
      <c r="B170" s="74" t="s">
        <v>367</v>
      </c>
      <c r="C170" s="68" t="s">
        <v>385</v>
      </c>
      <c r="D170" s="86">
        <v>10</v>
      </c>
      <c r="E170" s="82" t="s">
        <v>204</v>
      </c>
      <c r="F170" s="84">
        <v>511.3</v>
      </c>
      <c r="G170" s="58"/>
      <c r="H170" s="48"/>
      <c r="I170" s="47" t="s">
        <v>38</v>
      </c>
      <c r="J170" s="49">
        <f t="shared" si="14"/>
        <v>1</v>
      </c>
      <c r="K170" s="50" t="s">
        <v>63</v>
      </c>
      <c r="L170" s="50" t="s">
        <v>7</v>
      </c>
      <c r="M170" s="59"/>
      <c r="N170" s="58"/>
      <c r="O170" s="58"/>
      <c r="P170" s="60"/>
      <c r="Q170" s="58"/>
      <c r="R170" s="58"/>
      <c r="S170" s="60"/>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61">
        <f t="shared" si="19"/>
        <v>5113</v>
      </c>
      <c r="BB170" s="62">
        <f t="shared" si="15"/>
        <v>5113</v>
      </c>
      <c r="BC170" s="57" t="str">
        <f t="shared" si="16"/>
        <v>INR  Five Thousand One Hundred &amp; Thirteen  Only</v>
      </c>
      <c r="BD170" s="87">
        <v>452</v>
      </c>
      <c r="BE170" s="15">
        <f t="shared" si="17"/>
        <v>511.3</v>
      </c>
      <c r="HN170" s="16"/>
      <c r="HO170" s="16"/>
      <c r="HP170" s="16"/>
      <c r="HQ170" s="16"/>
      <c r="HR170" s="16"/>
    </row>
    <row r="171" spans="1:226" s="15" customFormat="1" ht="49.5">
      <c r="A171" s="65">
        <v>159</v>
      </c>
      <c r="B171" s="74" t="s">
        <v>368</v>
      </c>
      <c r="C171" s="68" t="s">
        <v>386</v>
      </c>
      <c r="D171" s="86">
        <v>4</v>
      </c>
      <c r="E171" s="82" t="s">
        <v>204</v>
      </c>
      <c r="F171" s="84">
        <v>11802.94</v>
      </c>
      <c r="G171" s="58"/>
      <c r="H171" s="48"/>
      <c r="I171" s="47" t="s">
        <v>38</v>
      </c>
      <c r="J171" s="49">
        <f t="shared" si="14"/>
        <v>1</v>
      </c>
      <c r="K171" s="50" t="s">
        <v>63</v>
      </c>
      <c r="L171" s="50" t="s">
        <v>7</v>
      </c>
      <c r="M171" s="59"/>
      <c r="N171" s="58"/>
      <c r="O171" s="58"/>
      <c r="P171" s="60"/>
      <c r="Q171" s="58"/>
      <c r="R171" s="58"/>
      <c r="S171" s="60"/>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61">
        <f t="shared" si="19"/>
        <v>47211.76</v>
      </c>
      <c r="BB171" s="62">
        <f t="shared" si="15"/>
        <v>47211.76</v>
      </c>
      <c r="BC171" s="57" t="str">
        <f t="shared" si="16"/>
        <v>INR  Forty Seven Thousand Two Hundred &amp; Eleven  and Paise Seventy Six Only</v>
      </c>
      <c r="BD171" s="87">
        <v>10434</v>
      </c>
      <c r="BE171" s="15">
        <f t="shared" si="17"/>
        <v>11802.94</v>
      </c>
      <c r="HN171" s="16"/>
      <c r="HO171" s="16"/>
      <c r="HP171" s="16"/>
      <c r="HQ171" s="16"/>
      <c r="HR171" s="16"/>
    </row>
    <row r="172" spans="1:226" s="15" customFormat="1" ht="60" customHeight="1">
      <c r="A172" s="65">
        <v>160</v>
      </c>
      <c r="B172" s="74" t="s">
        <v>369</v>
      </c>
      <c r="C172" s="68" t="s">
        <v>387</v>
      </c>
      <c r="D172" s="86">
        <v>4</v>
      </c>
      <c r="E172" s="82" t="s">
        <v>204</v>
      </c>
      <c r="F172" s="84">
        <v>499.99</v>
      </c>
      <c r="G172" s="58"/>
      <c r="H172" s="48"/>
      <c r="I172" s="47" t="s">
        <v>38</v>
      </c>
      <c r="J172" s="49">
        <f t="shared" si="14"/>
        <v>1</v>
      </c>
      <c r="K172" s="50" t="s">
        <v>63</v>
      </c>
      <c r="L172" s="50" t="s">
        <v>7</v>
      </c>
      <c r="M172" s="59"/>
      <c r="N172" s="58"/>
      <c r="O172" s="58"/>
      <c r="P172" s="60"/>
      <c r="Q172" s="58"/>
      <c r="R172" s="58"/>
      <c r="S172" s="60"/>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61">
        <f t="shared" si="19"/>
        <v>1999.96</v>
      </c>
      <c r="BB172" s="62">
        <f t="shared" si="15"/>
        <v>1999.96</v>
      </c>
      <c r="BC172" s="57" t="str">
        <f t="shared" si="16"/>
        <v>INR  One Thousand Nine Hundred &amp; Ninety Nine  and Paise Ninety Six Only</v>
      </c>
      <c r="BD172" s="87">
        <v>442</v>
      </c>
      <c r="BE172" s="15">
        <f t="shared" si="17"/>
        <v>499.99</v>
      </c>
      <c r="HN172" s="16"/>
      <c r="HO172" s="16"/>
      <c r="HP172" s="16"/>
      <c r="HQ172" s="16"/>
      <c r="HR172" s="16"/>
    </row>
    <row r="173" spans="1:226" s="15" customFormat="1" ht="36" customHeight="1">
      <c r="A173" s="65">
        <v>161</v>
      </c>
      <c r="B173" s="74" t="s">
        <v>370</v>
      </c>
      <c r="C173" s="68" t="s">
        <v>388</v>
      </c>
      <c r="D173" s="86">
        <v>4</v>
      </c>
      <c r="E173" s="82" t="s">
        <v>204</v>
      </c>
      <c r="F173" s="84">
        <v>21.49</v>
      </c>
      <c r="G173" s="58"/>
      <c r="H173" s="48"/>
      <c r="I173" s="47" t="s">
        <v>38</v>
      </c>
      <c r="J173" s="49">
        <f aca="true" t="shared" si="20" ref="J173:J182">IF(I173="Less(-)",-1,1)</f>
        <v>1</v>
      </c>
      <c r="K173" s="50" t="s">
        <v>63</v>
      </c>
      <c r="L173" s="50" t="s">
        <v>7</v>
      </c>
      <c r="M173" s="59"/>
      <c r="N173" s="58"/>
      <c r="O173" s="58"/>
      <c r="P173" s="60"/>
      <c r="Q173" s="58"/>
      <c r="R173" s="58"/>
      <c r="S173" s="60"/>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61">
        <f t="shared" si="19"/>
        <v>85.96</v>
      </c>
      <c r="BB173" s="62">
        <f aca="true" t="shared" si="21" ref="BB173:BB182">BA173+SUM(N173:AZ173)</f>
        <v>85.96</v>
      </c>
      <c r="BC173" s="57" t="str">
        <f aca="true" t="shared" si="22" ref="BC173:BC182">SpellNumber(L173,BB173)</f>
        <v>INR  Eighty Five and Paise Ninety Six Only</v>
      </c>
      <c r="BD173" s="87">
        <v>19</v>
      </c>
      <c r="BE173" s="15">
        <f t="shared" si="17"/>
        <v>21.49</v>
      </c>
      <c r="HN173" s="16"/>
      <c r="HO173" s="16"/>
      <c r="HP173" s="16"/>
      <c r="HQ173" s="16"/>
      <c r="HR173" s="16"/>
    </row>
    <row r="174" spans="1:226" s="15" customFormat="1" ht="82.5">
      <c r="A174" s="65">
        <v>162</v>
      </c>
      <c r="B174" s="74" t="s">
        <v>371</v>
      </c>
      <c r="C174" s="68" t="s">
        <v>389</v>
      </c>
      <c r="D174" s="86">
        <v>2</v>
      </c>
      <c r="E174" s="82" t="s">
        <v>204</v>
      </c>
      <c r="F174" s="84">
        <v>2606.28</v>
      </c>
      <c r="G174" s="58"/>
      <c r="H174" s="48"/>
      <c r="I174" s="47" t="s">
        <v>38</v>
      </c>
      <c r="J174" s="49">
        <f t="shared" si="20"/>
        <v>1</v>
      </c>
      <c r="K174" s="50" t="s">
        <v>63</v>
      </c>
      <c r="L174" s="50" t="s">
        <v>7</v>
      </c>
      <c r="M174" s="59"/>
      <c r="N174" s="58"/>
      <c r="O174" s="58"/>
      <c r="P174" s="60"/>
      <c r="Q174" s="58"/>
      <c r="R174" s="58"/>
      <c r="S174" s="60"/>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61">
        <f t="shared" si="19"/>
        <v>5212.56</v>
      </c>
      <c r="BB174" s="62">
        <f t="shared" si="21"/>
        <v>5212.56</v>
      </c>
      <c r="BC174" s="57" t="str">
        <f t="shared" si="22"/>
        <v>INR  Five Thousand Two Hundred &amp; Twelve  and Paise Fifty Six Only</v>
      </c>
      <c r="BD174" s="87">
        <v>2304</v>
      </c>
      <c r="BE174" s="15">
        <f t="shared" si="17"/>
        <v>2606.28</v>
      </c>
      <c r="HN174" s="16"/>
      <c r="HO174" s="16"/>
      <c r="HP174" s="16"/>
      <c r="HQ174" s="16"/>
      <c r="HR174" s="16"/>
    </row>
    <row r="175" spans="1:226" s="15" customFormat="1" ht="28.5">
      <c r="A175" s="65">
        <v>163</v>
      </c>
      <c r="B175" s="74" t="s">
        <v>372</v>
      </c>
      <c r="C175" s="68" t="s">
        <v>390</v>
      </c>
      <c r="D175" s="86">
        <v>6</v>
      </c>
      <c r="E175" s="82" t="s">
        <v>204</v>
      </c>
      <c r="F175" s="84">
        <v>174.2</v>
      </c>
      <c r="G175" s="58"/>
      <c r="H175" s="48"/>
      <c r="I175" s="47" t="s">
        <v>38</v>
      </c>
      <c r="J175" s="49">
        <f t="shared" si="20"/>
        <v>1</v>
      </c>
      <c r="K175" s="50" t="s">
        <v>63</v>
      </c>
      <c r="L175" s="50" t="s">
        <v>7</v>
      </c>
      <c r="M175" s="59"/>
      <c r="N175" s="58"/>
      <c r="O175" s="58"/>
      <c r="P175" s="60"/>
      <c r="Q175" s="58"/>
      <c r="R175" s="58"/>
      <c r="S175" s="60"/>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61">
        <f t="shared" si="19"/>
        <v>1045.2</v>
      </c>
      <c r="BB175" s="62">
        <f t="shared" si="21"/>
        <v>1045.2</v>
      </c>
      <c r="BC175" s="57" t="str">
        <f t="shared" si="22"/>
        <v>INR  One Thousand  &amp;Forty Five  and Paise Twenty Only</v>
      </c>
      <c r="BD175" s="87">
        <v>154</v>
      </c>
      <c r="BE175" s="15">
        <f t="shared" si="17"/>
        <v>174.2</v>
      </c>
      <c r="HN175" s="16"/>
      <c r="HO175" s="16"/>
      <c r="HP175" s="16"/>
      <c r="HQ175" s="16"/>
      <c r="HR175" s="16"/>
    </row>
    <row r="176" spans="1:226" s="15" customFormat="1" ht="28.5">
      <c r="A176" s="65">
        <v>164</v>
      </c>
      <c r="B176" s="74" t="s">
        <v>373</v>
      </c>
      <c r="C176" s="68" t="s">
        <v>391</v>
      </c>
      <c r="D176" s="86">
        <v>6</v>
      </c>
      <c r="E176" s="82" t="s">
        <v>204</v>
      </c>
      <c r="F176" s="84">
        <v>39.59</v>
      </c>
      <c r="G176" s="58"/>
      <c r="H176" s="48"/>
      <c r="I176" s="47" t="s">
        <v>38</v>
      </c>
      <c r="J176" s="49">
        <f t="shared" si="20"/>
        <v>1</v>
      </c>
      <c r="K176" s="50" t="s">
        <v>63</v>
      </c>
      <c r="L176" s="50" t="s">
        <v>7</v>
      </c>
      <c r="M176" s="59"/>
      <c r="N176" s="58"/>
      <c r="O176" s="58"/>
      <c r="P176" s="60"/>
      <c r="Q176" s="58"/>
      <c r="R176" s="58"/>
      <c r="S176" s="60"/>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61">
        <f t="shared" si="19"/>
        <v>237.54</v>
      </c>
      <c r="BB176" s="62">
        <f t="shared" si="21"/>
        <v>237.54</v>
      </c>
      <c r="BC176" s="57" t="str">
        <f t="shared" si="22"/>
        <v>INR  Two Hundred &amp; Thirty Seven  and Paise Fifty Four Only</v>
      </c>
      <c r="BD176" s="87">
        <v>35</v>
      </c>
      <c r="BE176" s="15">
        <f t="shared" si="17"/>
        <v>39.59</v>
      </c>
      <c r="HN176" s="16"/>
      <c r="HO176" s="16"/>
      <c r="HP176" s="16"/>
      <c r="HQ176" s="16"/>
      <c r="HR176" s="16"/>
    </row>
    <row r="177" spans="1:226" s="15" customFormat="1" ht="99">
      <c r="A177" s="65">
        <v>165</v>
      </c>
      <c r="B177" s="74" t="s">
        <v>374</v>
      </c>
      <c r="C177" s="68" t="s">
        <v>392</v>
      </c>
      <c r="D177" s="86">
        <v>160</v>
      </c>
      <c r="E177" s="82" t="s">
        <v>420</v>
      </c>
      <c r="F177" s="84">
        <v>13.57</v>
      </c>
      <c r="G177" s="58"/>
      <c r="H177" s="48"/>
      <c r="I177" s="47" t="s">
        <v>38</v>
      </c>
      <c r="J177" s="49">
        <f t="shared" si="20"/>
        <v>1</v>
      </c>
      <c r="K177" s="50" t="s">
        <v>63</v>
      </c>
      <c r="L177" s="50" t="s">
        <v>7</v>
      </c>
      <c r="M177" s="59"/>
      <c r="N177" s="58"/>
      <c r="O177" s="58"/>
      <c r="P177" s="60"/>
      <c r="Q177" s="58"/>
      <c r="R177" s="58"/>
      <c r="S177" s="60"/>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61">
        <f t="shared" si="19"/>
        <v>2171.2</v>
      </c>
      <c r="BB177" s="62">
        <f t="shared" si="21"/>
        <v>2171.2</v>
      </c>
      <c r="BC177" s="57" t="str">
        <f t="shared" si="22"/>
        <v>INR  Two Thousand One Hundred &amp; Seventy One  and Paise Twenty Only</v>
      </c>
      <c r="BD177" s="87">
        <v>12</v>
      </c>
      <c r="BE177" s="15">
        <f t="shared" si="17"/>
        <v>13.57</v>
      </c>
      <c r="HN177" s="16"/>
      <c r="HO177" s="16"/>
      <c r="HP177" s="16"/>
      <c r="HQ177" s="16"/>
      <c r="HR177" s="16"/>
    </row>
    <row r="178" spans="1:226" s="15" customFormat="1" ht="120" customHeight="1">
      <c r="A178" s="65">
        <v>166</v>
      </c>
      <c r="B178" s="74" t="s">
        <v>375</v>
      </c>
      <c r="C178" s="68" t="s">
        <v>393</v>
      </c>
      <c r="D178" s="86">
        <v>160</v>
      </c>
      <c r="E178" s="85" t="s">
        <v>420</v>
      </c>
      <c r="F178" s="83">
        <v>291.85</v>
      </c>
      <c r="G178" s="58"/>
      <c r="H178" s="48"/>
      <c r="I178" s="47" t="s">
        <v>38</v>
      </c>
      <c r="J178" s="49">
        <f t="shared" si="20"/>
        <v>1</v>
      </c>
      <c r="K178" s="50" t="s">
        <v>63</v>
      </c>
      <c r="L178" s="50" t="s">
        <v>7</v>
      </c>
      <c r="M178" s="59"/>
      <c r="N178" s="58"/>
      <c r="O178" s="58"/>
      <c r="P178" s="60"/>
      <c r="Q178" s="58"/>
      <c r="R178" s="58"/>
      <c r="S178" s="60"/>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61">
        <f>total_amount_ba($B$2,$D$2,D178,F178,J178,K178,M178)</f>
        <v>46696</v>
      </c>
      <c r="BB178" s="62">
        <f t="shared" si="21"/>
        <v>46696</v>
      </c>
      <c r="BC178" s="57" t="str">
        <f t="shared" si="22"/>
        <v>INR  Forty Six Thousand Six Hundred &amp; Ninety Six  Only</v>
      </c>
      <c r="BD178" s="87">
        <v>258</v>
      </c>
      <c r="BE178" s="15">
        <f t="shared" si="17"/>
        <v>291.85</v>
      </c>
      <c r="HN178" s="16"/>
      <c r="HO178" s="16"/>
      <c r="HP178" s="16"/>
      <c r="HQ178" s="16"/>
      <c r="HR178" s="16"/>
    </row>
    <row r="179" spans="1:226" s="15" customFormat="1" ht="104.25" customHeight="1">
      <c r="A179" s="65">
        <v>167</v>
      </c>
      <c r="B179" s="74" t="s">
        <v>438</v>
      </c>
      <c r="C179" s="68" t="s">
        <v>394</v>
      </c>
      <c r="D179" s="86">
        <v>9</v>
      </c>
      <c r="E179" s="85" t="s">
        <v>211</v>
      </c>
      <c r="F179" s="83">
        <v>923.06</v>
      </c>
      <c r="G179" s="58"/>
      <c r="H179" s="48"/>
      <c r="I179" s="47" t="s">
        <v>38</v>
      </c>
      <c r="J179" s="49">
        <f t="shared" si="20"/>
        <v>1</v>
      </c>
      <c r="K179" s="50" t="s">
        <v>63</v>
      </c>
      <c r="L179" s="50" t="s">
        <v>7</v>
      </c>
      <c r="M179" s="59"/>
      <c r="N179" s="58"/>
      <c r="O179" s="58"/>
      <c r="P179" s="60"/>
      <c r="Q179" s="58"/>
      <c r="R179" s="58"/>
      <c r="S179" s="60"/>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61">
        <f>total_amount_ba($B$2,$D$2,D179,F179,J179,K179,M179)</f>
        <v>8307.54</v>
      </c>
      <c r="BB179" s="62">
        <f t="shared" si="21"/>
        <v>8307.54</v>
      </c>
      <c r="BC179" s="57" t="str">
        <f t="shared" si="22"/>
        <v>INR  Eight Thousand Three Hundred &amp; Seven  and Paise Fifty Four Only</v>
      </c>
      <c r="BD179" s="87">
        <v>816</v>
      </c>
      <c r="BE179" s="15">
        <f t="shared" si="17"/>
        <v>923.06</v>
      </c>
      <c r="HN179" s="16"/>
      <c r="HO179" s="16"/>
      <c r="HP179" s="16"/>
      <c r="HQ179" s="16"/>
      <c r="HR179" s="16"/>
    </row>
    <row r="180" spans="1:226" s="15" customFormat="1" ht="174.75" customHeight="1">
      <c r="A180" s="65">
        <v>168</v>
      </c>
      <c r="B180" s="74" t="s">
        <v>376</v>
      </c>
      <c r="C180" s="68" t="s">
        <v>395</v>
      </c>
      <c r="D180" s="86">
        <v>8</v>
      </c>
      <c r="E180" s="85" t="s">
        <v>211</v>
      </c>
      <c r="F180" s="83">
        <v>3785</v>
      </c>
      <c r="G180" s="58"/>
      <c r="H180" s="48"/>
      <c r="I180" s="47" t="s">
        <v>38</v>
      </c>
      <c r="J180" s="49">
        <f t="shared" si="20"/>
        <v>1</v>
      </c>
      <c r="K180" s="50" t="s">
        <v>63</v>
      </c>
      <c r="L180" s="50" t="s">
        <v>7</v>
      </c>
      <c r="M180" s="59"/>
      <c r="N180" s="58"/>
      <c r="O180" s="58"/>
      <c r="P180" s="60"/>
      <c r="Q180" s="58"/>
      <c r="R180" s="58"/>
      <c r="S180" s="60"/>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61">
        <f>total_amount_ba($B$2,$D$2,D180,F180,J180,K180,M180)</f>
        <v>30280</v>
      </c>
      <c r="BB180" s="62">
        <f t="shared" si="21"/>
        <v>30280</v>
      </c>
      <c r="BC180" s="57" t="str">
        <f t="shared" si="22"/>
        <v>INR  Thirty Thousand Two Hundred &amp; Eighty  Only</v>
      </c>
      <c r="BD180" s="87">
        <v>3346</v>
      </c>
      <c r="BE180" s="15">
        <f t="shared" si="17"/>
        <v>3785</v>
      </c>
      <c r="HN180" s="16"/>
      <c r="HO180" s="16"/>
      <c r="HP180" s="16"/>
      <c r="HQ180" s="16"/>
      <c r="HR180" s="16"/>
    </row>
    <row r="181" spans="1:226" s="78" customFormat="1" ht="87.75" customHeight="1">
      <c r="A181" s="65">
        <v>169</v>
      </c>
      <c r="B181" s="74" t="s">
        <v>442</v>
      </c>
      <c r="C181" s="68" t="s">
        <v>396</v>
      </c>
      <c r="D181" s="86">
        <v>1</v>
      </c>
      <c r="E181" s="85" t="s">
        <v>211</v>
      </c>
      <c r="F181" s="83">
        <v>3580.25</v>
      </c>
      <c r="G181" s="58"/>
      <c r="H181" s="48"/>
      <c r="I181" s="47" t="s">
        <v>38</v>
      </c>
      <c r="J181" s="49">
        <f t="shared" si="20"/>
        <v>1</v>
      </c>
      <c r="K181" s="50" t="s">
        <v>63</v>
      </c>
      <c r="L181" s="50" t="s">
        <v>7</v>
      </c>
      <c r="M181" s="59"/>
      <c r="N181" s="75"/>
      <c r="O181" s="75"/>
      <c r="P181" s="76"/>
      <c r="Q181" s="75"/>
      <c r="R181" s="75"/>
      <c r="S181" s="76"/>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61">
        <f>total_amount_ba($B$2,$D$2,D181,F181,J181,K181,M181)</f>
        <v>3580.25</v>
      </c>
      <c r="BB181" s="62">
        <f t="shared" si="21"/>
        <v>3580.25</v>
      </c>
      <c r="BC181" s="57" t="str">
        <f t="shared" si="22"/>
        <v>INR  Three Thousand Five Hundred &amp; Eighty  and Paise Twenty Five Only</v>
      </c>
      <c r="BD181" s="88">
        <v>3165</v>
      </c>
      <c r="BE181" s="15">
        <f t="shared" si="17"/>
        <v>3580.25</v>
      </c>
      <c r="HN181" s="79"/>
      <c r="HO181" s="79"/>
      <c r="HP181" s="79"/>
      <c r="HQ181" s="79"/>
      <c r="HR181" s="79"/>
    </row>
    <row r="182" spans="1:226" s="15" customFormat="1" ht="66">
      <c r="A182" s="65">
        <v>170</v>
      </c>
      <c r="B182" s="74" t="s">
        <v>421</v>
      </c>
      <c r="C182" s="68" t="s">
        <v>397</v>
      </c>
      <c r="D182" s="86">
        <v>6</v>
      </c>
      <c r="E182" s="85" t="s">
        <v>211</v>
      </c>
      <c r="F182" s="83">
        <v>113.12</v>
      </c>
      <c r="G182" s="58"/>
      <c r="H182" s="48"/>
      <c r="I182" s="47" t="s">
        <v>38</v>
      </c>
      <c r="J182" s="49">
        <f t="shared" si="20"/>
        <v>1</v>
      </c>
      <c r="K182" s="50" t="s">
        <v>63</v>
      </c>
      <c r="L182" s="50" t="s">
        <v>7</v>
      </c>
      <c r="M182" s="59"/>
      <c r="N182" s="58"/>
      <c r="O182" s="58"/>
      <c r="P182" s="60"/>
      <c r="Q182" s="58"/>
      <c r="R182" s="58"/>
      <c r="S182" s="60"/>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61">
        <f>total_amount_ba($B$2,$D$2,D182,F182,J182,K182,M182)</f>
        <v>678.72</v>
      </c>
      <c r="BB182" s="62">
        <f t="shared" si="21"/>
        <v>678.72</v>
      </c>
      <c r="BC182" s="57" t="str">
        <f t="shared" si="22"/>
        <v>INR  Six Hundred &amp; Seventy Eight  and Paise Seventy Two Only</v>
      </c>
      <c r="BD182" s="87">
        <v>100</v>
      </c>
      <c r="BE182" s="15">
        <f t="shared" si="17"/>
        <v>113.12</v>
      </c>
      <c r="HN182" s="16"/>
      <c r="HO182" s="16"/>
      <c r="HP182" s="16"/>
      <c r="HQ182" s="16"/>
      <c r="HR182" s="16"/>
    </row>
    <row r="183" spans="1:226" s="15" customFormat="1" ht="33">
      <c r="A183" s="65">
        <v>171</v>
      </c>
      <c r="B183" s="74" t="s">
        <v>422</v>
      </c>
      <c r="C183" s="68" t="s">
        <v>398</v>
      </c>
      <c r="D183" s="86">
        <v>32</v>
      </c>
      <c r="E183" s="85" t="s">
        <v>211</v>
      </c>
      <c r="F183" s="83">
        <v>437.77</v>
      </c>
      <c r="G183" s="58"/>
      <c r="H183" s="48"/>
      <c r="I183" s="47" t="s">
        <v>38</v>
      </c>
      <c r="J183" s="49">
        <f aca="true" t="shared" si="23" ref="J183:J200">IF(I183="Less(-)",-1,1)</f>
        <v>1</v>
      </c>
      <c r="K183" s="50" t="s">
        <v>63</v>
      </c>
      <c r="L183" s="50" t="s">
        <v>7</v>
      </c>
      <c r="M183" s="59"/>
      <c r="N183" s="58"/>
      <c r="O183" s="58"/>
      <c r="P183" s="60"/>
      <c r="Q183" s="58"/>
      <c r="R183" s="58"/>
      <c r="S183" s="60"/>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61">
        <f aca="true" t="shared" si="24" ref="BA183:BA200">total_amount_ba($B$2,$D$2,D183,F183,J183,K183,M183)</f>
        <v>14008.64</v>
      </c>
      <c r="BB183" s="62">
        <f aca="true" t="shared" si="25" ref="BB183:BB200">BA183+SUM(N183:AZ183)</f>
        <v>14008.64</v>
      </c>
      <c r="BC183" s="57" t="str">
        <f aca="true" t="shared" si="26" ref="BC183:BC200">SpellNumber(L183,BB183)</f>
        <v>INR  Fourteen Thousand  &amp;Eight  and Paise Sixty Four Only</v>
      </c>
      <c r="BD183" s="87">
        <v>387</v>
      </c>
      <c r="BE183" s="15">
        <f t="shared" si="17"/>
        <v>437.77</v>
      </c>
      <c r="HN183" s="16"/>
      <c r="HO183" s="16"/>
      <c r="HP183" s="16"/>
      <c r="HQ183" s="16"/>
      <c r="HR183" s="16"/>
    </row>
    <row r="184" spans="1:226" s="15" customFormat="1" ht="33">
      <c r="A184" s="65">
        <v>172</v>
      </c>
      <c r="B184" s="74" t="s">
        <v>423</v>
      </c>
      <c r="C184" s="68" t="s">
        <v>399</v>
      </c>
      <c r="D184" s="86">
        <v>8</v>
      </c>
      <c r="E184" s="85" t="s">
        <v>210</v>
      </c>
      <c r="F184" s="83">
        <v>195.7</v>
      </c>
      <c r="G184" s="58"/>
      <c r="H184" s="48"/>
      <c r="I184" s="47" t="s">
        <v>38</v>
      </c>
      <c r="J184" s="49">
        <f t="shared" si="23"/>
        <v>1</v>
      </c>
      <c r="K184" s="50" t="s">
        <v>63</v>
      </c>
      <c r="L184" s="50" t="s">
        <v>7</v>
      </c>
      <c r="M184" s="59"/>
      <c r="N184" s="58"/>
      <c r="O184" s="58"/>
      <c r="P184" s="60"/>
      <c r="Q184" s="58"/>
      <c r="R184" s="58"/>
      <c r="S184" s="60"/>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61">
        <f t="shared" si="24"/>
        <v>1565.6</v>
      </c>
      <c r="BB184" s="62">
        <f t="shared" si="25"/>
        <v>1565.6</v>
      </c>
      <c r="BC184" s="57" t="str">
        <f t="shared" si="26"/>
        <v>INR  One Thousand Five Hundred &amp; Sixty Five  and Paise Sixty Only</v>
      </c>
      <c r="BD184" s="87">
        <v>173</v>
      </c>
      <c r="BE184" s="15">
        <f t="shared" si="17"/>
        <v>195.7</v>
      </c>
      <c r="HN184" s="16"/>
      <c r="HO184" s="16"/>
      <c r="HP184" s="16"/>
      <c r="HQ184" s="16"/>
      <c r="HR184" s="16"/>
    </row>
    <row r="185" spans="1:226" s="15" customFormat="1" ht="115.5">
      <c r="A185" s="65">
        <v>173</v>
      </c>
      <c r="B185" s="74" t="s">
        <v>424</v>
      </c>
      <c r="C185" s="68" t="s">
        <v>400</v>
      </c>
      <c r="D185" s="86">
        <v>350</v>
      </c>
      <c r="E185" s="85" t="s">
        <v>209</v>
      </c>
      <c r="F185" s="83">
        <v>150.45</v>
      </c>
      <c r="G185" s="58"/>
      <c r="H185" s="48"/>
      <c r="I185" s="47" t="s">
        <v>38</v>
      </c>
      <c r="J185" s="49">
        <f t="shared" si="23"/>
        <v>1</v>
      </c>
      <c r="K185" s="50" t="s">
        <v>63</v>
      </c>
      <c r="L185" s="50" t="s">
        <v>7</v>
      </c>
      <c r="M185" s="59"/>
      <c r="N185" s="58"/>
      <c r="O185" s="58"/>
      <c r="P185" s="60"/>
      <c r="Q185" s="58"/>
      <c r="R185" s="58"/>
      <c r="S185" s="60"/>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61">
        <f t="shared" si="24"/>
        <v>52657.5</v>
      </c>
      <c r="BB185" s="62">
        <f t="shared" si="25"/>
        <v>52657.5</v>
      </c>
      <c r="BC185" s="57" t="str">
        <f t="shared" si="26"/>
        <v>INR  Fifty Two Thousand Six Hundred &amp; Fifty Seven  and Paise Fifty Only</v>
      </c>
      <c r="BD185" s="87">
        <v>133</v>
      </c>
      <c r="BE185" s="15">
        <f t="shared" si="17"/>
        <v>150.45</v>
      </c>
      <c r="HN185" s="16"/>
      <c r="HO185" s="16"/>
      <c r="HP185" s="16"/>
      <c r="HQ185" s="16"/>
      <c r="HR185" s="16"/>
    </row>
    <row r="186" spans="1:226" s="15" customFormat="1" ht="49.5">
      <c r="A186" s="65">
        <v>174</v>
      </c>
      <c r="B186" s="74" t="s">
        <v>425</v>
      </c>
      <c r="C186" s="68" t="s">
        <v>401</v>
      </c>
      <c r="D186" s="86">
        <v>3</v>
      </c>
      <c r="E186" s="85" t="s">
        <v>209</v>
      </c>
      <c r="F186" s="83">
        <v>278.28</v>
      </c>
      <c r="G186" s="58"/>
      <c r="H186" s="48"/>
      <c r="I186" s="47" t="s">
        <v>38</v>
      </c>
      <c r="J186" s="49">
        <f t="shared" si="23"/>
        <v>1</v>
      </c>
      <c r="K186" s="50" t="s">
        <v>63</v>
      </c>
      <c r="L186" s="50" t="s">
        <v>7</v>
      </c>
      <c r="M186" s="59"/>
      <c r="N186" s="58"/>
      <c r="O186" s="58"/>
      <c r="P186" s="60"/>
      <c r="Q186" s="58"/>
      <c r="R186" s="58"/>
      <c r="S186" s="60"/>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61">
        <f t="shared" si="24"/>
        <v>834.84</v>
      </c>
      <c r="BB186" s="62">
        <f t="shared" si="25"/>
        <v>834.84</v>
      </c>
      <c r="BC186" s="57" t="str">
        <f t="shared" si="26"/>
        <v>INR  Eight Hundred &amp; Thirty Four  and Paise Eighty Four Only</v>
      </c>
      <c r="BD186" s="87">
        <v>246</v>
      </c>
      <c r="BE186" s="15">
        <f t="shared" si="17"/>
        <v>278.28</v>
      </c>
      <c r="HN186" s="16"/>
      <c r="HO186" s="16"/>
      <c r="HP186" s="16"/>
      <c r="HQ186" s="16"/>
      <c r="HR186" s="16"/>
    </row>
    <row r="187" spans="1:226" s="15" customFormat="1" ht="99">
      <c r="A187" s="65">
        <v>175</v>
      </c>
      <c r="B187" s="74" t="s">
        <v>426</v>
      </c>
      <c r="C187" s="68" t="s">
        <v>402</v>
      </c>
      <c r="D187" s="86">
        <v>22</v>
      </c>
      <c r="E187" s="85" t="s">
        <v>211</v>
      </c>
      <c r="F187" s="83">
        <v>113.12</v>
      </c>
      <c r="G187" s="58"/>
      <c r="H187" s="48"/>
      <c r="I187" s="47" t="s">
        <v>38</v>
      </c>
      <c r="J187" s="49">
        <f t="shared" si="23"/>
        <v>1</v>
      </c>
      <c r="K187" s="50" t="s">
        <v>63</v>
      </c>
      <c r="L187" s="50" t="s">
        <v>7</v>
      </c>
      <c r="M187" s="59"/>
      <c r="N187" s="58"/>
      <c r="O187" s="58"/>
      <c r="P187" s="60"/>
      <c r="Q187" s="58"/>
      <c r="R187" s="58"/>
      <c r="S187" s="60"/>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61">
        <f t="shared" si="24"/>
        <v>2488.64</v>
      </c>
      <c r="BB187" s="62">
        <f t="shared" si="25"/>
        <v>2488.64</v>
      </c>
      <c r="BC187" s="57" t="str">
        <f t="shared" si="26"/>
        <v>INR  Two Thousand Four Hundred &amp; Eighty Eight  and Paise Sixty Four Only</v>
      </c>
      <c r="BD187" s="87">
        <v>100</v>
      </c>
      <c r="BE187" s="15">
        <f t="shared" si="17"/>
        <v>113.12</v>
      </c>
      <c r="HN187" s="16"/>
      <c r="HO187" s="16"/>
      <c r="HP187" s="16"/>
      <c r="HQ187" s="16"/>
      <c r="HR187" s="16"/>
    </row>
    <row r="188" spans="1:226" s="15" customFormat="1" ht="99">
      <c r="A188" s="65">
        <v>176</v>
      </c>
      <c r="B188" s="74" t="s">
        <v>427</v>
      </c>
      <c r="C188" s="68" t="s">
        <v>403</v>
      </c>
      <c r="D188" s="86">
        <v>300</v>
      </c>
      <c r="E188" s="85" t="s">
        <v>209</v>
      </c>
      <c r="F188" s="83">
        <v>144.79</v>
      </c>
      <c r="G188" s="58"/>
      <c r="H188" s="48"/>
      <c r="I188" s="47" t="s">
        <v>38</v>
      </c>
      <c r="J188" s="49">
        <f t="shared" si="23"/>
        <v>1</v>
      </c>
      <c r="K188" s="50" t="s">
        <v>63</v>
      </c>
      <c r="L188" s="50" t="s">
        <v>7</v>
      </c>
      <c r="M188" s="59"/>
      <c r="N188" s="58"/>
      <c r="O188" s="58"/>
      <c r="P188" s="60"/>
      <c r="Q188" s="58"/>
      <c r="R188" s="58"/>
      <c r="S188" s="60"/>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61">
        <f t="shared" si="24"/>
        <v>43437</v>
      </c>
      <c r="BB188" s="62">
        <f t="shared" si="25"/>
        <v>43437</v>
      </c>
      <c r="BC188" s="57" t="str">
        <f t="shared" si="26"/>
        <v>INR  Forty Three Thousand Four Hundred &amp; Thirty Seven  Only</v>
      </c>
      <c r="BD188" s="87">
        <v>128</v>
      </c>
      <c r="BE188" s="15">
        <f t="shared" si="17"/>
        <v>144.79</v>
      </c>
      <c r="HN188" s="16"/>
      <c r="HO188" s="16"/>
      <c r="HP188" s="16"/>
      <c r="HQ188" s="16"/>
      <c r="HR188" s="16"/>
    </row>
    <row r="189" spans="1:226" s="15" customFormat="1" ht="104.25" customHeight="1">
      <c r="A189" s="65">
        <v>177</v>
      </c>
      <c r="B189" s="74" t="s">
        <v>428</v>
      </c>
      <c r="C189" s="68" t="s">
        <v>404</v>
      </c>
      <c r="D189" s="86">
        <v>15</v>
      </c>
      <c r="E189" s="85" t="s">
        <v>209</v>
      </c>
      <c r="F189" s="83">
        <v>125.56</v>
      </c>
      <c r="G189" s="58"/>
      <c r="H189" s="48"/>
      <c r="I189" s="47" t="s">
        <v>38</v>
      </c>
      <c r="J189" s="49">
        <f t="shared" si="23"/>
        <v>1</v>
      </c>
      <c r="K189" s="50" t="s">
        <v>63</v>
      </c>
      <c r="L189" s="50" t="s">
        <v>7</v>
      </c>
      <c r="M189" s="59"/>
      <c r="N189" s="58"/>
      <c r="O189" s="58"/>
      <c r="P189" s="60"/>
      <c r="Q189" s="58"/>
      <c r="R189" s="58"/>
      <c r="S189" s="60"/>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61">
        <f t="shared" si="24"/>
        <v>1883.4</v>
      </c>
      <c r="BB189" s="62">
        <f t="shared" si="25"/>
        <v>1883.4</v>
      </c>
      <c r="BC189" s="57" t="str">
        <f t="shared" si="26"/>
        <v>INR  One Thousand Eight Hundred &amp; Eighty Three  and Paise Forty Only</v>
      </c>
      <c r="BD189" s="87">
        <v>111</v>
      </c>
      <c r="BE189" s="15">
        <f t="shared" si="17"/>
        <v>125.56</v>
      </c>
      <c r="HN189" s="16"/>
      <c r="HO189" s="16"/>
      <c r="HP189" s="16"/>
      <c r="HQ189" s="16"/>
      <c r="HR189" s="16"/>
    </row>
    <row r="190" spans="1:226" s="15" customFormat="1" ht="162" customHeight="1">
      <c r="A190" s="65">
        <v>178</v>
      </c>
      <c r="B190" s="74" t="s">
        <v>429</v>
      </c>
      <c r="C190" s="68" t="s">
        <v>405</v>
      </c>
      <c r="D190" s="86">
        <v>162</v>
      </c>
      <c r="E190" s="85" t="s">
        <v>216</v>
      </c>
      <c r="F190" s="83">
        <v>1010.16</v>
      </c>
      <c r="G190" s="58"/>
      <c r="H190" s="48"/>
      <c r="I190" s="47" t="s">
        <v>38</v>
      </c>
      <c r="J190" s="49">
        <f t="shared" si="23"/>
        <v>1</v>
      </c>
      <c r="K190" s="50" t="s">
        <v>63</v>
      </c>
      <c r="L190" s="50" t="s">
        <v>7</v>
      </c>
      <c r="M190" s="59"/>
      <c r="N190" s="58"/>
      <c r="O190" s="58"/>
      <c r="P190" s="60"/>
      <c r="Q190" s="58"/>
      <c r="R190" s="58"/>
      <c r="S190" s="60"/>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61">
        <f t="shared" si="24"/>
        <v>163645.92</v>
      </c>
      <c r="BB190" s="62">
        <f t="shared" si="25"/>
        <v>163645.92</v>
      </c>
      <c r="BC190" s="57" t="str">
        <f t="shared" si="26"/>
        <v>INR  One Lakh Sixty Three Thousand Six Hundred &amp; Forty Five  and Paise Ninety Two Only</v>
      </c>
      <c r="BD190" s="87">
        <v>893</v>
      </c>
      <c r="BE190" s="15">
        <f t="shared" si="17"/>
        <v>1010.16</v>
      </c>
      <c r="HN190" s="16">
        <v>1</v>
      </c>
      <c r="HO190" s="16" t="s">
        <v>34</v>
      </c>
      <c r="HP190" s="16" t="s">
        <v>35</v>
      </c>
      <c r="HQ190" s="16">
        <v>10</v>
      </c>
      <c r="HR190" s="16" t="s">
        <v>36</v>
      </c>
    </row>
    <row r="191" spans="1:226" s="15" customFormat="1" ht="195.75" customHeight="1">
      <c r="A191" s="65">
        <v>179</v>
      </c>
      <c r="B191" s="74" t="s">
        <v>430</v>
      </c>
      <c r="C191" s="68" t="s">
        <v>406</v>
      </c>
      <c r="D191" s="86">
        <v>32</v>
      </c>
      <c r="E191" s="85" t="s">
        <v>437</v>
      </c>
      <c r="F191" s="83">
        <v>281.67</v>
      </c>
      <c r="G191" s="58"/>
      <c r="H191" s="48"/>
      <c r="I191" s="47" t="s">
        <v>38</v>
      </c>
      <c r="J191" s="49">
        <f t="shared" si="23"/>
        <v>1</v>
      </c>
      <c r="K191" s="50" t="s">
        <v>63</v>
      </c>
      <c r="L191" s="50" t="s">
        <v>7</v>
      </c>
      <c r="M191" s="59"/>
      <c r="N191" s="58"/>
      <c r="O191" s="58"/>
      <c r="P191" s="60"/>
      <c r="Q191" s="58"/>
      <c r="R191" s="58"/>
      <c r="S191" s="60"/>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61">
        <f t="shared" si="24"/>
        <v>9013.44</v>
      </c>
      <c r="BB191" s="62">
        <f t="shared" si="25"/>
        <v>9013.44</v>
      </c>
      <c r="BC191" s="57" t="str">
        <f t="shared" si="26"/>
        <v>INR  Nine Thousand  &amp;Thirteen  and Paise Forty Four Only</v>
      </c>
      <c r="BD191" s="87">
        <v>249</v>
      </c>
      <c r="BE191" s="15">
        <f t="shared" si="17"/>
        <v>281.67</v>
      </c>
      <c r="HN191" s="16"/>
      <c r="HO191" s="16"/>
      <c r="HP191" s="16"/>
      <c r="HQ191" s="16"/>
      <c r="HR191" s="16"/>
    </row>
    <row r="192" spans="1:226" s="15" customFormat="1" ht="198">
      <c r="A192" s="65">
        <v>180</v>
      </c>
      <c r="B192" s="74" t="s">
        <v>443</v>
      </c>
      <c r="C192" s="68" t="s">
        <v>407</v>
      </c>
      <c r="D192" s="86">
        <v>16</v>
      </c>
      <c r="E192" s="85" t="s">
        <v>437</v>
      </c>
      <c r="F192" s="83">
        <v>1061.07</v>
      </c>
      <c r="G192" s="58"/>
      <c r="H192" s="48"/>
      <c r="I192" s="47" t="s">
        <v>38</v>
      </c>
      <c r="J192" s="49">
        <f t="shared" si="23"/>
        <v>1</v>
      </c>
      <c r="K192" s="50" t="s">
        <v>63</v>
      </c>
      <c r="L192" s="50" t="s">
        <v>7</v>
      </c>
      <c r="M192" s="59"/>
      <c r="N192" s="58"/>
      <c r="O192" s="58"/>
      <c r="P192" s="60"/>
      <c r="Q192" s="58"/>
      <c r="R192" s="58"/>
      <c r="S192" s="60"/>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61">
        <f t="shared" si="24"/>
        <v>16977.12</v>
      </c>
      <c r="BB192" s="62">
        <f t="shared" si="25"/>
        <v>16977.12</v>
      </c>
      <c r="BC192" s="57" t="str">
        <f t="shared" si="26"/>
        <v>INR  Sixteen Thousand Nine Hundred &amp; Seventy Seven  and Paise Twelve Only</v>
      </c>
      <c r="BD192" s="87">
        <v>938</v>
      </c>
      <c r="BE192" s="15">
        <f t="shared" si="17"/>
        <v>1061.07</v>
      </c>
      <c r="HN192" s="16"/>
      <c r="HO192" s="16"/>
      <c r="HP192" s="16"/>
      <c r="HQ192" s="16"/>
      <c r="HR192" s="16"/>
    </row>
    <row r="193" spans="1:226" s="15" customFormat="1" ht="99">
      <c r="A193" s="65">
        <v>181</v>
      </c>
      <c r="B193" s="74" t="s">
        <v>444</v>
      </c>
      <c r="C193" s="68" t="s">
        <v>408</v>
      </c>
      <c r="D193" s="86">
        <v>24</v>
      </c>
      <c r="E193" s="85" t="s">
        <v>210</v>
      </c>
      <c r="F193" s="83">
        <v>399.31</v>
      </c>
      <c r="G193" s="58"/>
      <c r="H193" s="48"/>
      <c r="I193" s="47" t="s">
        <v>38</v>
      </c>
      <c r="J193" s="49">
        <f t="shared" si="23"/>
        <v>1</v>
      </c>
      <c r="K193" s="50" t="s">
        <v>63</v>
      </c>
      <c r="L193" s="50" t="s">
        <v>7</v>
      </c>
      <c r="M193" s="59"/>
      <c r="N193" s="58"/>
      <c r="O193" s="58"/>
      <c r="P193" s="60"/>
      <c r="Q193" s="58"/>
      <c r="R193" s="58"/>
      <c r="S193" s="60"/>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61">
        <f t="shared" si="24"/>
        <v>9583.44</v>
      </c>
      <c r="BB193" s="62">
        <f t="shared" si="25"/>
        <v>9583.44</v>
      </c>
      <c r="BC193" s="57" t="str">
        <f t="shared" si="26"/>
        <v>INR  Nine Thousand Five Hundred &amp; Eighty Three  and Paise Forty Four Only</v>
      </c>
      <c r="BD193" s="87">
        <v>353</v>
      </c>
      <c r="BE193" s="15">
        <f t="shared" si="17"/>
        <v>399.31</v>
      </c>
      <c r="HN193" s="16"/>
      <c r="HO193" s="16"/>
      <c r="HP193" s="16"/>
      <c r="HQ193" s="16"/>
      <c r="HR193" s="16"/>
    </row>
    <row r="194" spans="1:226" s="15" customFormat="1" ht="99">
      <c r="A194" s="65">
        <v>182</v>
      </c>
      <c r="B194" s="74" t="s">
        <v>431</v>
      </c>
      <c r="C194" s="68" t="s">
        <v>409</v>
      </c>
      <c r="D194" s="86">
        <v>24</v>
      </c>
      <c r="E194" s="85" t="s">
        <v>211</v>
      </c>
      <c r="F194" s="83">
        <v>515.83</v>
      </c>
      <c r="G194" s="58"/>
      <c r="H194" s="48"/>
      <c r="I194" s="47" t="s">
        <v>38</v>
      </c>
      <c r="J194" s="49">
        <f t="shared" si="23"/>
        <v>1</v>
      </c>
      <c r="K194" s="50" t="s">
        <v>63</v>
      </c>
      <c r="L194" s="50" t="s">
        <v>7</v>
      </c>
      <c r="M194" s="59"/>
      <c r="N194" s="58"/>
      <c r="O194" s="58"/>
      <c r="P194" s="60"/>
      <c r="Q194" s="58"/>
      <c r="R194" s="58"/>
      <c r="S194" s="60"/>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61">
        <f t="shared" si="24"/>
        <v>12379.92</v>
      </c>
      <c r="BB194" s="62">
        <f t="shared" si="25"/>
        <v>12379.92</v>
      </c>
      <c r="BC194" s="57" t="str">
        <f t="shared" si="26"/>
        <v>INR  Twelve Thousand Three Hundred &amp; Seventy Nine  and Paise Ninety Two Only</v>
      </c>
      <c r="BD194" s="87">
        <v>456</v>
      </c>
      <c r="BE194" s="15">
        <f t="shared" si="17"/>
        <v>515.83</v>
      </c>
      <c r="HN194" s="16"/>
      <c r="HO194" s="16"/>
      <c r="HP194" s="16"/>
      <c r="HQ194" s="16"/>
      <c r="HR194" s="16"/>
    </row>
    <row r="195" spans="1:226" s="15" customFormat="1" ht="115.5">
      <c r="A195" s="65">
        <v>183</v>
      </c>
      <c r="B195" s="74" t="s">
        <v>432</v>
      </c>
      <c r="C195" s="68" t="s">
        <v>410</v>
      </c>
      <c r="D195" s="86">
        <v>9</v>
      </c>
      <c r="E195" s="85" t="s">
        <v>211</v>
      </c>
      <c r="F195" s="83">
        <v>1548.61</v>
      </c>
      <c r="G195" s="58"/>
      <c r="H195" s="48"/>
      <c r="I195" s="47" t="s">
        <v>38</v>
      </c>
      <c r="J195" s="49">
        <f t="shared" si="23"/>
        <v>1</v>
      </c>
      <c r="K195" s="50" t="s">
        <v>63</v>
      </c>
      <c r="L195" s="50" t="s">
        <v>7</v>
      </c>
      <c r="M195" s="59"/>
      <c r="N195" s="58"/>
      <c r="O195" s="58"/>
      <c r="P195" s="60"/>
      <c r="Q195" s="58"/>
      <c r="R195" s="58"/>
      <c r="S195" s="60"/>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61">
        <f t="shared" si="24"/>
        <v>13937.49</v>
      </c>
      <c r="BB195" s="62">
        <f t="shared" si="25"/>
        <v>13937.49</v>
      </c>
      <c r="BC195" s="57" t="str">
        <f t="shared" si="26"/>
        <v>INR  Thirteen Thousand Nine Hundred &amp; Thirty Seven  and Paise Forty Nine Only</v>
      </c>
      <c r="BD195" s="87">
        <v>1369</v>
      </c>
      <c r="BE195" s="15">
        <f t="shared" si="17"/>
        <v>1548.61</v>
      </c>
      <c r="HN195" s="16"/>
      <c r="HO195" s="16"/>
      <c r="HP195" s="16"/>
      <c r="HQ195" s="16"/>
      <c r="HR195" s="16"/>
    </row>
    <row r="196" spans="1:226" s="15" customFormat="1" ht="82.5">
      <c r="A196" s="65">
        <v>184</v>
      </c>
      <c r="B196" s="74" t="s">
        <v>433</v>
      </c>
      <c r="C196" s="68" t="s">
        <v>411</v>
      </c>
      <c r="D196" s="86">
        <v>6</v>
      </c>
      <c r="E196" s="85" t="s">
        <v>211</v>
      </c>
      <c r="F196" s="83">
        <v>518.09</v>
      </c>
      <c r="G196" s="58"/>
      <c r="H196" s="48"/>
      <c r="I196" s="47" t="s">
        <v>38</v>
      </c>
      <c r="J196" s="49">
        <f t="shared" si="23"/>
        <v>1</v>
      </c>
      <c r="K196" s="50" t="s">
        <v>63</v>
      </c>
      <c r="L196" s="50" t="s">
        <v>7</v>
      </c>
      <c r="M196" s="59"/>
      <c r="N196" s="58"/>
      <c r="O196" s="58"/>
      <c r="P196" s="60"/>
      <c r="Q196" s="58"/>
      <c r="R196" s="58"/>
      <c r="S196" s="60"/>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61">
        <f t="shared" si="24"/>
        <v>3108.54</v>
      </c>
      <c r="BB196" s="62">
        <f t="shared" si="25"/>
        <v>3108.54</v>
      </c>
      <c r="BC196" s="57" t="str">
        <f t="shared" si="26"/>
        <v>INR  Three Thousand One Hundred &amp; Eight  and Paise Fifty Four Only</v>
      </c>
      <c r="BD196" s="87">
        <v>458</v>
      </c>
      <c r="BE196" s="15">
        <f t="shared" si="17"/>
        <v>518.09</v>
      </c>
      <c r="HN196" s="16"/>
      <c r="HO196" s="16"/>
      <c r="HP196" s="16"/>
      <c r="HQ196" s="16"/>
      <c r="HR196" s="16"/>
    </row>
    <row r="197" spans="1:226" s="15" customFormat="1" ht="99">
      <c r="A197" s="65">
        <v>185</v>
      </c>
      <c r="B197" s="74" t="s">
        <v>434</v>
      </c>
      <c r="C197" s="68" t="s">
        <v>412</v>
      </c>
      <c r="D197" s="86">
        <v>6</v>
      </c>
      <c r="E197" s="85" t="s">
        <v>211</v>
      </c>
      <c r="F197" s="83">
        <v>1510.15</v>
      </c>
      <c r="G197" s="58"/>
      <c r="H197" s="48"/>
      <c r="I197" s="47" t="s">
        <v>38</v>
      </c>
      <c r="J197" s="49">
        <f t="shared" si="23"/>
        <v>1</v>
      </c>
      <c r="K197" s="50" t="s">
        <v>63</v>
      </c>
      <c r="L197" s="50" t="s">
        <v>7</v>
      </c>
      <c r="M197" s="59"/>
      <c r="N197" s="58"/>
      <c r="O197" s="58"/>
      <c r="P197" s="60"/>
      <c r="Q197" s="58"/>
      <c r="R197" s="58"/>
      <c r="S197" s="60"/>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61">
        <f t="shared" si="24"/>
        <v>9060.9</v>
      </c>
      <c r="BB197" s="62">
        <f t="shared" si="25"/>
        <v>9060.9</v>
      </c>
      <c r="BC197" s="57" t="str">
        <f t="shared" si="26"/>
        <v>INR  Nine Thousand  &amp;Sixty  and Paise Ninety Only</v>
      </c>
      <c r="BD197" s="87">
        <v>1335</v>
      </c>
      <c r="BE197" s="15">
        <f t="shared" si="17"/>
        <v>1510.15</v>
      </c>
      <c r="HN197" s="16"/>
      <c r="HO197" s="16"/>
      <c r="HP197" s="16"/>
      <c r="HQ197" s="16"/>
      <c r="HR197" s="16"/>
    </row>
    <row r="198" spans="1:226" s="15" customFormat="1" ht="76.5" customHeight="1">
      <c r="A198" s="65">
        <v>186</v>
      </c>
      <c r="B198" s="74" t="s">
        <v>439</v>
      </c>
      <c r="C198" s="68" t="s">
        <v>413</v>
      </c>
      <c r="D198" s="86">
        <v>350</v>
      </c>
      <c r="E198" s="85" t="s">
        <v>209</v>
      </c>
      <c r="F198" s="83">
        <v>90.9</v>
      </c>
      <c r="G198" s="58"/>
      <c r="H198" s="48"/>
      <c r="I198" s="47" t="s">
        <v>38</v>
      </c>
      <c r="J198" s="49">
        <f t="shared" si="23"/>
        <v>1</v>
      </c>
      <c r="K198" s="50" t="s">
        <v>63</v>
      </c>
      <c r="L198" s="50" t="s">
        <v>7</v>
      </c>
      <c r="M198" s="59"/>
      <c r="N198" s="58"/>
      <c r="O198" s="58"/>
      <c r="P198" s="60"/>
      <c r="Q198" s="58"/>
      <c r="R198" s="58"/>
      <c r="S198" s="60"/>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61">
        <f t="shared" si="24"/>
        <v>31815</v>
      </c>
      <c r="BB198" s="62">
        <f t="shared" si="25"/>
        <v>31815</v>
      </c>
      <c r="BC198" s="57" t="str">
        <f t="shared" si="26"/>
        <v>INR  Thirty One Thousand Eight Hundred &amp; Fifteen  Only</v>
      </c>
      <c r="BD198" s="87">
        <v>90</v>
      </c>
      <c r="BE198" s="87">
        <f>ROUND(BD198*1.01,2)</f>
        <v>90.9</v>
      </c>
      <c r="HN198" s="16"/>
      <c r="HO198" s="16"/>
      <c r="HP198" s="16"/>
      <c r="HQ198" s="16"/>
      <c r="HR198" s="16"/>
    </row>
    <row r="199" spans="1:226" s="15" customFormat="1" ht="64.5" customHeight="1">
      <c r="A199" s="65">
        <v>187</v>
      </c>
      <c r="B199" s="74" t="s">
        <v>435</v>
      </c>
      <c r="C199" s="68" t="s">
        <v>414</v>
      </c>
      <c r="D199" s="86">
        <v>8</v>
      </c>
      <c r="E199" s="85" t="s">
        <v>211</v>
      </c>
      <c r="F199" s="83">
        <v>522.17</v>
      </c>
      <c r="G199" s="58"/>
      <c r="H199" s="48"/>
      <c r="I199" s="47" t="s">
        <v>38</v>
      </c>
      <c r="J199" s="49">
        <f t="shared" si="23"/>
        <v>1</v>
      </c>
      <c r="K199" s="50" t="s">
        <v>63</v>
      </c>
      <c r="L199" s="50" t="s">
        <v>7</v>
      </c>
      <c r="M199" s="59"/>
      <c r="N199" s="58"/>
      <c r="O199" s="58"/>
      <c r="P199" s="60"/>
      <c r="Q199" s="58"/>
      <c r="R199" s="58"/>
      <c r="S199" s="60"/>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61">
        <f t="shared" si="24"/>
        <v>4177.36</v>
      </c>
      <c r="BB199" s="62">
        <f t="shared" si="25"/>
        <v>4177.36</v>
      </c>
      <c r="BC199" s="57" t="str">
        <f t="shared" si="26"/>
        <v>INR  Four Thousand One Hundred &amp; Seventy Seven  and Paise Thirty Six Only</v>
      </c>
      <c r="BD199" s="87">
        <v>517</v>
      </c>
      <c r="BE199" s="87">
        <f>ROUND(BD199*1.01,2)</f>
        <v>522.17</v>
      </c>
      <c r="HN199" s="16"/>
      <c r="HO199" s="16"/>
      <c r="HP199" s="16"/>
      <c r="HQ199" s="16"/>
      <c r="HR199" s="16"/>
    </row>
    <row r="200" spans="1:226" s="15" customFormat="1" ht="63.75" customHeight="1">
      <c r="A200" s="65">
        <v>188</v>
      </c>
      <c r="B200" s="74" t="s">
        <v>436</v>
      </c>
      <c r="C200" s="68" t="s">
        <v>415</v>
      </c>
      <c r="D200" s="86">
        <v>6</v>
      </c>
      <c r="E200" s="85" t="s">
        <v>211</v>
      </c>
      <c r="F200" s="83">
        <v>12891.64</v>
      </c>
      <c r="G200" s="58"/>
      <c r="H200" s="48"/>
      <c r="I200" s="47" t="s">
        <v>38</v>
      </c>
      <c r="J200" s="49">
        <f t="shared" si="23"/>
        <v>1</v>
      </c>
      <c r="K200" s="50" t="s">
        <v>63</v>
      </c>
      <c r="L200" s="50" t="s">
        <v>7</v>
      </c>
      <c r="M200" s="59"/>
      <c r="N200" s="58"/>
      <c r="O200" s="58"/>
      <c r="P200" s="60"/>
      <c r="Q200" s="58"/>
      <c r="R200" s="58"/>
      <c r="S200" s="60"/>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61">
        <f t="shared" si="24"/>
        <v>77349.84</v>
      </c>
      <c r="BB200" s="62">
        <f t="shared" si="25"/>
        <v>77349.84</v>
      </c>
      <c r="BC200" s="57" t="str">
        <f t="shared" si="26"/>
        <v>INR  Seventy Seven Thousand Three Hundred &amp; Forty Nine  and Paise Eighty Four Only</v>
      </c>
      <c r="BD200" s="87">
        <v>12764</v>
      </c>
      <c r="BE200" s="87">
        <f>ROUND(BD200*1.01,2)</f>
        <v>12891.64</v>
      </c>
      <c r="HN200" s="16"/>
      <c r="HO200" s="16"/>
      <c r="HP200" s="16"/>
      <c r="HQ200" s="16"/>
      <c r="HR200" s="16"/>
    </row>
    <row r="201" spans="1:226" s="15" customFormat="1" ht="47.25" customHeight="1">
      <c r="A201" s="28" t="s">
        <v>61</v>
      </c>
      <c r="B201" s="27"/>
      <c r="C201" s="29"/>
      <c r="D201" s="29"/>
      <c r="E201" s="29"/>
      <c r="F201" s="29"/>
      <c r="G201" s="29"/>
      <c r="H201" s="30"/>
      <c r="I201" s="30"/>
      <c r="J201" s="30"/>
      <c r="K201" s="30"/>
      <c r="L201" s="31"/>
      <c r="BA201" s="44">
        <f>SUM(BA13:BA200)</f>
        <v>3147020.03</v>
      </c>
      <c r="BB201" s="42">
        <f>SUM(BB13:BB200)</f>
        <v>3147020.03</v>
      </c>
      <c r="BC201" s="57" t="str">
        <f>SpellNumber($E$2,BB201)</f>
        <v>INR  Thirty One Lakh Forty Seven Thousand  &amp;Twenty  and Paise Three Only</v>
      </c>
      <c r="BD201" s="89">
        <f>BA201-'[5]Summary (G+3)'!$D$13</f>
        <v>-0.34</v>
      </c>
      <c r="HN201" s="16">
        <v>4</v>
      </c>
      <c r="HO201" s="16" t="s">
        <v>40</v>
      </c>
      <c r="HP201" s="16" t="s">
        <v>60</v>
      </c>
      <c r="HQ201" s="16">
        <v>10</v>
      </c>
      <c r="HR201" s="16" t="s">
        <v>37</v>
      </c>
    </row>
    <row r="202" spans="1:226" s="18" customFormat="1" ht="33.75" customHeight="1">
      <c r="A202" s="28" t="s">
        <v>65</v>
      </c>
      <c r="B202" s="27"/>
      <c r="C202" s="69"/>
      <c r="D202" s="32"/>
      <c r="E202" s="33" t="s">
        <v>68</v>
      </c>
      <c r="F202" s="40"/>
      <c r="G202" s="34"/>
      <c r="H202" s="17"/>
      <c r="I202" s="17"/>
      <c r="J202" s="17"/>
      <c r="K202" s="35"/>
      <c r="L202" s="36"/>
      <c r="M202" s="37"/>
      <c r="O202" s="15"/>
      <c r="P202" s="15"/>
      <c r="Q202" s="15"/>
      <c r="R202" s="15"/>
      <c r="S202" s="15"/>
      <c r="BA202" s="39">
        <f>IF(ISBLANK(F202),0,IF(E202="Excess (+)",ROUND(BA201+(BA201*F202),2),IF(E202="Less (-)",ROUND(BA201+(BA201*F202*(-1)),2),IF(E202="At Par",BA201,0))))</f>
        <v>0</v>
      </c>
      <c r="BB202" s="41">
        <f>ROUND(BA202,0)</f>
        <v>0</v>
      </c>
      <c r="BC202" s="26" t="str">
        <f>SpellNumber($E$2,BA202)</f>
        <v>INR Zero Only</v>
      </c>
      <c r="HN202" s="19"/>
      <c r="HO202" s="19"/>
      <c r="HP202" s="19"/>
      <c r="HQ202" s="19"/>
      <c r="HR202" s="19"/>
    </row>
    <row r="203" spans="1:226" s="18" customFormat="1" ht="41.25" customHeight="1">
      <c r="A203" s="28" t="s">
        <v>64</v>
      </c>
      <c r="B203" s="27"/>
      <c r="C203" s="93" t="str">
        <f>SpellNumber($E$2,BA202)</f>
        <v>INR Zero Only</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4"/>
      <c r="HN203" s="19"/>
      <c r="HO203" s="19"/>
      <c r="HP203" s="19"/>
      <c r="HQ203" s="19"/>
      <c r="HR203" s="19"/>
    </row>
    <row r="204" spans="2:226" s="12" customFormat="1" ht="15">
      <c r="B204" s="70"/>
      <c r="C204" s="20"/>
      <c r="D204" s="20"/>
      <c r="E204" s="20"/>
      <c r="F204" s="20"/>
      <c r="G204" s="20"/>
      <c r="H204" s="20"/>
      <c r="I204" s="20"/>
      <c r="J204" s="20"/>
      <c r="K204" s="20"/>
      <c r="L204" s="20"/>
      <c r="M204" s="20"/>
      <c r="O204" s="20"/>
      <c r="BA204" s="20"/>
      <c r="BC204" s="20"/>
      <c r="HN204" s="13"/>
      <c r="HO204" s="13"/>
      <c r="HP204" s="13"/>
      <c r="HQ204" s="13"/>
      <c r="HR204" s="13"/>
    </row>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sheetData>
  <sheetProtection password="D9BE" sheet="1" selectLockedCells="1"/>
  <mergeCells count="8">
    <mergeCell ref="A9:BC9"/>
    <mergeCell ref="C203:BC203"/>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2">
      <formula1>IF(E202="Select",-1,IF(E202="At Par",0,0))</formula1>
      <formula2>IF(E202="Select",-1,IF(E202="At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2">
      <formula1>0</formula1>
      <formula2>IF(E202&lt;&gt;"Select",99.9,0)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2">
      <formula1>0</formula1>
      <formula2>99.9</formula2>
    </dataValidation>
    <dataValidation type="list" allowBlank="1" showInputMessage="1" showErrorMessage="1" sqref="E202">
      <formula1>"Select, Excess (+), Less (-)"</formula1>
    </dataValidation>
    <dataValidation type="decimal" allowBlank="1" showInputMessage="1" showErrorMessage="1" promptTitle="Quantity" prompt="Please enter the Quantity for this item. " errorTitle="Invalid Entry" error="Only Numeric Values are allowed. " sqref="F13 D13 D181:D200 F144:F20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00">
      <formula1>0</formula1>
      <formula2>999999999999999</formula2>
    </dataValidation>
    <dataValidation allowBlank="1" showInputMessage="1" showErrorMessage="1" promptTitle="Units" prompt="Please enter Units in text" sqref="E13 E144:E200"/>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L19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200">
      <formula1>"INR"</formula1>
    </dataValidation>
    <dataValidation type="decimal" allowBlank="1" showInputMessage="1" showErrorMessage="1" promptTitle="Rate Entry" prompt="Please enter the Basic Price in Rupees for this item. " errorTitle="Invaid Entry" error="Only Numeric Values are allowed. " sqref="G13:H20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00">
      <formula1>0</formula1>
      <formula2>999999999999999</formula2>
    </dataValidation>
    <dataValidation type="list" showInputMessage="1" showErrorMessage="1" sqref="I13:I200">
      <formula1>"Excess(+), Less(-)"</formula1>
    </dataValidation>
    <dataValidation allowBlank="1" showInputMessage="1" showErrorMessage="1" promptTitle="Addition / Deduction" prompt="Please Choose the correct One" sqref="J13:J200"/>
    <dataValidation type="list" allowBlank="1" showInputMessage="1" showErrorMessage="1" sqref="K13:K200">
      <formula1>"Partial Conversion, Full Conversion"</formula1>
    </dataValidation>
    <dataValidation allowBlank="1" showInputMessage="1" showErrorMessage="1" promptTitle="Itemcode/Make" prompt="Please enter text" sqref="C13:C200"/>
    <dataValidation type="decimal" allowBlank="1" showInputMessage="1" showErrorMessage="1" errorTitle="Invalid Entry" error="Only Numeric Values are allowed. " sqref="A13:A200">
      <formula1>0</formula1>
      <formula2>999999999999999</formula2>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62"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C10" sqref="C10"/>
    </sheetView>
  </sheetViews>
  <sheetFormatPr defaultColWidth="9.140625" defaultRowHeight="15"/>
  <sheetData>
    <row r="6" spans="5:11" ht="15">
      <c r="E6" s="101" t="s">
        <v>3</v>
      </c>
      <c r="F6" s="101"/>
      <c r="G6" s="101"/>
      <c r="H6" s="101"/>
      <c r="I6" s="101"/>
      <c r="J6" s="101"/>
      <c r="K6" s="101"/>
    </row>
    <row r="7" spans="5:11" ht="15">
      <c r="E7" s="101"/>
      <c r="F7" s="101"/>
      <c r="G7" s="101"/>
      <c r="H7" s="101"/>
      <c r="I7" s="101"/>
      <c r="J7" s="101"/>
      <c r="K7" s="101"/>
    </row>
    <row r="8" spans="5:11" ht="15">
      <c r="E8" s="101"/>
      <c r="F8" s="101"/>
      <c r="G8" s="101"/>
      <c r="H8" s="101"/>
      <c r="I8" s="101"/>
      <c r="J8" s="101"/>
      <c r="K8" s="101"/>
    </row>
    <row r="9" spans="5:11" ht="15">
      <c r="E9" s="101"/>
      <c r="F9" s="101"/>
      <c r="G9" s="101"/>
      <c r="H9" s="101"/>
      <c r="I9" s="101"/>
      <c r="J9" s="101"/>
      <c r="K9" s="101"/>
    </row>
    <row r="10" spans="5:11" ht="15">
      <c r="E10" s="101"/>
      <c r="F10" s="101"/>
      <c r="G10" s="101"/>
      <c r="H10" s="101"/>
      <c r="I10" s="101"/>
      <c r="J10" s="101"/>
      <c r="K10" s="101"/>
    </row>
    <row r="11" spans="5:11" ht="15">
      <c r="E11" s="101"/>
      <c r="F11" s="101"/>
      <c r="G11" s="101"/>
      <c r="H11" s="101"/>
      <c r="I11" s="101"/>
      <c r="J11" s="101"/>
      <c r="K11" s="101"/>
    </row>
    <row r="12" spans="5:11" ht="15">
      <c r="E12" s="101"/>
      <c r="F12" s="101"/>
      <c r="G12" s="101"/>
      <c r="H12" s="101"/>
      <c r="I12" s="101"/>
      <c r="J12" s="101"/>
      <c r="K12" s="101"/>
    </row>
    <row r="13" spans="5:11" ht="15">
      <c r="E13" s="101"/>
      <c r="F13" s="101"/>
      <c r="G13" s="101"/>
      <c r="H13" s="101"/>
      <c r="I13" s="101"/>
      <c r="J13" s="101"/>
      <c r="K13" s="101"/>
    </row>
    <row r="14" spans="5:11" ht="15">
      <c r="E14" s="101"/>
      <c r="F14" s="101"/>
      <c r="G14" s="101"/>
      <c r="H14" s="101"/>
      <c r="I14" s="101"/>
      <c r="J14" s="101"/>
      <c r="K14" s="10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2018-08-03T07:31:07Z</cp:lastPrinted>
  <dcterms:created xsi:type="dcterms:W3CDTF">2009-01-30T06:42:42Z</dcterms:created>
  <dcterms:modified xsi:type="dcterms:W3CDTF">2019-11-29T05:42:16Z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