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<sst xmlns="http://schemas.openxmlformats.org/spreadsheetml/2006/main" count="1258" uniqueCount="451">
  <si>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</si>
  <si>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</si>
  <si>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</si>
  <si>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</si>
  <si>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</si>
  <si>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</si>
  <si>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</si>
  <si>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</si>
  <si>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</si>
  <si>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</si>
  <si>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</si>
  <si>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</si>
  <si>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</si>
  <si>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</si>
  <si>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</si>
  <si>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</si>
  <si>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</si>
  <si>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</si>
  <si>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</si>
  <si>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</si>
  <si>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</si>
  <si>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</si>
  <si>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</si>
  <si>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</si>
  <si>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</si>
  <si>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</si>
  <si>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</si>
  <si>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</si>
  <si>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</si>
  <si>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</si>
  <si>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</si>
  <si>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</si>
  <si>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</si>
  <si>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</si>
  <si>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</si>
  <si>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</si>
  <si>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</si>
  <si>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</si>
  <si>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</si>
  <si>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</si>
  <si>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</si>
  <si>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</si>
  <si>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</si>
  <si>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</si>
  <si>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</si>
  <si>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</si>
  <si>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</si>
  <si>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</si>
  <si>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</si>
  <si>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</si>
  <si>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</si>
  <si>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</si>
  <si>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</si>
  <si>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</si>
  <si>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</si>
  <si>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</si>
  <si>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</si>
  <si>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</si>
  <si>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</si>
  <si>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</si>
  <si>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</si>
  <si>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</si>
  <si>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</si>
  <si>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</si>
  <si>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</si>
  <si>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</si>
  <si>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</si>
  <si>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</si>
  <si>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</si>
  <si>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</si>
  <si>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</si>
  <si>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</si>
  <si>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</si>
  <si>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</si>
  <si>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</si>
  <si>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</si>
  <si>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</si>
  <si>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</si>
  <si>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</si>
  <si>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</si>
  <si>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</si>
  <si>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</si>
  <si>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</si>
  <si>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</si>
  <si>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</si>
  <si>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</si>
  <si>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</si>
  <si>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</si>
  <si>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</si>
  <si>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</si>
  <si>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</si>
  <si>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</si>
  <si>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</si>
  <si>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</si>
  <si>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</si>
  <si>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</si>
  <si>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</si>
  <si>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</si>
  <si>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</si>
  <si>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</si>
  <si>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</si>
  <si>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</si>
  <si>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</si>
  <si>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</si>
  <si>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</si>
  <si>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</si>
  <si>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</si>
  <si>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</si>
  <si>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</si>
  <si>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</si>
  <si>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</si>
  <si>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</si>
  <si>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</si>
  <si>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</si>
  <si>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</si>
  <si>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</si>
  <si>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</si>
  <si>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</si>
  <si>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</si>
  <si>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</si>
  <si>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</si>
  <si>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</si>
  <si>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</si>
  <si>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</si>
  <si>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</si>
  <si>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</si>
  <si>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</si>
  <si>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</si>
  <si>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</si>
  <si>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</si>
  <si>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</si>
  <si>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</si>
  <si>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</si>
  <si>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</si>
  <si>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</si>
  <si>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</si>
  <si>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</si>
  <si>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</si>
  <si>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</si>
  <si>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</si>
  <si>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</si>
  <si>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</si>
  <si>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</si>
  <si>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</si>
  <si>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</si>
  <si>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</si>
  <si>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</si>
  <si>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</si>
  <si>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</si>
  <si>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</si>
  <si>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</si>
  <si>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</si>
  <si>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</si>
  <si>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</si>
  <si>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</si>
  <si>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</si>
  <si>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</si>
  <si>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</si>
  <si>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</si>
  <si>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</si>
  <si>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</si>
  <si>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</si>
  <si>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</si>
  <si>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</si>
  <si>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</si>
  <si>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</si>
  <si>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</si>
  <si>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</si>
  <si>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</si>
  <si>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</si>
  <si>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</si>
  <si>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</si>
  <si>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</si>
  <si>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</si>
  <si>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</si>
  <si>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</si>
  <si>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</si>
  <si>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</si>
  <si>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</si>
  <si>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</si>
  <si>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</si>
  <si>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</si>
  <si>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</si>
  <si>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</si>
  <si>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</si>
  <si>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</si>
  <si>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</si>
  <si>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</si>
  <si>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</si>
  <si>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</si>
  <si>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</si>
  <si>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</si>
  <si>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</si>
  <si>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</si>
  <si>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</si>
  <si>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</si>
  <si>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</si>
  <si>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</si>
  <si>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</si>
  <si>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</si>
  <si>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</si>
  <si>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</si>
  <si>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</si>
  <si>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</si>
  <si>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</si>
  <si>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</si>
  <si>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</si>
  <si>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</si>
  <si>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</si>
  <si>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</si>
  <si>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</si>
  <si>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</si>
  <si>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</si>
  <si>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</si>
  <si>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</si>
  <si>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</si>
  <si>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</si>
  <si>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</si>
  <si>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</si>
  <si>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</si>
  <si>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</si>
  <si>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</si>
  <si>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</si>
  <si>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</si>
  <si>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</si>
  <si>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</si>
  <si>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</si>
  <si>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</si>
  <si>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</si>
  <si>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</si>
  <si>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</si>
  <si>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</si>
  <si>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</si>
  <si>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</si>
  <si>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</si>
  <si>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</si>
  <si>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</si>
  <si>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</si>
  <si>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</si>
  <si>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</si>
  <si>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Extra cost of labour for pre finish and pre moulded nosing to treads of steps,railing,window sil etc of kota stone.</t>
  </si>
  <si>
    <t>Supplying, fitting and fixing 10 litre P.V.C. low-down cistern conforming to I.S. specification with P.V.C. fittings complete,C.I. brackets including two coats of painting to bracket etc.White</t>
  </si>
  <si>
    <t>SqM</t>
  </si>
  <si>
    <t>CuM.</t>
  </si>
  <si>
    <t>Rm</t>
  </si>
  <si>
    <t>SqM.</t>
  </si>
  <si>
    <t>Sqm</t>
  </si>
  <si>
    <t>Mtr.</t>
  </si>
  <si>
    <t>Each</t>
  </si>
  <si>
    <t>mtr</t>
  </si>
  <si>
    <t>set</t>
  </si>
  <si>
    <t>each</t>
  </si>
  <si>
    <t>pts</t>
  </si>
  <si>
    <t>item</t>
  </si>
  <si>
    <t>Neat cement punning about 1.5mm thick in wall,dado,window sill,floor etc. NOTE:Cement 0.152 cu.m per100 sq.m.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</si>
  <si>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</si>
  <si>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</si>
  <si>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</si>
  <si>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b) 110 mm </t>
  </si>
  <si>
    <t xml:space="preserve">Supply of UPVC pipes (B Type) and fittings conforming to IS-13592-1992
(B) Fittings (110 MM)
(iv) Door Bend T.S  </t>
  </si>
  <si>
    <t>Supply of UPVC pipes (B Type) and fittings conforming to IS-13592-1992
(B) Fittings (110 MM)
(v) Plain Tee</t>
  </si>
  <si>
    <t>Supplying, fitting and fixing Orissa pattern water closet in white glazed vitreous chinaware of approved make in position complete excluding 'P' or 'S' trap (excluding cost of concrete for fixing).
(i) 580 mm X 440 mm</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</si>
  <si>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</si>
  <si>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pedestal of approved make for wash basin (white)</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</si>
  <si>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</si>
  <si>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</si>
  <si>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</si>
  <si>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C.I. round grating.
 (ii)  150 mm</t>
  </si>
  <si>
    <t>Supplying P.V.C. water storage tank of approved quality with closed top with lid (Black) - Multilayer 
(f) 2000 litre capacity</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</si>
  <si>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</si>
  <si>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</si>
  <si>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</si>
  <si>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</si>
  <si>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</si>
  <si>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Priming one coat on timber or plastered surface with synthetic oil bound primer of approved quality including smoothening surfaces by sand papering etc.
(B) AT FIRST FLOOR</t>
  </si>
  <si>
    <t>Supply of 425 mm (12") sweep heavy duty exhaust fan (EPC/ Crompton)</t>
  </si>
  <si>
    <t>Supply &amp; fixing  3W LED night Lamp (Crompton/Philps) for batten light points</t>
  </si>
  <si>
    <t>Set</t>
  </si>
  <si>
    <t>Single Brick Flat Soling of picked jhama bricks including ramming and dressing bed to proper level and filling joints with  local sand.</t>
  </si>
  <si>
    <t>Cum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</si>
  <si>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</si>
  <si>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</si>
  <si>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</si>
  <si>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</si>
  <si>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Priming one coat on timber or plastered surface with synthetic oil bound primer of approved quality including smoothening surfaces by sand papering etc.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</si>
  <si>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</si>
  <si>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</si>
  <si>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</si>
  <si>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</si>
  <si>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</si>
  <si>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</si>
  <si>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</si>
  <si>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Supplying, fitting and fixing Peet's valve fullway gunmetal standard pattern best quality of approved brand bearing I.S.I. marking with fittings (tested to 21 kg per sq. cm.).
32 mm mm dia</t>
  </si>
  <si>
    <t xml:space="preserve">Supplying, fitting and fixing Closet seat of approved make with lid and C.P.hinges, rubber buffer and brass screws complete.
(b) Anglo Indian (ii) Plastic (hallow type) white
</t>
  </si>
  <si>
    <t>Supplying, fitting and fixing bib cock or stop cock.
Chromium plated Bib Cock (angular shape with wall flange) (Equivalent to Code No. 5037 &amp; Model - Florentine of Jaquar or similar brand).</t>
  </si>
  <si>
    <t>Supplying, fitting and fixing shower of approved brand and make.
Chromium plated round shower with revolving joint 100 mm dia with rubid cleaning system (Equivalent to Code No. 542(N) &amp; Model - Tropical / Sumthing Special of ESSCO or similar brand).</t>
  </si>
  <si>
    <t>Supplying, fitting and fixing bib cock or stop cock.
Chromium plated angular Stop Cock with wall flange (Equivalent to Code No. 5053 &amp; Model - Florentine of Jaquar or similar brand).</t>
  </si>
  <si>
    <t>Supplying, fitting and fixing shower of approved brand and make.
Chromium plated Hand shower with Flexible Tube &amp; fittings(Equivalent to Code No. Hsh-1937 &amp; (Equivalent to Code No. 5037 &amp; Model - Florentine of Jaquar or similar).).</t>
  </si>
  <si>
    <t>Earthing the installation by 50 mm dia. G.I. Pipe (ISI-M) of 3.64 mtr. Long driven to an depth of 3.65 mtr. Below the ground level including S/F 1X4 SWG. G.I. Earth wire (4 mtr. Long) with nuts bolts &amp; washers.</t>
  </si>
  <si>
    <t xml:space="preserve">Tender Inviting Authority: The Additional Chief Engineer, W.B.P.H&amp;.I.D.Corpn. Ltd. </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</si>
  <si>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</si>
  <si>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</si>
  <si>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</si>
  <si>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Earth work in filling in foundation trenches or plinthwith good earth, in layers not exceeding 150 mm.including watering and ramming etc. layer by layercomplete. (Payment to be made on the basis of measurement of finished quantity of work)
With carried earth arranged by the contractor
within a radius exceeding 5 km. but not exceeding 10 km. including cost of carried earth.</t>
  </si>
  <si>
    <t>Ordinary Cement concrete (mix 1:2:4) with graded stone chips (20 mm nominal size) excluding shuttering and reinforcement,if any, in ground floor as per relevant IS codes.
a) River bazree</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</si>
  <si>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(A) AT GROUND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</si>
  <si>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(B) AT FIRST FLOOR</t>
  </si>
  <si>
    <t xml:space="preserve">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(C) AT  MUMTY/SECOND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</si>
  <si>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(A) AT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</si>
  <si>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(B) AT FIRST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</si>
  <si>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(c)Steel shuttering or 9 to 12 mm thick approved quality ply board shuttering in any concrete work
(C) AT  MUMTY/SECOND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</si>
  <si>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(A) AT GROUND FLOOR</t>
  </si>
  <si>
    <t>M.T.</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</si>
  <si>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(B) AT FIRST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</si>
  <si>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(C) At MUMTY/SECOND FLOOR </t>
  </si>
  <si>
    <t xml:space="preserve">Brick work with 1st class bricks in cement mortar (1:4) 
(a) In foundation and plinth
</t>
  </si>
  <si>
    <t xml:space="preserve">Brick work with 1st class bricks in cement mortar (1:4) 
(b) In superstructure, ground floor
</t>
  </si>
  <si>
    <t xml:space="preserve">Brick work with 1st class bricks in cement mortar (1:4) 
(b) In superstructure, first floor
</t>
  </si>
  <si>
    <t xml:space="preserve">Brick work with 1st class bricks in cement mortar (1:4) 
(b) In superstructure, mumpty/ second floor
</t>
  </si>
  <si>
    <t>125 mm. thick brick work with 1st class bricks in cement mortar (1:4) in
(A) AT GROUND FLOOR</t>
  </si>
  <si>
    <t>125 mm. thick brick work with 1st class bricks in cement mortar (1:4) in
(B) AT FIRST FLOOR</t>
  </si>
  <si>
    <t>Applying 2 coats of bonding agent with synthetic multifunctional rubber emulsion having adhesive and water proofing properties by mixing with water in proportion (1 bonding agent : 4 water : 6 cement) as per Manufacturer's specification. For Water Proofing at roof</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</si>
  <si>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</si>
  <si>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Supplying and laying Polythene Sheet (150gm / sq.m.) over damp proof course or below flooring or roof terracing or in foundation or in foundation trenches.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</si>
  <si>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</si>
  <si>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</si>
  <si>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</si>
  <si>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</si>
  <si>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Sal:Local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</si>
  <si>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Sal:Local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</si>
  <si>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</si>
  <si>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</si>
  <si>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</si>
  <si>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</si>
  <si>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</si>
  <si>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</si>
  <si>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Iron hasp bolt of approved quality fitted and fixed complete (oxidised) with 16mm dia rod with centre bolt and round fitting. 300mm long.</t>
  </si>
  <si>
    <t>Anodised aluminium barrel / tower /socket bolt (full covered) of approved manufractured from extructed section conforming to I.S. 204/74 fitted with cadmium plated screws. 
200mm long x 10mm dia. bolt.</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</si>
  <si>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</si>
  <si>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</si>
  <si>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(B) AT FIRST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</si>
  <si>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(C) MUMTY/SECOND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</si>
  <si>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MUMTY/SECOND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</si>
  <si>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MUMTY/SECOND FLOOR </t>
  </si>
  <si>
    <t xml:space="preserve">Colour washing with "ELLA" with a coat of white wash primingincluding cleaning and smoothening surface thoroughly :
Internal (all floors)
Two Coat
(A) AT GROUND FLOOR
</t>
  </si>
  <si>
    <t xml:space="preserve">Colour washing with "ELLA" with a coat of white wash primingincluding cleaning and smoothening surface thoroughly :
Internal (all floors)
Two Coat
(B) AT FIRST FLOOR
</t>
  </si>
  <si>
    <t xml:space="preserve">Colour washing with "ELLA" with a coat of white wash primingincluding cleaning and smoothening surface thoroughly :
Internal (all floors)
Two Coat
(C) MUMTY/SECOND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</si>
  <si>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MUMTY/SECOND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</si>
  <si>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MUMTY/SECOND FLOOR</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</si>
  <si>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(a) Depth up to 150 mm.</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</si>
  <si>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(b) For each additional Depth of 150mm and part thereof.</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</si>
  <si>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
B. Manual Means</t>
  </si>
  <si>
    <t>80 mm thick interlocking designer concrete paver block M-40 grade formedium-traffic zone &amp; utility cuts on arterial roads etc. as per IS: 15658-2006(over 20-40 mm medium sand bed on 250mm thk WBM/ WMM base course &amp;250 mm thk bound gnaular/ granular sub-base course &amp; filling the interstices of
blocks with fine sand by brooming &amp; subsequent watering including cost ofsand for sand bed but excluding cost of base, sub-base course &amp; subgradepreparation.) complete as per direction of Engineer-In Charge.
Coloured Decorative</t>
  </si>
  <si>
    <t>Supplying, fitting and fixing Flat back urinal (half stall urinal) in white vitreous chinaware of approved make in position with brass screws on 75 mm X 75 mm X 75 mm wooden blocks complete. 
635 mm X 395 mm X 420 mm</t>
  </si>
  <si>
    <r>
      <t>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
Add cost at site of 1.28 m³ of the materials as per specified Grading vide Table 3.3‐1 of Section 3 to arrive at the complete rate.</t>
    </r>
    <r>
      <rPr>
        <b/>
        <sz val="11"/>
        <rFont val="Arial"/>
        <family val="2"/>
      </rPr>
      <t xml:space="preserve">
</t>
    </r>
    <r>
      <rPr>
        <sz val="11"/>
        <rFont val="Arial"/>
        <family val="2"/>
      </rPr>
      <t>(v) Grading – V</t>
    </r>
  </si>
  <si>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</si>
  <si>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</si>
  <si>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</si>
  <si>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</si>
  <si>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(iii) Door Y (LH) &amp; (RH).</t>
  </si>
  <si>
    <t xml:space="preserve">Supply of UPVC pipes (B Type) and fittings conforming to IS-13592-1992
(a) Fittings (75 MM)
(iv) Door Bend T.S  </t>
  </si>
  <si>
    <t>Supply of UPVC pipes (B Type) and fittings conforming to IS-13592-1992
(a) Fittings (75 MM)
(v) Plain Tee</t>
  </si>
  <si>
    <t xml:space="preserve">Supply of UPVC pipes (B Type) and fittings conforming to IS-13592-1992
(a) Fittings (75 MM)
(vii) Pipe Clip </t>
  </si>
  <si>
    <t xml:space="preserve">Supply of UPVC pipes (B Type) and fittings conforming to IS-13592-1992
(a) Fittings (75 MM)
(vii)Vent Cowl
</t>
  </si>
  <si>
    <t>Supply of UPVC pipes (B Type) and fittings conforming to IS-13592-1992
(B) Fittings (110 MM)
(i) Coupler</t>
  </si>
  <si>
    <t>Supply of UPVC pipes (B Type) and fittings conforming to IS-13592-1992
(B) Fittings (110 MM)
(iii) Door Y (LH) &amp; (RH).</t>
  </si>
  <si>
    <t xml:space="preserve">Supply of UPVC pipes (B Type) and fittings conforming to IS-13592-1992
(B) Fittings (110 MM)
(vii) Pipe Clip </t>
  </si>
  <si>
    <t>Supply of UPVC pipes (B Type) and fittings conforming to IS-13592-1992
(B) Fittings (110 MM)
(vii)Vent Cowl</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</si>
  <si>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</si>
  <si>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</si>
  <si>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</si>
  <si>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Supplying, fitting and fixing Anglo-Indian W.C. in white glazed vitreous china ware of approved make complete in position with necessary bolts, nuts etc. Hindware/Parryware/Cera, made 
(a) With 'S' trap</t>
  </si>
  <si>
    <t>Supplying, fitting and fixing approved brand 32 mm dia. P.V.C. waste pipe, with coupling at one end fitted with necessary clamps. 
1050 mm long</t>
  </si>
  <si>
    <r>
      <t>Supplying, fitting and fixing best quality Indian make</t>
    </r>
    <r>
      <rPr>
        <sz val="11"/>
        <color indexed="8"/>
        <rFont val="Book Antiqua"/>
        <family val="1"/>
      </rPr>
      <t xml:space="preserve"> mirror 5.5 mm thick with silvering as per I.S.I. specifications supported on fibre glass frame of any colour, frame size 
550 mm X 400 mm</t>
    </r>
  </si>
  <si>
    <t>Supplying, fitting and fixing C.I. square jalli. 
(ii)  150 mm</t>
  </si>
  <si>
    <t>Labour for hoisting plastic water storage tank. 
(f) 2000 litre capacity
(C) AT THIRD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</si>
  <si>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Bazree (N.B Variety)(SAIL/TATA/RINL)</t>
  </si>
  <si>
    <t xml:space="preserve">Supply of G. I. pipes of TATA make including necessary sockets
a) 80 mm dia. (A)-(II) G.I. pipe &amp; fittings item no -  -1((h)(ii)
      </t>
  </si>
  <si>
    <t xml:space="preserve">Supply of G. I. pipes of TATA make including necessary sockets
b) 150mm dia. (A)-(II) G.I. pipe &amp; fittings item no -  -1((k)(i)
      </t>
  </si>
  <si>
    <t xml:space="preserve">Supplying 80 mm dia G.I. pipe strainer with brass net &amp; jacketted of approved quality. (Heavy Type)
  (A)-(V) Tube well item no - 4(iii)
</t>
  </si>
  <si>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(A)-(V) Tube well item no - 20
  </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</si>
  <si>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(A)-(V) Tube well item no - 24</t>
  </si>
  <si>
    <t>Packing annular space between the outside of the housing pipe and the bore with puddled clay balls of approved size as per direction of the Engineer-in-charge with cost of all materials and labour complete.   (A)-(V) Tube well item no - 25</t>
  </si>
  <si>
    <t>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(A)-(V) Tube well item no - 23</t>
  </si>
  <si>
    <t>day</t>
  </si>
  <si>
    <t>Cu. m</t>
  </si>
  <si>
    <t xml:space="preserve">Supplying, fitting and fixing including supplying of suitable jointing compound for fixing in position, threading, if necessary etc. all complete.
a) 75 mm x 150 mm M.S. heavy type belmouth reducing socket (6 mm)   thick    (A)-(V) Tube well item no - 17(ii)    </t>
  </si>
  <si>
    <t>Supplying, fitting and fixing including supplying of suitable jointing compound for fixing in position, threading, if necessary etc. all complete.
b) 150 mm dia G.I cap at top.
     (A)-(V) Tube well item no - 18(ii)</t>
  </si>
  <si>
    <t>c)  80 mm dia G.I. plug of approved make conforming to I.S.
     specifications.
     (A)-(II) G.I. pipe &amp; fittings item no -K</t>
  </si>
  <si>
    <t xml:space="preserve">d) Holding clamp for 150 mm dia tube well casing faricated by 
50mm x 6mm MS flat with necessary nuts, bolts &amp; washers &amp; painting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</si>
  <si>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(iii) For 100 users
</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</si>
  <si>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(SAIL/TATA/RINL)</t>
  </si>
  <si>
    <r>
      <rPr>
        <b/>
        <sz val="11"/>
        <color indexed="8"/>
        <rFont val="Arial"/>
        <family val="2"/>
      </rPr>
      <t xml:space="preserve"> </t>
    </r>
    <r>
      <rPr>
        <b/>
        <u val="single"/>
        <sz val="11"/>
        <color indexed="8"/>
        <rFont val="Arial"/>
        <family val="2"/>
      </rPr>
      <t>Electrical Work (SCHEDULE ITEM)</t>
    </r>
    <r>
      <rPr>
        <sz val="11"/>
        <color indexed="8"/>
        <rFont val="Arial"/>
        <family val="2"/>
      </rPr>
      <t xml:space="preserve">
Supply &amp; fixing 415 volt 100A TPN switch in S.S. enclosure with HRC fuses onLS &amp; NL to be fixed on angle iron frame on wall including earthing attachment.(L&amp;T/Seimens)(For barrack)</t>
    </r>
  </si>
  <si>
    <t>no</t>
  </si>
  <si>
    <t>Supply &amp; fixing 415 volt 32 A TPN switch in S.S. enclosure with HRC fuses onLS &amp; NL to be fixed on angle frame on wall including earthing attachment.(L &amp; T/Seimens)</t>
  </si>
  <si>
    <t>Supply &amp; fixing double door 4 way Vertical TPN MCB DB up to160A (Legrand) with IP 42/43 protection SS  enclosure recessed in wall &amp; mending good the damages to original finish incl. interconnection with suitable size of copper wire, neutral link &amp; earthing attachment comprising of  the following accessories.                
(All Legrand)
a) 100 A  Four pole thermal magnetic MCCB  ---
b)32 A TP MCB                                                           ---1 nos                                           c) 40A SP                                                 ------------6 nos                                                      d) 6 to 32 A SP                                     -------------2 nos</t>
  </si>
  <si>
    <t>Supply &amp; fixing SPN MCB DB (2+8) WAY (Make legrand) with S.S. Enclosure concealed in wall after cutting wall &amp; mending good the damages &amp; earthing attachment comprising with the following:                                                                                                                         a) 40 A DP isolator - 1 No.                                                                                            b) 6 to 16 A range SPMCB - 8 Nos.</t>
  </si>
  <si>
    <t>Supply &amp; fixing SPN MCB DB (2+12) WAY (Make legrand) with S.S. Enclosure concealed in wall after cutting wall &amp; mending good the damages &amp; earthing attachment comprising with the following:                                                                                                                         a) 40 A DP isolator - 1 No.                                                                                            b) 6 to 16 A range SPMCB - 12 Nos.</t>
  </si>
  <si>
    <t>Laying of XLPE/Al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50  sqmm(supply to VTPN)</t>
  </si>
  <si>
    <t xml:space="preserve">Laying of the 4 core 10 sqmm &amp;2 core 6 sq mm XLPE Al armoured cable with G.I. Earth continuity conductor recessed in wall &amp; mending good the damages to original finish
</t>
  </si>
  <si>
    <t>Supply &amp; laying medium gauge 40 mm dia G.I. Pipe (ISI -m) for cable protection.</t>
  </si>
  <si>
    <t xml:space="preserve">Supply &amp; laying 25mm dia medium gauge G.I. Pipe(ISI-Medium) for submursible cable protection </t>
  </si>
  <si>
    <t>Supply &amp; Fixing compression type cable gland for cable with brass gland, brass ring incl. socketing the ends off by crimping method including S/F solders socket (Dowels value) &amp; jointing materials
a) 4x50  sq mm XLPE/Al</t>
  </si>
  <si>
    <t>Supply &amp; Fixing compression type cable gland for cable with brass gland, brass ring incl. socketing the ends off by crimping method including S/F solders socket (Dowels value) &amp; jointing materials
b) 4x10 sqmm XLPE/Al</t>
  </si>
  <si>
    <t>Supply &amp; Fixing compression type cable gland for cable with brass gland, brass ring incl. socketing the ends off by crimping method including S/F solders socket (Dowels value) &amp; jointing materials
c) 2x6 sqmm XLPE/Al</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</si>
  <si>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a) 2x6+1x4 sq mm(SPN DB)</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</si>
  <si>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finish(Ave. run 8 mtr.)</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</si>
  <si>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a) on board</t>
  </si>
  <si>
    <t>Fixing the single Tube light fitting suspended 25 cm. Below the ceiling with 2 Nos. 20 mm dia E.I. conduit (14 SWG) support fixed with L type clamp fixed on ceiling with fastener &amp; s/f connecting copper wire.</t>
  </si>
  <si>
    <t>Supply &amp; Fixing 240V, Modular Socket (2 Module) type fan regulator (step type) (cabtree) on existing Moduler GI switch board with top cover plate incl. making necy. Connections etc.</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</si>
  <si>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</si>
  <si>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Supply &amp; fixing earth busbar of galvanized (hot dip) MS flat 25x6 mm on wall having clearance of 6mm from wall incl. Providing drilled holes on busbar complete with GI bolts, nuts, washers, spacing insulators etc. as required.</t>
  </si>
  <si>
    <t>Supply &amp; Fixing 240 V, 16 A,Modular type switch,  on 2 Module GI Modular type switch board with top cover plate flushed in wall incl. S&amp;F switch board and cover plate and making necy. connections</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</si>
  <si>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</si>
  <si>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b) Ave 4.5 mtr</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</si>
  <si>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c) Ave 3 mtr</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</si>
  <si>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</si>
  <si>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Supply &amp; fixing of 1200mm(48'') sweep Ceiling Fan (Orient,New Bridge, Poler stricker plus) complete with all acessaries Incl S/F necy copper flex wire.</t>
  </si>
  <si>
    <t>Supply  4' single LED type tube light   fitting complete with all acessaries directly on ceiling  with HW round block &amp; suitable size of MS fastener (Crompton/Havells as approved by EIC)</t>
  </si>
  <si>
    <t>Supply &amp; fixing  9W LED night Lamp (Crompton/Philps) for batten light points</t>
  </si>
  <si>
    <t xml:space="preserve">Supply of 72 W LED light fitting (make Crompton,  cat no - LSTP-72-CDL ) </t>
  </si>
  <si>
    <t>Supply and installation  of three phase 415V 3 Hp (2.2 Kw) submersible Pump Motor set suitable for 150mm bore well having overall head of (34 mtr to 18 mtr) &amp; discharge of (175 LPM to  410LPM). The discharge outlet size will be 50mm.(Make Kirloskar/ KSB/ Crompton)</t>
  </si>
  <si>
    <t>Supply &amp; fixing of control panel suitable for 3 Phase 3 HP submersible pump motor set  comprising of DOL starter, dual ammeter &amp; voltmeter, indicator lamp to be fixed on wall incl making connection &amp; necy earthing attachment.(Make L&amp;T/Crompton/KSB)</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</si>
  <si>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</si>
  <si>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 xml:space="preserve">Supply &amp; fixing 50 mm dia Gun metal Non-Return valve(ISI)
     </t>
  </si>
  <si>
    <t>Supplying, fitting and fixing 50 mm gunmetal wheel valve of approved brand and make tested to 21 kg per sq. cm. (for water lines only).</t>
  </si>
  <si>
    <t>Supply &amp; fixing 50 mm dia G.I. Peets valve(ISI) (tested 21 kg per cm)
     (A)-(II) G.I. pipe &amp; fittings item no -4</t>
  </si>
  <si>
    <t>Supply &amp; fixing 50 mm dia G.I. Plug</t>
  </si>
  <si>
    <t>Supply &amp; fixing 50 mm dia G.I. Union
     (A)-(II) G.I. pipe &amp; fittings item no -(I)</t>
  </si>
  <si>
    <t>Supply &amp; fixing 50 mm dia G.I. Flange
     (A)-(II) G.I. pipe &amp; fittings item no -(G)</t>
  </si>
  <si>
    <t>Supply &amp; delivery of 1.1 KV grade X LPE AL. Armoured Cable (make Gloster/Polycab/Havells)     
b) 4 x 10 sq mm XLPE/Al cable</t>
  </si>
  <si>
    <t>Supply &amp; delivery of 1.1 KV grade X LPE AL. Armoured Cable (make Gloster/Polycab/Havells)     
c) 2 x 6 sq mm XLPE/Al cable</t>
  </si>
  <si>
    <t xml:space="preserve">Supply &amp; Laying 3 core 2.5 sqmm flat submersible cable (Finolex)incl. 
</t>
  </si>
  <si>
    <t>Supply &amp; installation of 50mm dia G.I.  pipe (Make TATA-M) of Ave length 6.5 mtr (20 ft) each pipe having heavy duty G.I. socket/elbow (TATA)  incl cutting &amp; threading as required 
a) Make TATA Medium (For Vertical column pipe &amp; Hrizontal delivery pipe line upto the building)
     (A)-(II) G.I. pipe &amp; fittings item no -1(f) (ii)</t>
  </si>
  <si>
    <t>Supply &amp; fixing 50mm dia G.I. Nipple short piece 75mm long</t>
  </si>
  <si>
    <t>Supply &amp; fixing 80mm x 50mm dia reducing tee(for delivery line from header)</t>
  </si>
  <si>
    <t>Supply &amp; fixing holding clamp fabricated by 50mm x 6mm with necy. Nuts, bolts &amp; washers for holding the the column pipe.</t>
  </si>
  <si>
    <t>pairs</t>
  </si>
  <si>
    <t>LS</t>
  </si>
  <si>
    <t>pair</t>
  </si>
  <si>
    <t>Laying of XLPE/Al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b) 4 x 10 sq mm(VTPN to pump)</t>
  </si>
  <si>
    <r>
      <rPr>
        <b/>
        <sz val="11"/>
        <rFont val="Arial"/>
        <family val="2"/>
      </rPr>
      <t>Electrical Work (NON-SCHEDULE ITEM)</t>
    </r>
    <r>
      <rPr>
        <sz val="11"/>
        <rFont val="Arial"/>
        <family val="2"/>
      </rPr>
      <t xml:space="preserve">
Supply &amp; delivery of 1.1 KV grade X LPE AL. Armoured Cable (make Gloster/Polycab/Havells)                                                                                                a)  4 X 50 sqmm. XLPE /Al Cable                                        </t>
    </r>
  </si>
  <si>
    <t>Connecting the equipments to the earth busbar incl. S&amp;f GI(hot dip) wire of size no. 8 SWG on wall/floor with stapples buried inside wall/floor as required and making connection to equipments with bolts, washers, nuts, cable lugs etc. as required and mending good damages.</t>
  </si>
  <si>
    <t>Fixing the LED tube light fitting complete with all accessories directly on wall/ceiling/HW round block and suitable size of MS fastener.</t>
  </si>
  <si>
    <t>Supply &amp; fixing only fan box type clamp of 150mm dia &amp; 80mm depth made of 16SWG CRCA sheet with one end duly sealed by cover, properly welded, incl. S&amp;f 12mm dia 600mm long MS rod duly bend by heat treatment at the centre position of rod to grip fan bobin properly, incl. binding wire, incl. supplying and covering the box with alkathene sheet, placed in order to prevent concrete from entering the box.</t>
  </si>
  <si>
    <t>Supply &amp; fixing (40mmx40mmx6mm) GI pole clamp with nuts, bolts, &amp; washer for holding vertical 40mm dia GI cable protection pipe from service pole.</t>
  </si>
  <si>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80 mm dia. boring etc. for top enlargement of the well
       (A)-(V) Tube well item no - 1e(i)</t>
  </si>
  <si>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top enlargement
       (A)-(V) Tube well item no - 1e(ii)
</t>
  </si>
  <si>
    <t>Civil Works</t>
  </si>
  <si>
    <t>Name of Work:  Construction of 100 Heads Male Barrack at Islampur P.S. under Uttar Dinajpur District.</t>
  </si>
  <si>
    <t>Contract No:  WBPHIDCL/Add.CE/NIT- 136(e)/2018-2019  For Sl. No. 3  (1st Call)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</si>
</sst>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2"/>
      <name val="Arial"/>
      <family val="2"/>
    </font>
    <font>
      <sz val="10.8"/>
      <name val="Arial"/>
      <family val="2"/>
    </font>
    <font>
      <sz val="11"/>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sz val="10"/>
      <color indexed="8"/>
      <name val="Courier New"/>
      <family val="3"/>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sz val="11"/>
      <color theme="1"/>
      <name val="Arial"/>
      <family val="2"/>
    </font>
    <font>
      <sz val="10"/>
      <color rgb="FF000000"/>
      <name val="Courier New"/>
      <family val="3"/>
    </font>
    <font>
      <b/>
      <sz val="14"/>
      <color theme="6" tint="-0.4999699890613556"/>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9"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70" fillId="33" borderId="10" xfId="61" applyNumberFormat="1" applyFont="1" applyFill="1" applyBorder="1" applyAlignment="1" applyProtection="1">
      <alignment vertical="center" wrapText="1"/>
      <protection locked="0"/>
    </xf>
    <xf numFmtId="183" fontId="71" fillId="33" borderId="10" xfId="66" applyNumberFormat="1" applyFont="1" applyFill="1" applyBorder="1" applyAlignment="1" applyProtection="1">
      <alignment horizontal="center" vertical="center"/>
      <protection locked="0"/>
    </xf>
    <xf numFmtId="0" fontId="66"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180" fontId="6" fillId="0" borderId="19"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35" borderId="0" xfId="57" applyNumberFormat="1" applyFont="1" applyFill="1" applyAlignment="1">
      <alignment vertical="top"/>
      <protection/>
    </xf>
    <xf numFmtId="0" fontId="64" fillId="35" borderId="0" xfId="57" applyNumberFormat="1" applyFont="1" applyFill="1" applyAlignment="1">
      <alignment vertical="top"/>
      <protection/>
    </xf>
    <xf numFmtId="0" fontId="3" fillId="34" borderId="0" xfId="57" applyNumberFormat="1" applyFont="1" applyFill="1" applyAlignment="1">
      <alignment vertical="top"/>
      <protection/>
    </xf>
    <xf numFmtId="0" fontId="2" fillId="0" borderId="20"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3" fillId="0" borderId="11" xfId="57" applyFont="1" applyFill="1" applyBorder="1" applyAlignment="1">
      <alignment horizontal="center" vertical="center"/>
      <protection/>
    </xf>
    <xf numFmtId="0" fontId="3" fillId="0" borderId="11" xfId="0" applyFont="1" applyFill="1" applyBorder="1" applyAlignment="1">
      <alignment horizontal="center" vertical="center" wrapText="1"/>
    </xf>
    <xf numFmtId="171" fontId="3" fillId="0" borderId="11" xfId="42" applyNumberFormat="1" applyFont="1" applyFill="1" applyBorder="1" applyAlignment="1">
      <alignment horizontal="center" vertical="center"/>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3" fillId="0" borderId="11" xfId="61"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center" vertical="center"/>
      <protection/>
    </xf>
    <xf numFmtId="182" fontId="72" fillId="0" borderId="0" xfId="0" applyNumberFormat="1" applyFont="1" applyFill="1" applyBorder="1" applyAlignment="1">
      <alignment horizontal="center" vertical="center" wrapText="1"/>
    </xf>
    <xf numFmtId="0" fontId="72" fillId="0" borderId="20" xfId="0" applyFont="1" applyFill="1" applyBorder="1" applyAlignment="1">
      <alignment horizontal="center" vertical="center"/>
    </xf>
    <xf numFmtId="182" fontId="3" fillId="0" borderId="11" xfId="44" applyNumberFormat="1" applyFont="1" applyFill="1" applyBorder="1" applyAlignment="1">
      <alignment horizontal="center" vertical="center"/>
    </xf>
    <xf numFmtId="0" fontId="3" fillId="0" borderId="11" xfId="0" applyFont="1" applyFill="1" applyBorder="1" applyAlignment="1">
      <alignment horizontal="center" vertical="center"/>
    </xf>
    <xf numFmtId="2" fontId="18"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9" fillId="0" borderId="11" xfId="0" applyFont="1" applyFill="1" applyBorder="1" applyAlignment="1">
      <alignment horizontal="justify" vertical="top" wrapText="1"/>
    </xf>
    <xf numFmtId="2" fontId="6" fillId="0" borderId="11" xfId="61" applyNumberFormat="1" applyFont="1" applyFill="1" applyBorder="1" applyAlignment="1">
      <alignment vertical="top"/>
      <protection/>
    </xf>
    <xf numFmtId="2" fontId="74" fillId="0" borderId="11" xfId="61" applyNumberFormat="1" applyFont="1" applyFill="1" applyBorder="1" applyAlignment="1">
      <alignment vertical="top"/>
      <protection/>
    </xf>
    <xf numFmtId="2" fontId="3" fillId="0" borderId="0" xfId="57" applyNumberFormat="1" applyFont="1" applyFill="1" applyAlignment="1">
      <alignment vertical="center"/>
      <protection/>
    </xf>
    <xf numFmtId="0" fontId="11"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2" fontId="2" fillId="0" borderId="16" xfId="61" applyNumberFormat="1" applyFont="1" applyFill="1" applyBorder="1" applyAlignment="1">
      <alignment horizontal="center" vertical="center"/>
      <protection/>
    </xf>
    <xf numFmtId="182" fontId="3" fillId="0" borderId="0" xfId="57" applyNumberFormat="1" applyFont="1" applyFill="1" applyAlignment="1">
      <alignment vertical="top"/>
      <protection/>
    </xf>
    <xf numFmtId="0" fontId="4" fillId="0" borderId="0" xfId="57" applyNumberFormat="1" applyFont="1" applyFill="1" applyBorder="1" applyAlignment="1">
      <alignment horizontal="left" vertical="center"/>
      <protection/>
    </xf>
    <xf numFmtId="0" fontId="0" fillId="0" borderId="0" xfId="57" applyNumberFormat="1" applyFill="1" applyAlignment="1">
      <alignment vertical="center"/>
      <protection/>
    </xf>
    <xf numFmtId="2" fontId="3" fillId="0" borderId="0" xfId="57" applyNumberFormat="1" applyFont="1" applyFill="1" applyBorder="1" applyAlignment="1">
      <alignment vertical="center"/>
      <protection/>
    </xf>
    <xf numFmtId="2" fontId="3" fillId="0" borderId="0" xfId="57" applyNumberFormat="1" applyFont="1" applyFill="1" applyAlignment="1" applyProtection="1">
      <alignment vertical="center"/>
      <protection locked="0"/>
    </xf>
    <xf numFmtId="2" fontId="4" fillId="0" borderId="0" xfId="57" applyNumberFormat="1" applyFont="1" applyFill="1" applyBorder="1" applyAlignment="1">
      <alignment horizontal="left" vertical="center"/>
      <protection/>
    </xf>
    <xf numFmtId="2" fontId="0" fillId="0" borderId="0" xfId="57" applyNumberFormat="1" applyFill="1" applyAlignment="1">
      <alignment vertical="center"/>
      <protection/>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20"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20"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W203"/>
  <sheetViews>
    <sheetView showGridLines="0" view="pageBreakPreview" zoomScaleNormal="80" zoomScaleSheetLayoutView="100" zoomScalePageLayoutView="0" workbookViewId="0" topLeftCell="A197">
      <selection activeCell="A8" sqref="A8"/>
    </sheetView>
  </sheetViews>
  <sheetFormatPr defaultColWidth="9.140625" defaultRowHeight="15"/>
  <cols>
    <col min="1" max="1" width="13.57421875" style="27" customWidth="1"/>
    <col min="2" max="2" width="63.14062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13.8515625" style="103" hidden="1" customWidth="1"/>
    <col min="57" max="57" width="12.00390625" style="107" hidden="1" customWidth="1"/>
    <col min="58" max="225" width="9.140625" style="27" customWidth="1"/>
    <col min="226" max="230" width="9.140625" style="28" customWidth="1"/>
    <col min="231" max="16384" width="9.140625" style="27" customWidth="1"/>
  </cols>
  <sheetData>
    <row r="1" spans="1:230" s="1" customFormat="1" ht="27" customHeight="1">
      <c r="A1" s="114" t="str">
        <f>B2&amp;" BoQ"</f>
        <v>Percentage BoQ</v>
      </c>
      <c r="B1" s="114"/>
      <c r="C1" s="114"/>
      <c r="D1" s="114"/>
      <c r="E1" s="114"/>
      <c r="F1" s="114"/>
      <c r="G1" s="114"/>
      <c r="H1" s="114"/>
      <c r="I1" s="114"/>
      <c r="J1" s="114"/>
      <c r="K1" s="114"/>
      <c r="L1" s="114"/>
      <c r="O1" s="2"/>
      <c r="P1" s="2"/>
      <c r="Q1" s="3"/>
      <c r="BE1" s="104"/>
      <c r="HR1" s="3"/>
      <c r="HS1" s="3"/>
      <c r="HT1" s="3"/>
      <c r="HU1" s="3"/>
      <c r="HV1" s="3"/>
    </row>
    <row r="2" spans="1:57" s="1" customFormat="1" ht="25.5" customHeight="1" hidden="1">
      <c r="A2" s="29" t="s">
        <v>4</v>
      </c>
      <c r="B2" s="29" t="s">
        <v>63</v>
      </c>
      <c r="C2" s="29" t="s">
        <v>5</v>
      </c>
      <c r="D2" s="29" t="s">
        <v>6</v>
      </c>
      <c r="E2" s="29" t="s">
        <v>7</v>
      </c>
      <c r="J2" s="4"/>
      <c r="K2" s="4"/>
      <c r="L2" s="4"/>
      <c r="O2" s="2"/>
      <c r="P2" s="2"/>
      <c r="Q2" s="3"/>
      <c r="BE2" s="104"/>
    </row>
    <row r="3" spans="1:230" s="1" customFormat="1" ht="30" customHeight="1" hidden="1">
      <c r="A3" s="1" t="s">
        <v>68</v>
      </c>
      <c r="C3" s="1" t="s">
        <v>67</v>
      </c>
      <c r="BE3" s="104"/>
      <c r="HR3" s="3"/>
      <c r="HS3" s="3"/>
      <c r="HT3" s="3"/>
      <c r="HU3" s="3"/>
      <c r="HV3" s="3"/>
    </row>
    <row r="4" spans="1:230" s="5" customFormat="1" ht="30.75" customHeight="1">
      <c r="A4" s="115" t="s">
        <v>299</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02"/>
      <c r="BE4" s="106"/>
      <c r="HR4" s="6"/>
      <c r="HS4" s="6"/>
      <c r="HT4" s="6"/>
      <c r="HU4" s="6"/>
      <c r="HV4" s="6"/>
    </row>
    <row r="5" spans="1:230" s="5" customFormat="1" ht="30.75" customHeight="1">
      <c r="A5" s="115" t="s">
        <v>449</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02"/>
      <c r="BE5" s="106"/>
      <c r="HR5" s="6"/>
      <c r="HS5" s="6"/>
      <c r="HT5" s="6"/>
      <c r="HU5" s="6"/>
      <c r="HV5" s="6"/>
    </row>
    <row r="6" spans="1:230" s="5" customFormat="1" ht="30.75" customHeight="1">
      <c r="A6" s="115" t="s">
        <v>450</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02"/>
      <c r="BE6" s="106"/>
      <c r="HR6" s="6"/>
      <c r="HS6" s="6"/>
      <c r="HT6" s="6"/>
      <c r="HU6" s="6"/>
      <c r="HV6" s="6"/>
    </row>
    <row r="7" spans="1:230" s="5" customFormat="1" ht="29.25" customHeight="1" hidden="1">
      <c r="A7" s="116" t="s">
        <v>8</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02"/>
      <c r="BE7" s="106"/>
      <c r="HR7" s="6"/>
      <c r="HS7" s="6"/>
      <c r="HT7" s="6"/>
      <c r="HU7" s="6"/>
      <c r="HV7" s="6"/>
    </row>
    <row r="8" spans="1:230" s="7" customFormat="1" ht="37.5" customHeight="1">
      <c r="A8" s="30" t="s">
        <v>9</v>
      </c>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9"/>
      <c r="BE8" s="105"/>
      <c r="HR8" s="8"/>
      <c r="HS8" s="8"/>
      <c r="HT8" s="8"/>
      <c r="HU8" s="8"/>
      <c r="HV8" s="8"/>
    </row>
    <row r="9" spans="1:230" s="9" customFormat="1" ht="61.5" customHeight="1">
      <c r="A9" s="111" t="s">
        <v>10</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3"/>
      <c r="BE9" s="97"/>
      <c r="HR9" s="10"/>
      <c r="HS9" s="10"/>
      <c r="HT9" s="10"/>
      <c r="HU9" s="10"/>
      <c r="HV9" s="10"/>
    </row>
    <row r="10" spans="1:230"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7"/>
      <c r="HR10" s="13"/>
      <c r="HS10" s="13"/>
      <c r="HT10" s="13"/>
      <c r="HU10" s="13"/>
      <c r="HV10" s="13"/>
    </row>
    <row r="11" spans="1:230" s="12" customFormat="1" ht="42.7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BD11" s="9"/>
      <c r="BE11" s="97"/>
      <c r="HR11" s="13"/>
      <c r="HS11" s="13"/>
      <c r="HT11" s="13"/>
      <c r="HU11" s="13"/>
      <c r="HV11" s="13"/>
    </row>
    <row r="12" spans="1:230"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7"/>
      <c r="HR12" s="13"/>
      <c r="HS12" s="13"/>
      <c r="HT12" s="13"/>
      <c r="HU12" s="13"/>
      <c r="HV12" s="13"/>
    </row>
    <row r="13" spans="1:230" s="21" customFormat="1" ht="22.5" customHeight="1">
      <c r="A13" s="33">
        <v>1</v>
      </c>
      <c r="B13" s="34" t="s">
        <v>448</v>
      </c>
      <c r="C13" s="86"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0"/>
      <c r="BB13" s="40"/>
      <c r="BC13" s="41"/>
      <c r="BD13" s="9"/>
      <c r="BE13" s="97"/>
      <c r="HR13" s="22">
        <v>1</v>
      </c>
      <c r="HS13" s="22" t="s">
        <v>35</v>
      </c>
      <c r="HT13" s="22" t="s">
        <v>36</v>
      </c>
      <c r="HU13" s="22">
        <v>10</v>
      </c>
      <c r="HV13" s="22" t="s">
        <v>37</v>
      </c>
    </row>
    <row r="14" spans="1:231" s="21" customFormat="1" ht="159.75" customHeight="1">
      <c r="A14" s="33">
        <v>2</v>
      </c>
      <c r="B14" s="67" t="s">
        <v>300</v>
      </c>
      <c r="C14" s="86" t="s">
        <v>38</v>
      </c>
      <c r="D14" s="68">
        <v>415.4</v>
      </c>
      <c r="E14" s="68" t="s">
        <v>243</v>
      </c>
      <c r="F14" s="79">
        <v>134.92</v>
      </c>
      <c r="G14" s="70">
        <v>119.27</v>
      </c>
      <c r="H14" s="70"/>
      <c r="I14" s="71" t="s">
        <v>40</v>
      </c>
      <c r="J14" s="72">
        <f>IF(I14="Less(-)",-1,1)</f>
        <v>1</v>
      </c>
      <c r="K14" s="73" t="s">
        <v>64</v>
      </c>
      <c r="L14" s="73" t="s">
        <v>7</v>
      </c>
      <c r="M14" s="74"/>
      <c r="N14" s="70"/>
      <c r="O14" s="70"/>
      <c r="P14" s="75"/>
      <c r="Q14" s="70"/>
      <c r="R14" s="70"/>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100">
        <f>total_amount_ba($B$2,$D$2,D14,F14,J14,K14,M14)</f>
        <v>56045.76799999999</v>
      </c>
      <c r="BB14" s="77">
        <f>BA14+SUM(N14:AZ14)</f>
        <v>56045.76799999999</v>
      </c>
      <c r="BC14" s="78" t="str">
        <f>SpellNumber(L14,BB14)</f>
        <v>INR  Fifty Six Thousand  &amp;Forty Five  and Paise Seventy Seven Only</v>
      </c>
      <c r="BD14" s="97">
        <v>119.27</v>
      </c>
      <c r="BE14" s="97">
        <f>ROUND(+BD14*1.12*1.01,2)</f>
        <v>134.92</v>
      </c>
      <c r="HS14" s="22">
        <v>1.02</v>
      </c>
      <c r="HT14" s="22" t="s">
        <v>43</v>
      </c>
      <c r="HU14" s="22" t="s">
        <v>44</v>
      </c>
      <c r="HV14" s="22">
        <v>213</v>
      </c>
      <c r="HW14" s="22" t="s">
        <v>39</v>
      </c>
    </row>
    <row r="15" spans="1:231" s="21" customFormat="1" ht="171" customHeight="1">
      <c r="A15" s="33">
        <v>3</v>
      </c>
      <c r="B15" s="67" t="s">
        <v>301</v>
      </c>
      <c r="C15" s="86" t="s">
        <v>42</v>
      </c>
      <c r="D15" s="68">
        <v>14.52</v>
      </c>
      <c r="E15" s="91" t="s">
        <v>243</v>
      </c>
      <c r="F15" s="79">
        <v>217.62</v>
      </c>
      <c r="G15" s="70"/>
      <c r="H15" s="70"/>
      <c r="I15" s="71" t="s">
        <v>40</v>
      </c>
      <c r="J15" s="72">
        <f>IF(I15="Less(-)",-1,1)</f>
        <v>1</v>
      </c>
      <c r="K15" s="73" t="s">
        <v>64</v>
      </c>
      <c r="L15" s="73" t="s">
        <v>7</v>
      </c>
      <c r="M15" s="74"/>
      <c r="N15" s="70"/>
      <c r="O15" s="70"/>
      <c r="P15" s="75"/>
      <c r="Q15" s="70"/>
      <c r="R15" s="70"/>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100">
        <f>total_amount_ba($B$2,$D$2,D15,F15,J15,K15,M15)</f>
        <v>3159.8424</v>
      </c>
      <c r="BB15" s="77">
        <f>BA15+SUM(N15:AZ15)</f>
        <v>3159.8424</v>
      </c>
      <c r="BC15" s="78" t="str">
        <f>SpellNumber(L15,BB15)</f>
        <v>INR  Three Thousand One Hundred &amp; Fifty Nine  and Paise Eighty Four Only</v>
      </c>
      <c r="BD15" s="97">
        <v>192.38</v>
      </c>
      <c r="BE15" s="97">
        <f aca="true" t="shared" si="0" ref="BE15:BE78">ROUND(+BD15*1.12*1.01,2)</f>
        <v>217.62</v>
      </c>
      <c r="HS15" s="22">
        <v>2</v>
      </c>
      <c r="HT15" s="22" t="s">
        <v>35</v>
      </c>
      <c r="HU15" s="22" t="s">
        <v>46</v>
      </c>
      <c r="HV15" s="22">
        <v>10</v>
      </c>
      <c r="HW15" s="22" t="s">
        <v>39</v>
      </c>
    </row>
    <row r="16" spans="1:231" s="21" customFormat="1" ht="91.5" customHeight="1">
      <c r="A16" s="33">
        <v>4</v>
      </c>
      <c r="B16" s="67" t="s">
        <v>302</v>
      </c>
      <c r="C16" s="86" t="s">
        <v>45</v>
      </c>
      <c r="D16" s="68">
        <v>44.58</v>
      </c>
      <c r="E16" s="81" t="s">
        <v>243</v>
      </c>
      <c r="F16" s="79">
        <v>551.36</v>
      </c>
      <c r="G16" s="70"/>
      <c r="H16" s="70"/>
      <c r="I16" s="71" t="s">
        <v>40</v>
      </c>
      <c r="J16" s="72">
        <f aca="true" t="shared" si="1" ref="J16:J78">IF(I16="Less(-)",-1,1)</f>
        <v>1</v>
      </c>
      <c r="K16" s="73" t="s">
        <v>64</v>
      </c>
      <c r="L16" s="73" t="s">
        <v>7</v>
      </c>
      <c r="M16" s="74"/>
      <c r="N16" s="70"/>
      <c r="O16" s="70"/>
      <c r="P16" s="75"/>
      <c r="Q16" s="70"/>
      <c r="R16" s="70"/>
      <c r="S16" s="75"/>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100">
        <f aca="true" t="shared" si="2" ref="BA16:BA78">total_amount_ba($B$2,$D$2,D16,F16,J16,K16,M16)</f>
        <v>24579.6288</v>
      </c>
      <c r="BB16" s="77">
        <f aca="true" t="shared" si="3" ref="BB16:BB78">BA16+SUM(N16:AZ16)</f>
        <v>24579.6288</v>
      </c>
      <c r="BC16" s="78" t="str">
        <f aca="true" t="shared" si="4" ref="BC16:BC78">SpellNumber(L16,BB16)</f>
        <v>INR  Twenty Four Thousand Five Hundred &amp; Seventy Nine  and Paise Sixty Three Only</v>
      </c>
      <c r="BD16" s="97">
        <v>487.41</v>
      </c>
      <c r="BE16" s="97">
        <f t="shared" si="0"/>
        <v>551.36</v>
      </c>
      <c r="HS16" s="22">
        <v>3</v>
      </c>
      <c r="HT16" s="22" t="s">
        <v>48</v>
      </c>
      <c r="HU16" s="22" t="s">
        <v>49</v>
      </c>
      <c r="HV16" s="22">
        <v>10</v>
      </c>
      <c r="HW16" s="22" t="s">
        <v>39</v>
      </c>
    </row>
    <row r="17" spans="1:231" s="21" customFormat="1" ht="145.5" customHeight="1">
      <c r="A17" s="33">
        <v>5</v>
      </c>
      <c r="B17" s="67" t="s">
        <v>303</v>
      </c>
      <c r="C17" s="86" t="s">
        <v>47</v>
      </c>
      <c r="D17" s="68">
        <v>200</v>
      </c>
      <c r="E17" s="92" t="s">
        <v>243</v>
      </c>
      <c r="F17" s="79">
        <v>556.31</v>
      </c>
      <c r="G17" s="70"/>
      <c r="H17" s="70"/>
      <c r="I17" s="71" t="s">
        <v>40</v>
      </c>
      <c r="J17" s="72">
        <f t="shared" si="1"/>
        <v>1</v>
      </c>
      <c r="K17" s="73" t="s">
        <v>64</v>
      </c>
      <c r="L17" s="73" t="s">
        <v>7</v>
      </c>
      <c r="M17" s="74"/>
      <c r="N17" s="70"/>
      <c r="O17" s="70"/>
      <c r="P17" s="75"/>
      <c r="Q17" s="70"/>
      <c r="R17" s="70"/>
      <c r="S17" s="75"/>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100">
        <f t="shared" si="2"/>
        <v>111261.99999999999</v>
      </c>
      <c r="BB17" s="77">
        <f t="shared" si="3"/>
        <v>111261.99999999999</v>
      </c>
      <c r="BC17" s="78" t="str">
        <f t="shared" si="4"/>
        <v>INR  One Lakh Eleven Thousand Two Hundred &amp; Sixty One  and Paise One Hundred Only</v>
      </c>
      <c r="BD17" s="97">
        <v>491.79</v>
      </c>
      <c r="BE17" s="97">
        <f t="shared" si="0"/>
        <v>556.31</v>
      </c>
      <c r="HS17" s="22">
        <v>1.01</v>
      </c>
      <c r="HT17" s="22" t="s">
        <v>41</v>
      </c>
      <c r="HU17" s="22" t="s">
        <v>36</v>
      </c>
      <c r="HV17" s="22">
        <v>123.223</v>
      </c>
      <c r="HW17" s="22" t="s">
        <v>39</v>
      </c>
    </row>
    <row r="18" spans="1:231" s="21" customFormat="1" ht="50.25" customHeight="1">
      <c r="A18" s="33">
        <v>6</v>
      </c>
      <c r="B18" s="67" t="s">
        <v>278</v>
      </c>
      <c r="C18" s="86" t="s">
        <v>50</v>
      </c>
      <c r="D18" s="68">
        <v>152</v>
      </c>
      <c r="E18" s="81" t="s">
        <v>245</v>
      </c>
      <c r="F18" s="79">
        <v>366.51</v>
      </c>
      <c r="G18" s="70"/>
      <c r="H18" s="70"/>
      <c r="I18" s="71" t="s">
        <v>40</v>
      </c>
      <c r="J18" s="72">
        <f t="shared" si="1"/>
        <v>1</v>
      </c>
      <c r="K18" s="73" t="s">
        <v>64</v>
      </c>
      <c r="L18" s="73" t="s">
        <v>7</v>
      </c>
      <c r="M18" s="74"/>
      <c r="N18" s="70"/>
      <c r="O18" s="70"/>
      <c r="P18" s="75"/>
      <c r="Q18" s="70"/>
      <c r="R18" s="70"/>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100">
        <f t="shared" si="2"/>
        <v>55709.52</v>
      </c>
      <c r="BB18" s="77">
        <f t="shared" si="3"/>
        <v>55709.52</v>
      </c>
      <c r="BC18" s="78" t="str">
        <f t="shared" si="4"/>
        <v>INR  Fifty Five Thousand Seven Hundred &amp; Nine  and Paise Fifty Two Only</v>
      </c>
      <c r="BD18" s="97">
        <v>324</v>
      </c>
      <c r="BE18" s="97">
        <f t="shared" si="0"/>
        <v>366.51</v>
      </c>
      <c r="HS18" s="22">
        <v>1.02</v>
      </c>
      <c r="HT18" s="22" t="s">
        <v>43</v>
      </c>
      <c r="HU18" s="22" t="s">
        <v>44</v>
      </c>
      <c r="HV18" s="22">
        <v>213</v>
      </c>
      <c r="HW18" s="22" t="s">
        <v>39</v>
      </c>
    </row>
    <row r="19" spans="1:231" s="21" customFormat="1" ht="71.25">
      <c r="A19" s="33">
        <v>7</v>
      </c>
      <c r="B19" s="67" t="s">
        <v>304</v>
      </c>
      <c r="C19" s="86" t="s">
        <v>51</v>
      </c>
      <c r="D19" s="68">
        <v>15.2</v>
      </c>
      <c r="E19" s="81" t="s">
        <v>243</v>
      </c>
      <c r="F19" s="79">
        <v>4979.54</v>
      </c>
      <c r="G19" s="70"/>
      <c r="H19" s="70"/>
      <c r="I19" s="71" t="s">
        <v>40</v>
      </c>
      <c r="J19" s="72">
        <f t="shared" si="1"/>
        <v>1</v>
      </c>
      <c r="K19" s="73" t="s">
        <v>64</v>
      </c>
      <c r="L19" s="73" t="s">
        <v>7</v>
      </c>
      <c r="M19" s="74"/>
      <c r="N19" s="70"/>
      <c r="O19" s="70"/>
      <c r="P19" s="75"/>
      <c r="Q19" s="70"/>
      <c r="R19" s="70"/>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100">
        <f t="shared" si="2"/>
        <v>75689.008</v>
      </c>
      <c r="BB19" s="77">
        <f t="shared" si="3"/>
        <v>75689.008</v>
      </c>
      <c r="BC19" s="78" t="str">
        <f t="shared" si="4"/>
        <v>INR  Seventy Five Thousand Six Hundred &amp; Eighty Nine  and Paise One Only</v>
      </c>
      <c r="BD19" s="97">
        <v>4402</v>
      </c>
      <c r="BE19" s="97">
        <f t="shared" si="0"/>
        <v>4979.54</v>
      </c>
      <c r="HS19" s="22">
        <v>2</v>
      </c>
      <c r="HT19" s="22" t="s">
        <v>35</v>
      </c>
      <c r="HU19" s="22" t="s">
        <v>46</v>
      </c>
      <c r="HV19" s="22">
        <v>10</v>
      </c>
      <c r="HW19" s="22" t="s">
        <v>39</v>
      </c>
    </row>
    <row r="20" spans="1:231" s="21" customFormat="1" ht="242.25" customHeight="1">
      <c r="A20" s="33">
        <v>8</v>
      </c>
      <c r="B20" s="67" t="s">
        <v>305</v>
      </c>
      <c r="C20" s="86" t="s">
        <v>52</v>
      </c>
      <c r="D20" s="68">
        <v>264.795</v>
      </c>
      <c r="E20" s="81" t="s">
        <v>243</v>
      </c>
      <c r="F20" s="79">
        <v>7964.65</v>
      </c>
      <c r="G20" s="70"/>
      <c r="H20" s="70"/>
      <c r="I20" s="71" t="s">
        <v>40</v>
      </c>
      <c r="J20" s="72">
        <f t="shared" si="1"/>
        <v>1</v>
      </c>
      <c r="K20" s="73" t="s">
        <v>64</v>
      </c>
      <c r="L20" s="73" t="s">
        <v>7</v>
      </c>
      <c r="M20" s="74"/>
      <c r="N20" s="70"/>
      <c r="O20" s="70"/>
      <c r="P20" s="75"/>
      <c r="Q20" s="70"/>
      <c r="R20" s="70"/>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100">
        <f t="shared" si="2"/>
        <v>2108999.49675</v>
      </c>
      <c r="BB20" s="77">
        <f t="shared" si="3"/>
        <v>2108999.49675</v>
      </c>
      <c r="BC20" s="78" t="str">
        <f t="shared" si="4"/>
        <v>INR  Twenty One Lakh Eight Thousand Nine Hundred &amp; Ninety Nine  and Paise Fifty Only</v>
      </c>
      <c r="BD20" s="97">
        <v>7040.89</v>
      </c>
      <c r="BE20" s="97">
        <f t="shared" si="0"/>
        <v>7964.65</v>
      </c>
      <c r="HS20" s="22">
        <v>3</v>
      </c>
      <c r="HT20" s="22" t="s">
        <v>48</v>
      </c>
      <c r="HU20" s="22" t="s">
        <v>49</v>
      </c>
      <c r="HV20" s="22">
        <v>10</v>
      </c>
      <c r="HW20" s="22" t="s">
        <v>39</v>
      </c>
    </row>
    <row r="21" spans="1:231" s="21" customFormat="1" ht="242.25" customHeight="1">
      <c r="A21" s="33">
        <v>9</v>
      </c>
      <c r="B21" s="67" t="s">
        <v>306</v>
      </c>
      <c r="C21" s="86" t="s">
        <v>53</v>
      </c>
      <c r="D21" s="68">
        <v>129.565</v>
      </c>
      <c r="E21" s="82" t="s">
        <v>243</v>
      </c>
      <c r="F21" s="79">
        <v>8072.12</v>
      </c>
      <c r="G21" s="70"/>
      <c r="H21" s="70"/>
      <c r="I21" s="71" t="s">
        <v>40</v>
      </c>
      <c r="J21" s="72">
        <f t="shared" si="1"/>
        <v>1</v>
      </c>
      <c r="K21" s="73" t="s">
        <v>64</v>
      </c>
      <c r="L21" s="73" t="s">
        <v>7</v>
      </c>
      <c r="M21" s="74"/>
      <c r="N21" s="70"/>
      <c r="O21" s="70"/>
      <c r="P21" s="75"/>
      <c r="Q21" s="70"/>
      <c r="R21" s="70"/>
      <c r="S21" s="75"/>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100">
        <f t="shared" si="2"/>
        <v>1045864.2278</v>
      </c>
      <c r="BB21" s="77">
        <f t="shared" si="3"/>
        <v>1045864.2278</v>
      </c>
      <c r="BC21" s="78" t="str">
        <f t="shared" si="4"/>
        <v>INR  Ten Lakh Forty Five Thousand Eight Hundred &amp; Sixty Four  and Paise Twenty Three Only</v>
      </c>
      <c r="BD21" s="97">
        <v>7135.89</v>
      </c>
      <c r="BE21" s="97">
        <f t="shared" si="0"/>
        <v>8072.12</v>
      </c>
      <c r="HS21" s="22">
        <v>1.01</v>
      </c>
      <c r="HT21" s="22" t="s">
        <v>41</v>
      </c>
      <c r="HU21" s="22" t="s">
        <v>36</v>
      </c>
      <c r="HV21" s="22">
        <v>123.223</v>
      </c>
      <c r="HW21" s="22" t="s">
        <v>39</v>
      </c>
    </row>
    <row r="22" spans="1:231" s="21" customFormat="1" ht="242.25" customHeight="1">
      <c r="A22" s="33">
        <v>10</v>
      </c>
      <c r="B22" s="67" t="s">
        <v>307</v>
      </c>
      <c r="C22" s="86" t="s">
        <v>54</v>
      </c>
      <c r="D22" s="68">
        <v>9.883</v>
      </c>
      <c r="E22" s="82" t="s">
        <v>243</v>
      </c>
      <c r="F22" s="79">
        <v>8179.58</v>
      </c>
      <c r="G22" s="70"/>
      <c r="H22" s="70"/>
      <c r="I22" s="71" t="s">
        <v>40</v>
      </c>
      <c r="J22" s="72">
        <f>IF(I22="Less(-)",-1,1)</f>
        <v>1</v>
      </c>
      <c r="K22" s="73" t="s">
        <v>64</v>
      </c>
      <c r="L22" s="73" t="s">
        <v>7</v>
      </c>
      <c r="M22" s="74"/>
      <c r="N22" s="70"/>
      <c r="O22" s="70"/>
      <c r="P22" s="75"/>
      <c r="Q22" s="70"/>
      <c r="R22" s="70"/>
      <c r="S22" s="75"/>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100">
        <f>total_amount_ba($B$2,$D$2,D22,F22,J22,K22,M22)</f>
        <v>80838.78914</v>
      </c>
      <c r="BB22" s="77">
        <f>BA22+SUM(N22:AZ22)</f>
        <v>80838.78914</v>
      </c>
      <c r="BC22" s="78" t="str">
        <f>SpellNumber(L22,BB22)</f>
        <v>INR  Eighty Thousand Eight Hundred &amp; Thirty Eight  and Paise Seventy Nine Only</v>
      </c>
      <c r="BD22" s="97">
        <v>7230.89</v>
      </c>
      <c r="BE22" s="97">
        <f t="shared" si="0"/>
        <v>8179.58</v>
      </c>
      <c r="HS22" s="22">
        <v>1.02</v>
      </c>
      <c r="HT22" s="22" t="s">
        <v>43</v>
      </c>
      <c r="HU22" s="22" t="s">
        <v>44</v>
      </c>
      <c r="HV22" s="22">
        <v>213</v>
      </c>
      <c r="HW22" s="22" t="s">
        <v>39</v>
      </c>
    </row>
    <row r="23" spans="1:231" s="21" customFormat="1" ht="128.25">
      <c r="A23" s="33">
        <v>11</v>
      </c>
      <c r="B23" s="67" t="s">
        <v>308</v>
      </c>
      <c r="C23" s="86" t="s">
        <v>55</v>
      </c>
      <c r="D23" s="68">
        <v>1750.98</v>
      </c>
      <c r="E23" s="82" t="s">
        <v>245</v>
      </c>
      <c r="F23" s="79">
        <v>410.63</v>
      </c>
      <c r="G23" s="70"/>
      <c r="H23" s="70"/>
      <c r="I23" s="71" t="s">
        <v>40</v>
      </c>
      <c r="J23" s="72">
        <f t="shared" si="1"/>
        <v>1</v>
      </c>
      <c r="K23" s="73" t="s">
        <v>64</v>
      </c>
      <c r="L23" s="73" t="s">
        <v>7</v>
      </c>
      <c r="M23" s="74"/>
      <c r="N23" s="70"/>
      <c r="O23" s="70"/>
      <c r="P23" s="75"/>
      <c r="Q23" s="70"/>
      <c r="R23" s="70"/>
      <c r="S23" s="75"/>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100">
        <f t="shared" si="2"/>
        <v>719004.9174</v>
      </c>
      <c r="BB23" s="77">
        <f t="shared" si="3"/>
        <v>719004.9174</v>
      </c>
      <c r="BC23" s="78" t="str">
        <f t="shared" si="4"/>
        <v>INR  Seven Lakh Nineteen Thousand  &amp;Four  and Paise Ninety Two Only</v>
      </c>
      <c r="BD23" s="97">
        <v>363</v>
      </c>
      <c r="BE23" s="97">
        <f t="shared" si="0"/>
        <v>410.63</v>
      </c>
      <c r="HS23" s="22">
        <v>2</v>
      </c>
      <c r="HT23" s="22" t="s">
        <v>35</v>
      </c>
      <c r="HU23" s="22" t="s">
        <v>46</v>
      </c>
      <c r="HV23" s="22">
        <v>10</v>
      </c>
      <c r="HW23" s="22" t="s">
        <v>39</v>
      </c>
    </row>
    <row r="24" spans="1:231" s="21" customFormat="1" ht="128.25">
      <c r="A24" s="33">
        <v>12</v>
      </c>
      <c r="B24" s="67" t="s">
        <v>309</v>
      </c>
      <c r="C24" s="86" t="s">
        <v>56</v>
      </c>
      <c r="D24" s="68">
        <v>1202.73</v>
      </c>
      <c r="E24" s="82" t="s">
        <v>245</v>
      </c>
      <c r="F24" s="79">
        <v>430.99</v>
      </c>
      <c r="G24" s="70"/>
      <c r="H24" s="70"/>
      <c r="I24" s="71" t="s">
        <v>40</v>
      </c>
      <c r="J24" s="72">
        <f t="shared" si="1"/>
        <v>1</v>
      </c>
      <c r="K24" s="73" t="s">
        <v>64</v>
      </c>
      <c r="L24" s="73" t="s">
        <v>7</v>
      </c>
      <c r="M24" s="74"/>
      <c r="N24" s="70"/>
      <c r="O24" s="70"/>
      <c r="P24" s="75"/>
      <c r="Q24" s="70"/>
      <c r="R24" s="70"/>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100">
        <f t="shared" si="2"/>
        <v>518364.60270000005</v>
      </c>
      <c r="BB24" s="77">
        <f t="shared" si="3"/>
        <v>518364.60270000005</v>
      </c>
      <c r="BC24" s="78" t="str">
        <f t="shared" si="4"/>
        <v>INR  Five Lakh Eighteen Thousand Three Hundred &amp; Sixty Four  and Paise Sixty Only</v>
      </c>
      <c r="BD24" s="97">
        <v>381</v>
      </c>
      <c r="BE24" s="97">
        <f t="shared" si="0"/>
        <v>430.99</v>
      </c>
      <c r="HS24" s="22">
        <v>1.01</v>
      </c>
      <c r="HT24" s="22" t="s">
        <v>41</v>
      </c>
      <c r="HU24" s="22" t="s">
        <v>36</v>
      </c>
      <c r="HV24" s="22">
        <v>123.223</v>
      </c>
      <c r="HW24" s="22" t="s">
        <v>39</v>
      </c>
    </row>
    <row r="25" spans="1:231" s="21" customFormat="1" ht="128.25">
      <c r="A25" s="33">
        <v>13</v>
      </c>
      <c r="B25" s="67" t="s">
        <v>310</v>
      </c>
      <c r="C25" s="86" t="s">
        <v>163</v>
      </c>
      <c r="D25" s="68">
        <v>86.293</v>
      </c>
      <c r="E25" s="68" t="s">
        <v>243</v>
      </c>
      <c r="F25" s="79">
        <v>451.35</v>
      </c>
      <c r="G25" s="70"/>
      <c r="H25" s="70"/>
      <c r="I25" s="71" t="s">
        <v>40</v>
      </c>
      <c r="J25" s="72">
        <f t="shared" si="1"/>
        <v>1</v>
      </c>
      <c r="K25" s="73" t="s">
        <v>64</v>
      </c>
      <c r="L25" s="73" t="s">
        <v>7</v>
      </c>
      <c r="M25" s="74"/>
      <c r="N25" s="70"/>
      <c r="O25" s="70"/>
      <c r="P25" s="75"/>
      <c r="Q25" s="70"/>
      <c r="R25" s="70"/>
      <c r="S25" s="75"/>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100">
        <f t="shared" si="2"/>
        <v>38948.345550000005</v>
      </c>
      <c r="BB25" s="77">
        <f t="shared" si="3"/>
        <v>38948.345550000005</v>
      </c>
      <c r="BC25" s="78" t="str">
        <f t="shared" si="4"/>
        <v>INR  Thirty Eight Thousand Nine Hundred &amp; Forty Eight  and Paise Thirty Five Only</v>
      </c>
      <c r="BD25" s="97">
        <v>399</v>
      </c>
      <c r="BE25" s="97">
        <f t="shared" si="0"/>
        <v>451.35</v>
      </c>
      <c r="HS25" s="22">
        <v>1.02</v>
      </c>
      <c r="HT25" s="22" t="s">
        <v>43</v>
      </c>
      <c r="HU25" s="22" t="s">
        <v>44</v>
      </c>
      <c r="HV25" s="22">
        <v>213</v>
      </c>
      <c r="HW25" s="22" t="s">
        <v>39</v>
      </c>
    </row>
    <row r="26" spans="1:231" s="21" customFormat="1" ht="183.75" customHeight="1">
      <c r="A26" s="33">
        <v>14</v>
      </c>
      <c r="B26" s="67" t="s">
        <v>311</v>
      </c>
      <c r="C26" s="86" t="s">
        <v>57</v>
      </c>
      <c r="D26" s="68">
        <v>32.209</v>
      </c>
      <c r="E26" s="68" t="s">
        <v>312</v>
      </c>
      <c r="F26" s="79">
        <v>83418.08</v>
      </c>
      <c r="G26" s="70"/>
      <c r="H26" s="70"/>
      <c r="I26" s="71" t="s">
        <v>40</v>
      </c>
      <c r="J26" s="72">
        <f>IF(I26="Less(-)",-1,1)</f>
        <v>1</v>
      </c>
      <c r="K26" s="73" t="s">
        <v>64</v>
      </c>
      <c r="L26" s="73" t="s">
        <v>7</v>
      </c>
      <c r="M26" s="74"/>
      <c r="N26" s="70"/>
      <c r="O26" s="70"/>
      <c r="P26" s="75"/>
      <c r="Q26" s="70"/>
      <c r="R26" s="70"/>
      <c r="S26" s="75"/>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100">
        <f>total_amount_ba($B$2,$D$2,D26,F26,J26,K26,M26)</f>
        <v>2686812.9387200004</v>
      </c>
      <c r="BB26" s="77">
        <f>BA26+SUM(N26:AZ26)</f>
        <v>2686812.9387200004</v>
      </c>
      <c r="BC26" s="78" t="str">
        <f>SpellNumber(L26,BB26)</f>
        <v>INR  Twenty Six Lakh Eighty Six Thousand Eight Hundred &amp; Twelve  and Paise Ninety Four Only</v>
      </c>
      <c r="BD26" s="97">
        <v>73743</v>
      </c>
      <c r="BE26" s="97">
        <f t="shared" si="0"/>
        <v>83418.08</v>
      </c>
      <c r="HS26" s="22">
        <v>2</v>
      </c>
      <c r="HT26" s="22" t="s">
        <v>35</v>
      </c>
      <c r="HU26" s="22" t="s">
        <v>46</v>
      </c>
      <c r="HV26" s="22">
        <v>10</v>
      </c>
      <c r="HW26" s="22" t="s">
        <v>39</v>
      </c>
    </row>
    <row r="27" spans="1:231" s="21" customFormat="1" ht="187.5" customHeight="1">
      <c r="A27" s="33">
        <v>15</v>
      </c>
      <c r="B27" s="67" t="s">
        <v>313</v>
      </c>
      <c r="C27" s="86" t="s">
        <v>58</v>
      </c>
      <c r="D27" s="68">
        <v>15.765</v>
      </c>
      <c r="E27" s="68" t="s">
        <v>312</v>
      </c>
      <c r="F27" s="79">
        <v>83904.5</v>
      </c>
      <c r="G27" s="70"/>
      <c r="H27" s="70"/>
      <c r="I27" s="71" t="s">
        <v>40</v>
      </c>
      <c r="J27" s="72">
        <f t="shared" si="1"/>
        <v>1</v>
      </c>
      <c r="K27" s="73" t="s">
        <v>64</v>
      </c>
      <c r="L27" s="73" t="s">
        <v>7</v>
      </c>
      <c r="M27" s="74"/>
      <c r="N27" s="70"/>
      <c r="O27" s="70"/>
      <c r="P27" s="75"/>
      <c r="Q27" s="70"/>
      <c r="R27" s="70"/>
      <c r="S27" s="75"/>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100">
        <f t="shared" si="2"/>
        <v>1322754.4425000001</v>
      </c>
      <c r="BB27" s="77">
        <f t="shared" si="3"/>
        <v>1322754.4425000001</v>
      </c>
      <c r="BC27" s="78" t="str">
        <f t="shared" si="4"/>
        <v>INR  Thirteen Lakh Twenty Two Thousand Seven Hundred &amp; Fifty Four  and Paise Forty Four Only</v>
      </c>
      <c r="BD27" s="97">
        <v>74173</v>
      </c>
      <c r="BE27" s="97">
        <f t="shared" si="0"/>
        <v>83904.5</v>
      </c>
      <c r="HS27" s="22">
        <v>3</v>
      </c>
      <c r="HT27" s="22" t="s">
        <v>48</v>
      </c>
      <c r="HU27" s="22" t="s">
        <v>49</v>
      </c>
      <c r="HV27" s="22">
        <v>10</v>
      </c>
      <c r="HW27" s="22" t="s">
        <v>39</v>
      </c>
    </row>
    <row r="28" spans="1:231" s="21" customFormat="1" ht="156.75">
      <c r="A28" s="33">
        <v>16</v>
      </c>
      <c r="B28" s="67" t="s">
        <v>314</v>
      </c>
      <c r="C28" s="86" t="s">
        <v>59</v>
      </c>
      <c r="D28" s="68">
        <v>1.164</v>
      </c>
      <c r="E28" s="82" t="s">
        <v>312</v>
      </c>
      <c r="F28" s="79">
        <v>84390.91</v>
      </c>
      <c r="G28" s="70"/>
      <c r="H28" s="70"/>
      <c r="I28" s="71" t="s">
        <v>40</v>
      </c>
      <c r="J28" s="72">
        <f t="shared" si="1"/>
        <v>1</v>
      </c>
      <c r="K28" s="73" t="s">
        <v>64</v>
      </c>
      <c r="L28" s="73" t="s">
        <v>7</v>
      </c>
      <c r="M28" s="74"/>
      <c r="N28" s="70"/>
      <c r="O28" s="70"/>
      <c r="P28" s="75"/>
      <c r="Q28" s="70"/>
      <c r="R28" s="70"/>
      <c r="S28" s="75"/>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100">
        <f t="shared" si="2"/>
        <v>98231.01924</v>
      </c>
      <c r="BB28" s="77">
        <f t="shared" si="3"/>
        <v>98231.01924</v>
      </c>
      <c r="BC28" s="78" t="str">
        <f t="shared" si="4"/>
        <v>INR  Ninety Eight Thousand Two Hundred &amp; Thirty One  and Paise Two Only</v>
      </c>
      <c r="BD28" s="97">
        <v>74603</v>
      </c>
      <c r="BE28" s="97">
        <f t="shared" si="0"/>
        <v>84390.91</v>
      </c>
      <c r="HS28" s="22"/>
      <c r="HT28" s="22"/>
      <c r="HU28" s="22"/>
      <c r="HV28" s="22"/>
      <c r="HW28" s="22"/>
    </row>
    <row r="29" spans="1:231" s="21" customFormat="1" ht="48" customHeight="1">
      <c r="A29" s="33">
        <v>17</v>
      </c>
      <c r="B29" s="67" t="s">
        <v>315</v>
      </c>
      <c r="C29" s="86" t="s">
        <v>60</v>
      </c>
      <c r="D29" s="68">
        <v>103.75</v>
      </c>
      <c r="E29" s="68" t="s">
        <v>243</v>
      </c>
      <c r="F29" s="79">
        <v>5929.75</v>
      </c>
      <c r="G29" s="70"/>
      <c r="H29" s="70"/>
      <c r="I29" s="71" t="s">
        <v>40</v>
      </c>
      <c r="J29" s="72">
        <f t="shared" si="1"/>
        <v>1</v>
      </c>
      <c r="K29" s="73" t="s">
        <v>64</v>
      </c>
      <c r="L29" s="73" t="s">
        <v>7</v>
      </c>
      <c r="M29" s="74"/>
      <c r="N29" s="70"/>
      <c r="O29" s="70"/>
      <c r="P29" s="75"/>
      <c r="Q29" s="70"/>
      <c r="R29" s="70"/>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100">
        <f t="shared" si="2"/>
        <v>615211.5625</v>
      </c>
      <c r="BB29" s="77">
        <f t="shared" si="3"/>
        <v>615211.5625</v>
      </c>
      <c r="BC29" s="78" t="str">
        <f t="shared" si="4"/>
        <v>INR  Six Lakh Fifteen Thousand Two Hundred &amp; Eleven  and Paise Fifty Six Only</v>
      </c>
      <c r="BD29" s="97">
        <v>5242</v>
      </c>
      <c r="BE29" s="97">
        <f t="shared" si="0"/>
        <v>5929.75</v>
      </c>
      <c r="HS29" s="22"/>
      <c r="HT29" s="22"/>
      <c r="HU29" s="22"/>
      <c r="HV29" s="22"/>
      <c r="HW29" s="22"/>
    </row>
    <row r="30" spans="1:231" s="21" customFormat="1" ht="47.25" customHeight="1">
      <c r="A30" s="33">
        <v>18</v>
      </c>
      <c r="B30" s="67" t="s">
        <v>316</v>
      </c>
      <c r="C30" s="86" t="s">
        <v>61</v>
      </c>
      <c r="D30" s="68">
        <v>181.5</v>
      </c>
      <c r="E30" s="68" t="s">
        <v>243</v>
      </c>
      <c r="F30" s="79">
        <v>6182.01</v>
      </c>
      <c r="G30" s="70"/>
      <c r="H30" s="70"/>
      <c r="I30" s="71" t="s">
        <v>40</v>
      </c>
      <c r="J30" s="72">
        <f t="shared" si="1"/>
        <v>1</v>
      </c>
      <c r="K30" s="73" t="s">
        <v>64</v>
      </c>
      <c r="L30" s="73" t="s">
        <v>7</v>
      </c>
      <c r="M30" s="74"/>
      <c r="N30" s="70"/>
      <c r="O30" s="70"/>
      <c r="P30" s="75"/>
      <c r="Q30" s="70"/>
      <c r="R30" s="70"/>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100">
        <f t="shared" si="2"/>
        <v>1122034.815</v>
      </c>
      <c r="BB30" s="77">
        <f t="shared" si="3"/>
        <v>1122034.815</v>
      </c>
      <c r="BC30" s="78" t="str">
        <f t="shared" si="4"/>
        <v>INR  Eleven Lakh Twenty Two Thousand  &amp;Thirty Four  and Paise Eighty One Only</v>
      </c>
      <c r="BD30" s="97">
        <v>5465</v>
      </c>
      <c r="BE30" s="97">
        <f t="shared" si="0"/>
        <v>6182.01</v>
      </c>
      <c r="HS30" s="22"/>
      <c r="HT30" s="22"/>
      <c r="HU30" s="22"/>
      <c r="HV30" s="22"/>
      <c r="HW30" s="22"/>
    </row>
    <row r="31" spans="1:231" s="21" customFormat="1" ht="47.25" customHeight="1">
      <c r="A31" s="33">
        <v>19</v>
      </c>
      <c r="B31" s="67" t="s">
        <v>317</v>
      </c>
      <c r="C31" s="86" t="s">
        <v>70</v>
      </c>
      <c r="D31" s="68">
        <v>181.5</v>
      </c>
      <c r="E31" s="68" t="s">
        <v>243</v>
      </c>
      <c r="F31" s="79">
        <v>6307.57</v>
      </c>
      <c r="G31" s="70"/>
      <c r="H31" s="70"/>
      <c r="I31" s="71" t="s">
        <v>40</v>
      </c>
      <c r="J31" s="72">
        <f t="shared" si="1"/>
        <v>1</v>
      </c>
      <c r="K31" s="73" t="s">
        <v>64</v>
      </c>
      <c r="L31" s="73" t="s">
        <v>7</v>
      </c>
      <c r="M31" s="74"/>
      <c r="N31" s="70"/>
      <c r="O31" s="70"/>
      <c r="P31" s="75"/>
      <c r="Q31" s="70"/>
      <c r="R31" s="70"/>
      <c r="S31" s="75"/>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100">
        <f t="shared" si="2"/>
        <v>1144823.9549999998</v>
      </c>
      <c r="BB31" s="77">
        <f t="shared" si="3"/>
        <v>1144823.9549999998</v>
      </c>
      <c r="BC31" s="78" t="str">
        <f t="shared" si="4"/>
        <v>INR  Eleven Lakh Forty Four Thousand Eight Hundred &amp; Twenty Three  and Paise Ninety Five Only</v>
      </c>
      <c r="BD31" s="97">
        <v>5576</v>
      </c>
      <c r="BE31" s="97">
        <f t="shared" si="0"/>
        <v>6307.57</v>
      </c>
      <c r="HS31" s="22"/>
      <c r="HT31" s="22"/>
      <c r="HU31" s="22"/>
      <c r="HV31" s="22"/>
      <c r="HW31" s="22"/>
    </row>
    <row r="32" spans="1:231" s="21" customFormat="1" ht="45.75" customHeight="1">
      <c r="A32" s="33">
        <v>20</v>
      </c>
      <c r="B32" s="67" t="s">
        <v>318</v>
      </c>
      <c r="C32" s="86" t="s">
        <v>71</v>
      </c>
      <c r="D32" s="68">
        <v>12.15</v>
      </c>
      <c r="E32" s="68" t="s">
        <v>243</v>
      </c>
      <c r="F32" s="79">
        <v>6433.13</v>
      </c>
      <c r="G32" s="70"/>
      <c r="H32" s="70"/>
      <c r="I32" s="71" t="s">
        <v>40</v>
      </c>
      <c r="J32" s="72">
        <f>IF(I32="Less(-)",-1,1)</f>
        <v>1</v>
      </c>
      <c r="K32" s="73" t="s">
        <v>64</v>
      </c>
      <c r="L32" s="73" t="s">
        <v>7</v>
      </c>
      <c r="M32" s="74"/>
      <c r="N32" s="70"/>
      <c r="O32" s="70"/>
      <c r="P32" s="75"/>
      <c r="Q32" s="70"/>
      <c r="R32" s="70"/>
      <c r="S32" s="75"/>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100">
        <f>total_amount_ba($B$2,$D$2,D32,F32,J32,K32,M32)</f>
        <v>78162.5295</v>
      </c>
      <c r="BB32" s="77">
        <f>BA32+SUM(N32:AZ32)</f>
        <v>78162.5295</v>
      </c>
      <c r="BC32" s="78" t="str">
        <f>SpellNumber(L32,BB32)</f>
        <v>INR  Seventy Eight Thousand One Hundred &amp; Sixty Two  and Paise Fifty Three Only</v>
      </c>
      <c r="BD32" s="97">
        <v>5687</v>
      </c>
      <c r="BE32" s="97">
        <f t="shared" si="0"/>
        <v>6433.13</v>
      </c>
      <c r="HS32" s="22"/>
      <c r="HT32" s="22"/>
      <c r="HU32" s="22"/>
      <c r="HV32" s="22"/>
      <c r="HW32" s="22"/>
    </row>
    <row r="33" spans="1:231" s="21" customFormat="1" ht="43.5" customHeight="1">
      <c r="A33" s="33">
        <v>21</v>
      </c>
      <c r="B33" s="67" t="s">
        <v>319</v>
      </c>
      <c r="C33" s="86" t="s">
        <v>72</v>
      </c>
      <c r="D33" s="68">
        <v>99</v>
      </c>
      <c r="E33" s="68" t="s">
        <v>242</v>
      </c>
      <c r="F33" s="79">
        <v>771.48</v>
      </c>
      <c r="G33" s="70"/>
      <c r="H33" s="70"/>
      <c r="I33" s="71" t="s">
        <v>40</v>
      </c>
      <c r="J33" s="72">
        <f t="shared" si="1"/>
        <v>1</v>
      </c>
      <c r="K33" s="73" t="s">
        <v>64</v>
      </c>
      <c r="L33" s="73" t="s">
        <v>7</v>
      </c>
      <c r="M33" s="74"/>
      <c r="N33" s="70"/>
      <c r="O33" s="70"/>
      <c r="P33" s="75"/>
      <c r="Q33" s="70"/>
      <c r="R33" s="70"/>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100">
        <f t="shared" si="2"/>
        <v>76376.52</v>
      </c>
      <c r="BB33" s="77">
        <f t="shared" si="3"/>
        <v>76376.52</v>
      </c>
      <c r="BC33" s="78" t="str">
        <f t="shared" si="4"/>
        <v>INR  Seventy Six Thousand Three Hundred &amp; Seventy Six  and Paise Fifty Two Only</v>
      </c>
      <c r="BD33" s="97">
        <v>682</v>
      </c>
      <c r="BE33" s="97">
        <f t="shared" si="0"/>
        <v>771.48</v>
      </c>
      <c r="HS33" s="22"/>
      <c r="HT33" s="22"/>
      <c r="HU33" s="22"/>
      <c r="HV33" s="22"/>
      <c r="HW33" s="22"/>
    </row>
    <row r="34" spans="1:231" s="21" customFormat="1" ht="45" customHeight="1">
      <c r="A34" s="33">
        <v>22</v>
      </c>
      <c r="B34" s="67" t="s">
        <v>320</v>
      </c>
      <c r="C34" s="86" t="s">
        <v>73</v>
      </c>
      <c r="D34" s="68">
        <v>99</v>
      </c>
      <c r="E34" s="68" t="s">
        <v>242</v>
      </c>
      <c r="F34" s="79">
        <v>785.05</v>
      </c>
      <c r="G34" s="70"/>
      <c r="H34" s="70"/>
      <c r="I34" s="71" t="s">
        <v>40</v>
      </c>
      <c r="J34" s="72">
        <f t="shared" si="1"/>
        <v>1</v>
      </c>
      <c r="K34" s="73" t="s">
        <v>64</v>
      </c>
      <c r="L34" s="73" t="s">
        <v>7</v>
      </c>
      <c r="M34" s="74"/>
      <c r="N34" s="70"/>
      <c r="O34" s="70"/>
      <c r="P34" s="75"/>
      <c r="Q34" s="70"/>
      <c r="R34" s="70"/>
      <c r="S34" s="75"/>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100">
        <f t="shared" si="2"/>
        <v>77719.95</v>
      </c>
      <c r="BB34" s="77">
        <f t="shared" si="3"/>
        <v>77719.95</v>
      </c>
      <c r="BC34" s="78" t="str">
        <f t="shared" si="4"/>
        <v>INR  Seventy Seven Thousand Seven Hundred &amp; Nineteen  and Paise Ninety Five Only</v>
      </c>
      <c r="BD34" s="97">
        <v>694</v>
      </c>
      <c r="BE34" s="97">
        <f t="shared" si="0"/>
        <v>785.05</v>
      </c>
      <c r="HS34" s="22"/>
      <c r="HT34" s="22"/>
      <c r="HU34" s="22"/>
      <c r="HV34" s="22"/>
      <c r="HW34" s="22"/>
    </row>
    <row r="35" spans="1:231" s="21" customFormat="1" ht="101.25" customHeight="1">
      <c r="A35" s="33">
        <v>23</v>
      </c>
      <c r="B35" s="67" t="s">
        <v>321</v>
      </c>
      <c r="C35" s="86" t="s">
        <v>74</v>
      </c>
      <c r="D35" s="68">
        <v>392.813</v>
      </c>
      <c r="E35" s="68" t="s">
        <v>242</v>
      </c>
      <c r="F35" s="79">
        <v>99.55</v>
      </c>
      <c r="G35" s="70"/>
      <c r="H35" s="70"/>
      <c r="I35" s="71" t="s">
        <v>40</v>
      </c>
      <c r="J35" s="72">
        <f t="shared" si="1"/>
        <v>1</v>
      </c>
      <c r="K35" s="73" t="s">
        <v>64</v>
      </c>
      <c r="L35" s="73" t="s">
        <v>7</v>
      </c>
      <c r="M35" s="74"/>
      <c r="N35" s="70"/>
      <c r="O35" s="70"/>
      <c r="P35" s="75"/>
      <c r="Q35" s="70"/>
      <c r="R35" s="70"/>
      <c r="S35" s="75"/>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100">
        <f t="shared" si="2"/>
        <v>39104.53415</v>
      </c>
      <c r="BB35" s="77">
        <f t="shared" si="3"/>
        <v>39104.53415</v>
      </c>
      <c r="BC35" s="78" t="str">
        <f t="shared" si="4"/>
        <v>INR  Thirty Nine Thousand One Hundred &amp; Four  and Paise Fifty Three Only</v>
      </c>
      <c r="BD35" s="97">
        <v>88</v>
      </c>
      <c r="BE35" s="97">
        <f t="shared" si="0"/>
        <v>99.55</v>
      </c>
      <c r="BG35" s="101"/>
      <c r="HS35" s="22"/>
      <c r="HT35" s="22"/>
      <c r="HU35" s="22"/>
      <c r="HV35" s="22"/>
      <c r="HW35" s="22"/>
    </row>
    <row r="36" spans="1:231" s="21" customFormat="1" ht="156.75">
      <c r="A36" s="33">
        <v>24</v>
      </c>
      <c r="B36" s="67" t="s">
        <v>322</v>
      </c>
      <c r="C36" s="86" t="s">
        <v>75</v>
      </c>
      <c r="D36" s="68">
        <v>392.869</v>
      </c>
      <c r="E36" s="68" t="s">
        <v>242</v>
      </c>
      <c r="F36" s="79">
        <v>233.03</v>
      </c>
      <c r="G36" s="70"/>
      <c r="H36" s="70"/>
      <c r="I36" s="71" t="s">
        <v>40</v>
      </c>
      <c r="J36" s="72">
        <f t="shared" si="1"/>
        <v>1</v>
      </c>
      <c r="K36" s="73" t="s">
        <v>64</v>
      </c>
      <c r="L36" s="73" t="s">
        <v>7</v>
      </c>
      <c r="M36" s="74"/>
      <c r="N36" s="70"/>
      <c r="O36" s="70"/>
      <c r="P36" s="75"/>
      <c r="Q36" s="70"/>
      <c r="R36" s="70"/>
      <c r="S36" s="75"/>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100">
        <f t="shared" si="2"/>
        <v>91550.26307</v>
      </c>
      <c r="BB36" s="77">
        <f t="shared" si="3"/>
        <v>91550.26307</v>
      </c>
      <c r="BC36" s="78" t="str">
        <f t="shared" si="4"/>
        <v>INR  Ninety One Thousand Five Hundred &amp; Fifty  and Paise Twenty Six Only</v>
      </c>
      <c r="BD36" s="97">
        <v>206</v>
      </c>
      <c r="BE36" s="97">
        <f t="shared" si="0"/>
        <v>233.03</v>
      </c>
      <c r="HS36" s="22"/>
      <c r="HT36" s="22"/>
      <c r="HU36" s="22"/>
      <c r="HV36" s="22"/>
      <c r="HW36" s="22"/>
    </row>
    <row r="37" spans="1:231" s="21" customFormat="1" ht="57.75" customHeight="1">
      <c r="A37" s="33">
        <v>25</v>
      </c>
      <c r="B37" s="67" t="s">
        <v>323</v>
      </c>
      <c r="C37" s="86" t="s">
        <v>76</v>
      </c>
      <c r="D37" s="68">
        <v>392.869</v>
      </c>
      <c r="E37" s="68" t="s">
        <v>242</v>
      </c>
      <c r="F37" s="79">
        <v>27.15</v>
      </c>
      <c r="G37" s="70"/>
      <c r="H37" s="70"/>
      <c r="I37" s="71" t="s">
        <v>40</v>
      </c>
      <c r="J37" s="72">
        <f t="shared" si="1"/>
        <v>1</v>
      </c>
      <c r="K37" s="73" t="s">
        <v>64</v>
      </c>
      <c r="L37" s="73" t="s">
        <v>7</v>
      </c>
      <c r="M37" s="74"/>
      <c r="N37" s="70"/>
      <c r="O37" s="70"/>
      <c r="P37" s="75"/>
      <c r="Q37" s="70"/>
      <c r="R37" s="70"/>
      <c r="S37" s="75"/>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100">
        <f t="shared" si="2"/>
        <v>10666.39335</v>
      </c>
      <c r="BB37" s="77">
        <f t="shared" si="3"/>
        <v>10666.39335</v>
      </c>
      <c r="BC37" s="78" t="str">
        <f t="shared" si="4"/>
        <v>INR  Ten Thousand Six Hundred &amp; Sixty Six  and Paise Thirty Nine Only</v>
      </c>
      <c r="BD37" s="97">
        <v>24</v>
      </c>
      <c r="BE37" s="97">
        <f t="shared" si="0"/>
        <v>27.15</v>
      </c>
      <c r="HS37" s="22"/>
      <c r="HT37" s="22"/>
      <c r="HU37" s="22"/>
      <c r="HV37" s="22"/>
      <c r="HW37" s="22"/>
    </row>
    <row r="38" spans="1:231" s="21" customFormat="1" ht="127.5" customHeight="1">
      <c r="A38" s="33">
        <v>26</v>
      </c>
      <c r="B38" s="67" t="s">
        <v>288</v>
      </c>
      <c r="C38" s="86" t="s">
        <v>77</v>
      </c>
      <c r="D38" s="68">
        <v>341.306</v>
      </c>
      <c r="E38" s="68" t="s">
        <v>242</v>
      </c>
      <c r="F38" s="79">
        <v>1150.43</v>
      </c>
      <c r="G38" s="70"/>
      <c r="H38" s="70"/>
      <c r="I38" s="71" t="s">
        <v>40</v>
      </c>
      <c r="J38" s="72">
        <f>IF(I38="Less(-)",-1,1)</f>
        <v>1</v>
      </c>
      <c r="K38" s="73" t="s">
        <v>64</v>
      </c>
      <c r="L38" s="73" t="s">
        <v>7</v>
      </c>
      <c r="M38" s="74"/>
      <c r="N38" s="70"/>
      <c r="O38" s="70"/>
      <c r="P38" s="75"/>
      <c r="Q38" s="70"/>
      <c r="R38" s="70"/>
      <c r="S38" s="75"/>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100">
        <f>total_amount_ba($B$2,$D$2,D38,F38,J38,K38,M38)</f>
        <v>392648.66158</v>
      </c>
      <c r="BB38" s="77">
        <f>BA38+SUM(N38:AZ38)</f>
        <v>392648.66158</v>
      </c>
      <c r="BC38" s="78" t="str">
        <f>SpellNumber(L38,BB38)</f>
        <v>INR  Three Lakh Ninety Two Thousand Six Hundred &amp; Forty Eight  and Paise Sixty Six Only</v>
      </c>
      <c r="BD38" s="97">
        <v>1017</v>
      </c>
      <c r="BE38" s="97">
        <f t="shared" si="0"/>
        <v>1150.43</v>
      </c>
      <c r="HS38" s="22"/>
      <c r="HT38" s="22"/>
      <c r="HU38" s="22"/>
      <c r="HV38" s="22"/>
      <c r="HW38" s="22"/>
    </row>
    <row r="39" spans="1:231" s="21" customFormat="1" ht="128.25" customHeight="1">
      <c r="A39" s="33">
        <v>27</v>
      </c>
      <c r="B39" s="67" t="s">
        <v>269</v>
      </c>
      <c r="C39" s="86" t="s">
        <v>78</v>
      </c>
      <c r="D39" s="68">
        <v>341.306</v>
      </c>
      <c r="E39" s="68" t="s">
        <v>242</v>
      </c>
      <c r="F39" s="79">
        <v>1164</v>
      </c>
      <c r="G39" s="70"/>
      <c r="H39" s="70"/>
      <c r="I39" s="71" t="s">
        <v>40</v>
      </c>
      <c r="J39" s="72">
        <f>IF(I39="Less(-)",-1,1)</f>
        <v>1</v>
      </c>
      <c r="K39" s="73" t="s">
        <v>64</v>
      </c>
      <c r="L39" s="73" t="s">
        <v>7</v>
      </c>
      <c r="M39" s="74"/>
      <c r="N39" s="70"/>
      <c r="O39" s="70"/>
      <c r="P39" s="75"/>
      <c r="Q39" s="70"/>
      <c r="R39" s="70"/>
      <c r="S39" s="75"/>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100">
        <f>total_amount_ba($B$2,$D$2,D39,F39,J39,K39,M39)</f>
        <v>397280.184</v>
      </c>
      <c r="BB39" s="77">
        <f>BA39+SUM(N39:AZ39)</f>
        <v>397280.184</v>
      </c>
      <c r="BC39" s="78" t="str">
        <f>SpellNumber(L39,BB39)</f>
        <v>INR  Three Lakh Ninety Seven Thousand Two Hundred &amp; Eighty  and Paise Eighteen Only</v>
      </c>
      <c r="BD39" s="97">
        <v>1029</v>
      </c>
      <c r="BE39" s="97">
        <f t="shared" si="0"/>
        <v>1164</v>
      </c>
      <c r="HS39" s="22"/>
      <c r="HT39" s="22"/>
      <c r="HU39" s="22"/>
      <c r="HV39" s="22"/>
      <c r="HW39" s="22"/>
    </row>
    <row r="40" spans="1:231" s="21" customFormat="1" ht="43.5" customHeight="1">
      <c r="A40" s="33">
        <v>28</v>
      </c>
      <c r="B40" s="67" t="s">
        <v>240</v>
      </c>
      <c r="C40" s="86" t="s">
        <v>79</v>
      </c>
      <c r="D40" s="68">
        <v>636</v>
      </c>
      <c r="E40" s="68" t="s">
        <v>244</v>
      </c>
      <c r="F40" s="79">
        <v>253.39</v>
      </c>
      <c r="G40" s="70"/>
      <c r="H40" s="70"/>
      <c r="I40" s="71" t="s">
        <v>40</v>
      </c>
      <c r="J40" s="72">
        <f t="shared" si="1"/>
        <v>1</v>
      </c>
      <c r="K40" s="73" t="s">
        <v>64</v>
      </c>
      <c r="L40" s="73" t="s">
        <v>7</v>
      </c>
      <c r="M40" s="74"/>
      <c r="N40" s="70"/>
      <c r="O40" s="70"/>
      <c r="P40" s="75"/>
      <c r="Q40" s="70"/>
      <c r="R40" s="70"/>
      <c r="S40" s="75"/>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100">
        <f t="shared" si="2"/>
        <v>161156.03999999998</v>
      </c>
      <c r="BB40" s="77">
        <f t="shared" si="3"/>
        <v>161156.03999999998</v>
      </c>
      <c r="BC40" s="78" t="str">
        <f t="shared" si="4"/>
        <v>INR  One Lakh Sixty One Thousand One Hundred &amp; Fifty Six  and Paise Four Only</v>
      </c>
      <c r="BD40" s="97">
        <v>224</v>
      </c>
      <c r="BE40" s="97">
        <f t="shared" si="0"/>
        <v>253.39</v>
      </c>
      <c r="HS40" s="22"/>
      <c r="HT40" s="22"/>
      <c r="HU40" s="22"/>
      <c r="HV40" s="22"/>
      <c r="HW40" s="22"/>
    </row>
    <row r="41" spans="1:231" s="21" customFormat="1" ht="198" customHeight="1">
      <c r="A41" s="33">
        <v>29</v>
      </c>
      <c r="B41" s="67" t="s">
        <v>289</v>
      </c>
      <c r="C41" s="86" t="s">
        <v>80</v>
      </c>
      <c r="D41" s="68">
        <v>183</v>
      </c>
      <c r="E41" s="93" t="s">
        <v>242</v>
      </c>
      <c r="F41" s="79">
        <v>1306.54</v>
      </c>
      <c r="G41" s="70"/>
      <c r="H41" s="70"/>
      <c r="I41" s="71" t="s">
        <v>40</v>
      </c>
      <c r="J41" s="72">
        <f t="shared" si="1"/>
        <v>1</v>
      </c>
      <c r="K41" s="73" t="s">
        <v>64</v>
      </c>
      <c r="L41" s="73" t="s">
        <v>7</v>
      </c>
      <c r="M41" s="74"/>
      <c r="N41" s="70"/>
      <c r="O41" s="70"/>
      <c r="P41" s="75"/>
      <c r="Q41" s="70"/>
      <c r="R41" s="70"/>
      <c r="S41" s="75"/>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100">
        <f t="shared" si="2"/>
        <v>239096.82</v>
      </c>
      <c r="BB41" s="77">
        <f t="shared" si="3"/>
        <v>239096.82</v>
      </c>
      <c r="BC41" s="78" t="str">
        <f t="shared" si="4"/>
        <v>INR  Two Lakh Thirty Nine Thousand  &amp;Ninety Six  and Paise Eighty Two Only</v>
      </c>
      <c r="BD41" s="97">
        <v>1155</v>
      </c>
      <c r="BE41" s="97">
        <f t="shared" si="0"/>
        <v>1306.54</v>
      </c>
      <c r="HS41" s="22"/>
      <c r="HT41" s="22"/>
      <c r="HU41" s="22"/>
      <c r="HV41" s="22"/>
      <c r="HW41" s="22"/>
    </row>
    <row r="42" spans="1:231" s="21" customFormat="1" ht="199.5" customHeight="1">
      <c r="A42" s="33">
        <v>30</v>
      </c>
      <c r="B42" s="67" t="s">
        <v>270</v>
      </c>
      <c r="C42" s="86" t="s">
        <v>81</v>
      </c>
      <c r="D42" s="68">
        <v>183</v>
      </c>
      <c r="E42" s="68" t="s">
        <v>242</v>
      </c>
      <c r="F42" s="79">
        <v>1320.11</v>
      </c>
      <c r="G42" s="70"/>
      <c r="H42" s="70"/>
      <c r="I42" s="71" t="s">
        <v>40</v>
      </c>
      <c r="J42" s="72">
        <f t="shared" si="1"/>
        <v>1</v>
      </c>
      <c r="K42" s="73" t="s">
        <v>64</v>
      </c>
      <c r="L42" s="73" t="s">
        <v>7</v>
      </c>
      <c r="M42" s="74"/>
      <c r="N42" s="70"/>
      <c r="O42" s="70"/>
      <c r="P42" s="75"/>
      <c r="Q42" s="70"/>
      <c r="R42" s="70"/>
      <c r="S42" s="75"/>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100">
        <f t="shared" si="2"/>
        <v>241580.12999999998</v>
      </c>
      <c r="BB42" s="77">
        <f t="shared" si="3"/>
        <v>241580.12999999998</v>
      </c>
      <c r="BC42" s="78" t="str">
        <f t="shared" si="4"/>
        <v>INR  Two Lakh Forty One Thousand Five Hundred &amp; Eighty  and Paise Thirteen Only</v>
      </c>
      <c r="BD42" s="97">
        <v>1167</v>
      </c>
      <c r="BE42" s="97">
        <f t="shared" si="0"/>
        <v>1320.11</v>
      </c>
      <c r="HS42" s="22"/>
      <c r="HT42" s="22"/>
      <c r="HU42" s="22"/>
      <c r="HV42" s="22"/>
      <c r="HW42" s="22"/>
    </row>
    <row r="43" spans="1:231" s="21" customFormat="1" ht="241.5" customHeight="1">
      <c r="A43" s="33">
        <v>31</v>
      </c>
      <c r="B43" s="67" t="s">
        <v>324</v>
      </c>
      <c r="C43" s="86" t="s">
        <v>82</v>
      </c>
      <c r="D43" s="68">
        <v>64.764</v>
      </c>
      <c r="E43" s="68" t="s">
        <v>242</v>
      </c>
      <c r="F43" s="79">
        <v>797.5</v>
      </c>
      <c r="G43" s="70"/>
      <c r="H43" s="70"/>
      <c r="I43" s="71" t="s">
        <v>40</v>
      </c>
      <c r="J43" s="72">
        <f t="shared" si="1"/>
        <v>1</v>
      </c>
      <c r="K43" s="73" t="s">
        <v>64</v>
      </c>
      <c r="L43" s="73" t="s">
        <v>7</v>
      </c>
      <c r="M43" s="74"/>
      <c r="N43" s="70"/>
      <c r="O43" s="70"/>
      <c r="P43" s="75"/>
      <c r="Q43" s="70"/>
      <c r="R43" s="70"/>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100">
        <f t="shared" si="2"/>
        <v>51649.28999999999</v>
      </c>
      <c r="BB43" s="77">
        <f t="shared" si="3"/>
        <v>51649.28999999999</v>
      </c>
      <c r="BC43" s="78" t="str">
        <f t="shared" si="4"/>
        <v>INR  Fifty One Thousand Six Hundred &amp; Forty Nine  and Paise Twenty Nine Only</v>
      </c>
      <c r="BD43" s="97">
        <v>705</v>
      </c>
      <c r="BE43" s="97">
        <f t="shared" si="0"/>
        <v>797.5</v>
      </c>
      <c r="HS43" s="22"/>
      <c r="HT43" s="22"/>
      <c r="HU43" s="22"/>
      <c r="HV43" s="22"/>
      <c r="HW43" s="22"/>
    </row>
    <row r="44" spans="1:231" s="21" customFormat="1" ht="240.75" customHeight="1">
      <c r="A44" s="33">
        <v>32</v>
      </c>
      <c r="B44" s="67" t="s">
        <v>325</v>
      </c>
      <c r="C44" s="86" t="s">
        <v>83</v>
      </c>
      <c r="D44" s="68">
        <v>64.764</v>
      </c>
      <c r="E44" s="87" t="s">
        <v>242</v>
      </c>
      <c r="F44" s="79">
        <v>803.15</v>
      </c>
      <c r="G44" s="70"/>
      <c r="H44" s="70"/>
      <c r="I44" s="71" t="s">
        <v>40</v>
      </c>
      <c r="J44" s="72">
        <f t="shared" si="1"/>
        <v>1</v>
      </c>
      <c r="K44" s="73" t="s">
        <v>64</v>
      </c>
      <c r="L44" s="73" t="s">
        <v>7</v>
      </c>
      <c r="M44" s="74"/>
      <c r="N44" s="70"/>
      <c r="O44" s="70"/>
      <c r="P44" s="75"/>
      <c r="Q44" s="70"/>
      <c r="R44" s="70"/>
      <c r="S44" s="75"/>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100">
        <f t="shared" si="2"/>
        <v>52015.2066</v>
      </c>
      <c r="BB44" s="77">
        <f t="shared" si="3"/>
        <v>52015.2066</v>
      </c>
      <c r="BC44" s="78" t="str">
        <f t="shared" si="4"/>
        <v>INR  Fifty Two Thousand  &amp;Fifteen  and Paise Twenty One Only</v>
      </c>
      <c r="BD44" s="97">
        <v>710</v>
      </c>
      <c r="BE44" s="97">
        <f t="shared" si="0"/>
        <v>803.15</v>
      </c>
      <c r="HS44" s="22"/>
      <c r="HT44" s="22"/>
      <c r="HU44" s="22"/>
      <c r="HV44" s="22"/>
      <c r="HW44" s="22"/>
    </row>
    <row r="45" spans="1:231" s="21" customFormat="1" ht="240.75" customHeight="1">
      <c r="A45" s="33">
        <v>33</v>
      </c>
      <c r="B45" s="67" t="s">
        <v>326</v>
      </c>
      <c r="C45" s="86" t="s">
        <v>84</v>
      </c>
      <c r="D45" s="68">
        <v>270</v>
      </c>
      <c r="E45" s="68" t="s">
        <v>242</v>
      </c>
      <c r="F45" s="79">
        <v>800.89</v>
      </c>
      <c r="G45" s="70"/>
      <c r="H45" s="70"/>
      <c r="I45" s="71" t="s">
        <v>40</v>
      </c>
      <c r="J45" s="72">
        <f>IF(I45="Less(-)",-1,1)</f>
        <v>1</v>
      </c>
      <c r="K45" s="73" t="s">
        <v>64</v>
      </c>
      <c r="L45" s="73" t="s">
        <v>7</v>
      </c>
      <c r="M45" s="74"/>
      <c r="N45" s="70"/>
      <c r="O45" s="70"/>
      <c r="P45" s="75"/>
      <c r="Q45" s="70"/>
      <c r="R45" s="70"/>
      <c r="S45" s="75"/>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100">
        <f>total_amount_ba($B$2,$D$2,D45,F45,J45,K45,M45)</f>
        <v>216240.3</v>
      </c>
      <c r="BB45" s="77">
        <f>BA45+SUM(N45:AZ45)</f>
        <v>216240.3</v>
      </c>
      <c r="BC45" s="78" t="str">
        <f>SpellNumber(L45,BB45)</f>
        <v>INR  Two Lakh Sixteen Thousand Two Hundred &amp; Forty  and Paise Thirty Only</v>
      </c>
      <c r="BD45" s="97">
        <v>708</v>
      </c>
      <c r="BE45" s="97">
        <f t="shared" si="0"/>
        <v>800.89</v>
      </c>
      <c r="HS45" s="22"/>
      <c r="HT45" s="22"/>
      <c r="HU45" s="22"/>
      <c r="HV45" s="22"/>
      <c r="HW45" s="22"/>
    </row>
    <row r="46" spans="1:231" s="21" customFormat="1" ht="238.5" customHeight="1">
      <c r="A46" s="33">
        <v>34</v>
      </c>
      <c r="B46" s="67" t="s">
        <v>327</v>
      </c>
      <c r="C46" s="86" t="s">
        <v>182</v>
      </c>
      <c r="D46" s="68">
        <v>270</v>
      </c>
      <c r="E46" s="80" t="s">
        <v>242</v>
      </c>
      <c r="F46" s="79">
        <v>806.55</v>
      </c>
      <c r="G46" s="70"/>
      <c r="H46" s="70"/>
      <c r="I46" s="71" t="s">
        <v>40</v>
      </c>
      <c r="J46" s="72">
        <f t="shared" si="1"/>
        <v>1</v>
      </c>
      <c r="K46" s="73" t="s">
        <v>64</v>
      </c>
      <c r="L46" s="73" t="s">
        <v>7</v>
      </c>
      <c r="M46" s="74"/>
      <c r="N46" s="70"/>
      <c r="O46" s="70"/>
      <c r="P46" s="75"/>
      <c r="Q46" s="70"/>
      <c r="R46" s="70"/>
      <c r="S46" s="75"/>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00">
        <f t="shared" si="2"/>
        <v>217768.5</v>
      </c>
      <c r="BB46" s="77">
        <f t="shared" si="3"/>
        <v>217768.5</v>
      </c>
      <c r="BC46" s="78" t="str">
        <f t="shared" si="4"/>
        <v>INR  Two Lakh Seventeen Thousand Seven Hundred &amp; Sixty Eight  and Paise Fifty Only</v>
      </c>
      <c r="BD46" s="97">
        <v>713</v>
      </c>
      <c r="BE46" s="97">
        <f t="shared" si="0"/>
        <v>806.55</v>
      </c>
      <c r="HS46" s="22"/>
      <c r="HT46" s="22"/>
      <c r="HU46" s="22"/>
      <c r="HV46" s="22"/>
      <c r="HW46" s="22"/>
    </row>
    <row r="47" spans="1:231" s="21" customFormat="1" ht="99.75">
      <c r="A47" s="33">
        <v>35</v>
      </c>
      <c r="B47" s="67" t="s">
        <v>328</v>
      </c>
      <c r="C47" s="86" t="s">
        <v>183</v>
      </c>
      <c r="D47" s="68">
        <v>0.405</v>
      </c>
      <c r="E47" s="80" t="s">
        <v>243</v>
      </c>
      <c r="F47" s="79">
        <v>81341.2</v>
      </c>
      <c r="G47" s="70"/>
      <c r="H47" s="70"/>
      <c r="I47" s="71" t="s">
        <v>40</v>
      </c>
      <c r="J47" s="72">
        <f t="shared" si="1"/>
        <v>1</v>
      </c>
      <c r="K47" s="73" t="s">
        <v>64</v>
      </c>
      <c r="L47" s="73" t="s">
        <v>7</v>
      </c>
      <c r="M47" s="74"/>
      <c r="N47" s="70"/>
      <c r="O47" s="70"/>
      <c r="P47" s="75"/>
      <c r="Q47" s="70"/>
      <c r="R47" s="70"/>
      <c r="S47" s="75"/>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100">
        <f t="shared" si="2"/>
        <v>32943.186</v>
      </c>
      <c r="BB47" s="77">
        <f t="shared" si="3"/>
        <v>32943.186</v>
      </c>
      <c r="BC47" s="78" t="str">
        <f t="shared" si="4"/>
        <v>INR  Thirty Two Thousand Nine Hundred &amp; Forty Three  and Paise Nineteen Only</v>
      </c>
      <c r="BD47" s="97">
        <v>71907</v>
      </c>
      <c r="BE47" s="97">
        <f t="shared" si="0"/>
        <v>81341.2</v>
      </c>
      <c r="HS47" s="22"/>
      <c r="HT47" s="22"/>
      <c r="HU47" s="22"/>
      <c r="HV47" s="22"/>
      <c r="HW47" s="22"/>
    </row>
    <row r="48" spans="1:231" s="21" customFormat="1" ht="99.75">
      <c r="A48" s="33">
        <v>36</v>
      </c>
      <c r="B48" s="67" t="s">
        <v>329</v>
      </c>
      <c r="C48" s="86" t="s">
        <v>85</v>
      </c>
      <c r="D48" s="68">
        <v>0.405</v>
      </c>
      <c r="E48" s="80" t="s">
        <v>243</v>
      </c>
      <c r="F48" s="79">
        <v>81567.44</v>
      </c>
      <c r="G48" s="70"/>
      <c r="H48" s="70"/>
      <c r="I48" s="71" t="s">
        <v>40</v>
      </c>
      <c r="J48" s="72">
        <f t="shared" si="1"/>
        <v>1</v>
      </c>
      <c r="K48" s="73" t="s">
        <v>64</v>
      </c>
      <c r="L48" s="73" t="s">
        <v>7</v>
      </c>
      <c r="M48" s="74"/>
      <c r="N48" s="70"/>
      <c r="O48" s="70"/>
      <c r="P48" s="75"/>
      <c r="Q48" s="70"/>
      <c r="R48" s="70"/>
      <c r="S48" s="75"/>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100">
        <f t="shared" si="2"/>
        <v>33034.813200000004</v>
      </c>
      <c r="BB48" s="77">
        <f t="shared" si="3"/>
        <v>33034.813200000004</v>
      </c>
      <c r="BC48" s="78" t="str">
        <f t="shared" si="4"/>
        <v>INR  Thirty Three Thousand  &amp;Thirty Four  and Paise Eighty One Only</v>
      </c>
      <c r="BD48" s="97">
        <v>72107</v>
      </c>
      <c r="BE48" s="97">
        <f t="shared" si="0"/>
        <v>81567.44</v>
      </c>
      <c r="HS48" s="22"/>
      <c r="HT48" s="22"/>
      <c r="HU48" s="22"/>
      <c r="HV48" s="22"/>
      <c r="HW48" s="22"/>
    </row>
    <row r="49" spans="1:231" s="21" customFormat="1" ht="185.25" customHeight="1">
      <c r="A49" s="33">
        <v>37</v>
      </c>
      <c r="B49" s="67" t="s">
        <v>330</v>
      </c>
      <c r="C49" s="86" t="s">
        <v>86</v>
      </c>
      <c r="D49" s="68">
        <v>25.2</v>
      </c>
      <c r="E49" s="80" t="s">
        <v>242</v>
      </c>
      <c r="F49" s="79">
        <v>3007.86</v>
      </c>
      <c r="G49" s="70"/>
      <c r="H49" s="70"/>
      <c r="I49" s="71" t="s">
        <v>40</v>
      </c>
      <c r="J49" s="72">
        <f t="shared" si="1"/>
        <v>1</v>
      </c>
      <c r="K49" s="73" t="s">
        <v>64</v>
      </c>
      <c r="L49" s="73" t="s">
        <v>7</v>
      </c>
      <c r="M49" s="74"/>
      <c r="N49" s="70"/>
      <c r="O49" s="70"/>
      <c r="P49" s="75"/>
      <c r="Q49" s="70"/>
      <c r="R49" s="70"/>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100">
        <f t="shared" si="2"/>
        <v>75798.072</v>
      </c>
      <c r="BB49" s="77">
        <f t="shared" si="3"/>
        <v>75798.072</v>
      </c>
      <c r="BC49" s="78" t="str">
        <f t="shared" si="4"/>
        <v>INR  Seventy Five Thousand Seven Hundred &amp; Ninety Eight  and Paise Seven Only</v>
      </c>
      <c r="BD49" s="97">
        <v>2659</v>
      </c>
      <c r="BE49" s="97">
        <f t="shared" si="0"/>
        <v>3007.86</v>
      </c>
      <c r="HS49" s="22"/>
      <c r="HT49" s="22"/>
      <c r="HU49" s="22"/>
      <c r="HV49" s="22"/>
      <c r="HW49" s="22"/>
    </row>
    <row r="50" spans="1:231" s="21" customFormat="1" ht="183.75" customHeight="1">
      <c r="A50" s="33">
        <v>38</v>
      </c>
      <c r="B50" s="67" t="s">
        <v>331</v>
      </c>
      <c r="C50" s="86" t="s">
        <v>87</v>
      </c>
      <c r="D50" s="68">
        <v>25.2</v>
      </c>
      <c r="E50" s="80" t="s">
        <v>242</v>
      </c>
      <c r="F50" s="79">
        <v>3023.7</v>
      </c>
      <c r="G50" s="70"/>
      <c r="H50" s="70"/>
      <c r="I50" s="71" t="s">
        <v>40</v>
      </c>
      <c r="J50" s="72">
        <f t="shared" si="1"/>
        <v>1</v>
      </c>
      <c r="K50" s="73" t="s">
        <v>64</v>
      </c>
      <c r="L50" s="73" t="s">
        <v>7</v>
      </c>
      <c r="M50" s="74"/>
      <c r="N50" s="70"/>
      <c r="O50" s="70"/>
      <c r="P50" s="75"/>
      <c r="Q50" s="70"/>
      <c r="R50" s="70"/>
      <c r="S50" s="75"/>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100">
        <f t="shared" si="2"/>
        <v>76197.23999999999</v>
      </c>
      <c r="BB50" s="77">
        <f t="shared" si="3"/>
        <v>76197.23999999999</v>
      </c>
      <c r="BC50" s="78" t="str">
        <f t="shared" si="4"/>
        <v>INR  Seventy Six Thousand One Hundred &amp; Ninety Seven  and Paise Twenty Four Only</v>
      </c>
      <c r="BD50" s="97">
        <v>2673</v>
      </c>
      <c r="BE50" s="97">
        <f t="shared" si="0"/>
        <v>3023.7</v>
      </c>
      <c r="HS50" s="22"/>
      <c r="HT50" s="22"/>
      <c r="HU50" s="22"/>
      <c r="HV50" s="22"/>
      <c r="HW50" s="22"/>
    </row>
    <row r="51" spans="1:231" s="21" customFormat="1" ht="155.25" customHeight="1">
      <c r="A51" s="33">
        <v>39</v>
      </c>
      <c r="B51" s="67" t="s">
        <v>332</v>
      </c>
      <c r="C51" s="86" t="s">
        <v>88</v>
      </c>
      <c r="D51" s="68">
        <v>48</v>
      </c>
      <c r="E51" s="80" t="s">
        <v>242</v>
      </c>
      <c r="F51" s="79">
        <v>3125.51</v>
      </c>
      <c r="G51" s="70"/>
      <c r="H51" s="70"/>
      <c r="I51" s="71" t="s">
        <v>40</v>
      </c>
      <c r="J51" s="72">
        <f t="shared" si="1"/>
        <v>1</v>
      </c>
      <c r="K51" s="73" t="s">
        <v>64</v>
      </c>
      <c r="L51" s="73" t="s">
        <v>7</v>
      </c>
      <c r="M51" s="74"/>
      <c r="N51" s="70"/>
      <c r="O51" s="70"/>
      <c r="P51" s="75"/>
      <c r="Q51" s="70"/>
      <c r="R51" s="70"/>
      <c r="S51" s="75"/>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100">
        <f t="shared" si="2"/>
        <v>150024.48</v>
      </c>
      <c r="BB51" s="77">
        <f t="shared" si="3"/>
        <v>150024.48</v>
      </c>
      <c r="BC51" s="78" t="str">
        <f t="shared" si="4"/>
        <v>INR  One Lakh Fifty Thousand  &amp;Twenty Four  and Paise Forty Eight Only</v>
      </c>
      <c r="BD51" s="97">
        <v>2763</v>
      </c>
      <c r="BE51" s="97">
        <f t="shared" si="0"/>
        <v>3125.51</v>
      </c>
      <c r="HS51" s="22"/>
      <c r="HT51" s="22"/>
      <c r="HU51" s="22"/>
      <c r="HV51" s="22"/>
      <c r="HW51" s="22"/>
    </row>
    <row r="52" spans="1:231" s="21" customFormat="1" ht="159" customHeight="1">
      <c r="A52" s="33">
        <v>40</v>
      </c>
      <c r="B52" s="67" t="s">
        <v>333</v>
      </c>
      <c r="C52" s="86" t="s">
        <v>89</v>
      </c>
      <c r="D52" s="68">
        <v>48</v>
      </c>
      <c r="E52" s="80" t="s">
        <v>242</v>
      </c>
      <c r="F52" s="79">
        <v>3141.34</v>
      </c>
      <c r="G52" s="70"/>
      <c r="H52" s="70"/>
      <c r="I52" s="71" t="s">
        <v>40</v>
      </c>
      <c r="J52" s="72">
        <f>IF(I52="Less(-)",-1,1)</f>
        <v>1</v>
      </c>
      <c r="K52" s="73" t="s">
        <v>64</v>
      </c>
      <c r="L52" s="73" t="s">
        <v>7</v>
      </c>
      <c r="M52" s="74"/>
      <c r="N52" s="70"/>
      <c r="O52" s="70"/>
      <c r="P52" s="75"/>
      <c r="Q52" s="70"/>
      <c r="R52" s="70"/>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100">
        <f>total_amount_ba($B$2,$D$2,D52,F52,J52,K52,M52)</f>
        <v>150784.32</v>
      </c>
      <c r="BB52" s="77">
        <f>BA52+SUM(N52:AZ52)</f>
        <v>150784.32</v>
      </c>
      <c r="BC52" s="78" t="str">
        <f>SpellNumber(L52,BB52)</f>
        <v>INR  One Lakh Fifty Thousand Seven Hundred &amp; Eighty Four  and Paise Thirty Two Only</v>
      </c>
      <c r="BD52" s="97">
        <v>2777</v>
      </c>
      <c r="BE52" s="97">
        <f t="shared" si="0"/>
        <v>3141.34</v>
      </c>
      <c r="HS52" s="22"/>
      <c r="HT52" s="22"/>
      <c r="HU52" s="22"/>
      <c r="HV52" s="22"/>
      <c r="HW52" s="22"/>
    </row>
    <row r="53" spans="1:231" s="21" customFormat="1" ht="160.5" customHeight="1">
      <c r="A53" s="33">
        <v>41</v>
      </c>
      <c r="B53" s="67" t="s">
        <v>334</v>
      </c>
      <c r="C53" s="86" t="s">
        <v>90</v>
      </c>
      <c r="D53" s="68">
        <v>104</v>
      </c>
      <c r="E53" s="80" t="s">
        <v>247</v>
      </c>
      <c r="F53" s="79">
        <v>562.21</v>
      </c>
      <c r="G53" s="70"/>
      <c r="H53" s="70"/>
      <c r="I53" s="71" t="s">
        <v>40</v>
      </c>
      <c r="J53" s="72">
        <f t="shared" si="1"/>
        <v>1</v>
      </c>
      <c r="K53" s="73" t="s">
        <v>64</v>
      </c>
      <c r="L53" s="73" t="s">
        <v>7</v>
      </c>
      <c r="M53" s="74"/>
      <c r="N53" s="70"/>
      <c r="O53" s="70"/>
      <c r="P53" s="75"/>
      <c r="Q53" s="70"/>
      <c r="R53" s="70"/>
      <c r="S53" s="75"/>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100">
        <f t="shared" si="2"/>
        <v>58469.840000000004</v>
      </c>
      <c r="BB53" s="77">
        <f t="shared" si="3"/>
        <v>58469.840000000004</v>
      </c>
      <c r="BC53" s="78" t="str">
        <f t="shared" si="4"/>
        <v>INR  Fifty Eight Thousand Four Hundred &amp; Sixty Nine  and Paise Eighty Four Only</v>
      </c>
      <c r="BD53" s="97">
        <v>497</v>
      </c>
      <c r="BE53" s="97">
        <f t="shared" si="0"/>
        <v>562.21</v>
      </c>
      <c r="HS53" s="22"/>
      <c r="HT53" s="22"/>
      <c r="HU53" s="22"/>
      <c r="HV53" s="22"/>
      <c r="HW53" s="22"/>
    </row>
    <row r="54" spans="1:231" s="21" customFormat="1" ht="128.25">
      <c r="A54" s="33">
        <v>42</v>
      </c>
      <c r="B54" s="67" t="s">
        <v>335</v>
      </c>
      <c r="C54" s="86" t="s">
        <v>91</v>
      </c>
      <c r="D54" s="68">
        <v>104</v>
      </c>
      <c r="E54" s="80" t="s">
        <v>247</v>
      </c>
      <c r="F54" s="79">
        <v>562.21</v>
      </c>
      <c r="G54" s="70"/>
      <c r="H54" s="70"/>
      <c r="I54" s="71" t="s">
        <v>40</v>
      </c>
      <c r="J54" s="72">
        <f t="shared" si="1"/>
        <v>1</v>
      </c>
      <c r="K54" s="73" t="s">
        <v>64</v>
      </c>
      <c r="L54" s="73" t="s">
        <v>7</v>
      </c>
      <c r="M54" s="74"/>
      <c r="N54" s="70"/>
      <c r="O54" s="70"/>
      <c r="P54" s="75"/>
      <c r="Q54" s="70"/>
      <c r="R54" s="70"/>
      <c r="S54" s="75"/>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100">
        <f t="shared" si="2"/>
        <v>58469.840000000004</v>
      </c>
      <c r="BB54" s="77">
        <f t="shared" si="3"/>
        <v>58469.840000000004</v>
      </c>
      <c r="BC54" s="78" t="str">
        <f t="shared" si="4"/>
        <v>INR  Fifty Eight Thousand Four Hundred &amp; Sixty Nine  and Paise Eighty Four Only</v>
      </c>
      <c r="BD54" s="97">
        <v>497</v>
      </c>
      <c r="BE54" s="97">
        <f t="shared" si="0"/>
        <v>562.21</v>
      </c>
      <c r="HS54" s="22"/>
      <c r="HT54" s="22"/>
      <c r="HU54" s="22"/>
      <c r="HV54" s="22"/>
      <c r="HW54" s="22"/>
    </row>
    <row r="55" spans="1:231" s="21" customFormat="1" ht="87.75" customHeight="1">
      <c r="A55" s="33">
        <v>43</v>
      </c>
      <c r="B55" s="67" t="s">
        <v>290</v>
      </c>
      <c r="C55" s="86" t="s">
        <v>92</v>
      </c>
      <c r="D55" s="68">
        <v>240</v>
      </c>
      <c r="E55" s="80" t="s">
        <v>248</v>
      </c>
      <c r="F55" s="79">
        <v>32.8</v>
      </c>
      <c r="G55" s="70"/>
      <c r="H55" s="70"/>
      <c r="I55" s="71" t="s">
        <v>40</v>
      </c>
      <c r="J55" s="72">
        <f t="shared" si="1"/>
        <v>1</v>
      </c>
      <c r="K55" s="73" t="s">
        <v>64</v>
      </c>
      <c r="L55" s="73" t="s">
        <v>7</v>
      </c>
      <c r="M55" s="74"/>
      <c r="N55" s="70"/>
      <c r="O55" s="70"/>
      <c r="P55" s="75"/>
      <c r="Q55" s="70"/>
      <c r="R55" s="70"/>
      <c r="S55" s="75"/>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100">
        <f t="shared" si="2"/>
        <v>7871.999999999999</v>
      </c>
      <c r="BB55" s="77">
        <f t="shared" si="3"/>
        <v>7871.999999999999</v>
      </c>
      <c r="BC55" s="78" t="str">
        <f t="shared" si="4"/>
        <v>INR  Seven Thousand Eight Hundred &amp; Seventy One  and Paise One Hundred Only</v>
      </c>
      <c r="BD55" s="97">
        <v>29</v>
      </c>
      <c r="BE55" s="97">
        <f t="shared" si="0"/>
        <v>32.8</v>
      </c>
      <c r="HS55" s="22"/>
      <c r="HT55" s="22"/>
      <c r="HU55" s="22"/>
      <c r="HV55" s="22"/>
      <c r="HW55" s="22"/>
    </row>
    <row r="56" spans="1:231" s="21" customFormat="1" ht="45" customHeight="1">
      <c r="A56" s="33">
        <v>44</v>
      </c>
      <c r="B56" s="67" t="s">
        <v>291</v>
      </c>
      <c r="C56" s="86" t="s">
        <v>93</v>
      </c>
      <c r="D56" s="68">
        <v>240</v>
      </c>
      <c r="E56" s="80" t="s">
        <v>248</v>
      </c>
      <c r="F56" s="79">
        <v>48.64</v>
      </c>
      <c r="G56" s="70"/>
      <c r="H56" s="70"/>
      <c r="I56" s="71" t="s">
        <v>40</v>
      </c>
      <c r="J56" s="72">
        <f t="shared" si="1"/>
        <v>1</v>
      </c>
      <c r="K56" s="73" t="s">
        <v>64</v>
      </c>
      <c r="L56" s="73" t="s">
        <v>7</v>
      </c>
      <c r="M56" s="74"/>
      <c r="N56" s="70"/>
      <c r="O56" s="70"/>
      <c r="P56" s="75"/>
      <c r="Q56" s="70"/>
      <c r="R56" s="70"/>
      <c r="S56" s="75"/>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100">
        <f t="shared" si="2"/>
        <v>11673.6</v>
      </c>
      <c r="BB56" s="77">
        <f t="shared" si="3"/>
        <v>11673.6</v>
      </c>
      <c r="BC56" s="78" t="str">
        <f t="shared" si="4"/>
        <v>INR  Eleven Thousand Six Hundred &amp; Seventy Three  and Paise Sixty Only</v>
      </c>
      <c r="BD56" s="97">
        <v>43</v>
      </c>
      <c r="BE56" s="97">
        <f t="shared" si="0"/>
        <v>48.64</v>
      </c>
      <c r="HS56" s="22"/>
      <c r="HT56" s="22"/>
      <c r="HU56" s="22"/>
      <c r="HV56" s="22"/>
      <c r="HW56" s="22"/>
    </row>
    <row r="57" spans="1:231" s="21" customFormat="1" ht="46.5" customHeight="1">
      <c r="A57" s="33">
        <v>45</v>
      </c>
      <c r="B57" s="67" t="s">
        <v>336</v>
      </c>
      <c r="C57" s="86" t="s">
        <v>94</v>
      </c>
      <c r="D57" s="68">
        <v>44</v>
      </c>
      <c r="E57" s="80" t="s">
        <v>248</v>
      </c>
      <c r="F57" s="79">
        <v>187.78</v>
      </c>
      <c r="G57" s="70"/>
      <c r="H57" s="70"/>
      <c r="I57" s="71" t="s">
        <v>40</v>
      </c>
      <c r="J57" s="72">
        <f t="shared" si="1"/>
        <v>1</v>
      </c>
      <c r="K57" s="73" t="s">
        <v>64</v>
      </c>
      <c r="L57" s="73" t="s">
        <v>7</v>
      </c>
      <c r="M57" s="74"/>
      <c r="N57" s="70"/>
      <c r="O57" s="70"/>
      <c r="P57" s="75"/>
      <c r="Q57" s="70"/>
      <c r="R57" s="70"/>
      <c r="S57" s="75"/>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100">
        <f t="shared" si="2"/>
        <v>8262.32</v>
      </c>
      <c r="BB57" s="77">
        <f t="shared" si="3"/>
        <v>8262.32</v>
      </c>
      <c r="BC57" s="78" t="str">
        <f t="shared" si="4"/>
        <v>INR  Eight Thousand Two Hundred &amp; Sixty Two  and Paise Thirty Two Only</v>
      </c>
      <c r="BD57" s="97">
        <v>166</v>
      </c>
      <c r="BE57" s="97">
        <f t="shared" si="0"/>
        <v>187.78</v>
      </c>
      <c r="HS57" s="22"/>
      <c r="HT57" s="22"/>
      <c r="HU57" s="22"/>
      <c r="HV57" s="22"/>
      <c r="HW57" s="22"/>
    </row>
    <row r="58" spans="1:231" s="21" customFormat="1" ht="71.25" customHeight="1">
      <c r="A58" s="33">
        <v>46</v>
      </c>
      <c r="B58" s="67" t="s">
        <v>337</v>
      </c>
      <c r="C58" s="86" t="s">
        <v>95</v>
      </c>
      <c r="D58" s="68">
        <v>24</v>
      </c>
      <c r="E58" s="68" t="s">
        <v>248</v>
      </c>
      <c r="F58" s="79">
        <v>88.23</v>
      </c>
      <c r="G58" s="70"/>
      <c r="H58" s="70"/>
      <c r="I58" s="71" t="s">
        <v>40</v>
      </c>
      <c r="J58" s="72">
        <f t="shared" si="1"/>
        <v>1</v>
      </c>
      <c r="K58" s="73" t="s">
        <v>64</v>
      </c>
      <c r="L58" s="73" t="s">
        <v>7</v>
      </c>
      <c r="M58" s="74"/>
      <c r="N58" s="70"/>
      <c r="O58" s="70"/>
      <c r="P58" s="75"/>
      <c r="Q58" s="70"/>
      <c r="R58" s="70"/>
      <c r="S58" s="75"/>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100">
        <f t="shared" si="2"/>
        <v>2117.52</v>
      </c>
      <c r="BB58" s="77">
        <f t="shared" si="3"/>
        <v>2117.52</v>
      </c>
      <c r="BC58" s="78" t="str">
        <f t="shared" si="4"/>
        <v>INR  Two Thousand One Hundred &amp; Seventeen  and Paise Fifty Two Only</v>
      </c>
      <c r="BD58" s="97">
        <v>78</v>
      </c>
      <c r="BE58" s="97">
        <f t="shared" si="0"/>
        <v>88.23</v>
      </c>
      <c r="HS58" s="22"/>
      <c r="HT58" s="22"/>
      <c r="HU58" s="22"/>
      <c r="HV58" s="22"/>
      <c r="HW58" s="22"/>
    </row>
    <row r="59" spans="1:231" s="21" customFormat="1" ht="30.75" customHeight="1">
      <c r="A59" s="33">
        <v>47</v>
      </c>
      <c r="B59" s="67" t="s">
        <v>338</v>
      </c>
      <c r="C59" s="86" t="s">
        <v>96</v>
      </c>
      <c r="D59" s="68">
        <v>2745</v>
      </c>
      <c r="E59" s="68" t="s">
        <v>246</v>
      </c>
      <c r="F59" s="79">
        <v>23.76</v>
      </c>
      <c r="G59" s="70"/>
      <c r="H59" s="70"/>
      <c r="I59" s="71" t="s">
        <v>40</v>
      </c>
      <c r="J59" s="72">
        <f>IF(I59="Less(-)",-1,1)</f>
        <v>1</v>
      </c>
      <c r="K59" s="73" t="s">
        <v>64</v>
      </c>
      <c r="L59" s="73" t="s">
        <v>7</v>
      </c>
      <c r="M59" s="74"/>
      <c r="N59" s="70"/>
      <c r="O59" s="70"/>
      <c r="P59" s="75"/>
      <c r="Q59" s="70"/>
      <c r="R59" s="70"/>
      <c r="S59" s="75"/>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100">
        <f>total_amount_ba($B$2,$D$2,D59,F59,J59,K59,M59)</f>
        <v>65221.200000000004</v>
      </c>
      <c r="BB59" s="77">
        <f>BA59+SUM(N59:AZ59)</f>
        <v>65221.200000000004</v>
      </c>
      <c r="BC59" s="78" t="str">
        <f>SpellNumber(L59,BB59)</f>
        <v>INR  Sixty Five Thousand Two Hundred &amp; Twenty One  and Paise Twenty Only</v>
      </c>
      <c r="BD59" s="97">
        <v>21</v>
      </c>
      <c r="BE59" s="97">
        <f t="shared" si="0"/>
        <v>23.76</v>
      </c>
      <c r="HS59" s="22"/>
      <c r="HT59" s="22"/>
      <c r="HU59" s="22"/>
      <c r="HV59" s="22"/>
      <c r="HW59" s="22"/>
    </row>
    <row r="60" spans="1:231" s="21" customFormat="1" ht="141" customHeight="1">
      <c r="A60" s="33">
        <v>48</v>
      </c>
      <c r="B60" s="67" t="s">
        <v>339</v>
      </c>
      <c r="C60" s="86" t="s">
        <v>97</v>
      </c>
      <c r="D60" s="68">
        <v>350</v>
      </c>
      <c r="E60" s="68" t="s">
        <v>242</v>
      </c>
      <c r="F60" s="79">
        <v>145.92</v>
      </c>
      <c r="G60" s="70"/>
      <c r="H60" s="70"/>
      <c r="I60" s="71" t="s">
        <v>40</v>
      </c>
      <c r="J60" s="72">
        <f t="shared" si="1"/>
        <v>1</v>
      </c>
      <c r="K60" s="73" t="s">
        <v>64</v>
      </c>
      <c r="L60" s="73" t="s">
        <v>7</v>
      </c>
      <c r="M60" s="74"/>
      <c r="N60" s="70"/>
      <c r="O60" s="70"/>
      <c r="P60" s="75"/>
      <c r="Q60" s="70"/>
      <c r="R60" s="70"/>
      <c r="S60" s="75"/>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100">
        <f t="shared" si="2"/>
        <v>51071.99999999999</v>
      </c>
      <c r="BB60" s="77">
        <f t="shared" si="3"/>
        <v>51071.99999999999</v>
      </c>
      <c r="BC60" s="78" t="str">
        <f t="shared" si="4"/>
        <v>INR  Fifty One Thousand  &amp;Seventy One  and Paise One Hundred Only</v>
      </c>
      <c r="BD60" s="97">
        <v>129</v>
      </c>
      <c r="BE60" s="97">
        <f t="shared" si="0"/>
        <v>145.92</v>
      </c>
      <c r="HS60" s="22"/>
      <c r="HT60" s="22"/>
      <c r="HU60" s="22"/>
      <c r="HV60" s="22"/>
      <c r="HW60" s="22"/>
    </row>
    <row r="61" spans="1:231" s="21" customFormat="1" ht="141" customHeight="1">
      <c r="A61" s="33">
        <v>49</v>
      </c>
      <c r="B61" s="67" t="s">
        <v>340</v>
      </c>
      <c r="C61" s="86" t="s">
        <v>98</v>
      </c>
      <c r="D61" s="68">
        <v>350</v>
      </c>
      <c r="E61" s="68" t="s">
        <v>242</v>
      </c>
      <c r="F61" s="79">
        <v>150.45</v>
      </c>
      <c r="G61" s="70"/>
      <c r="H61" s="70"/>
      <c r="I61" s="71" t="s">
        <v>40</v>
      </c>
      <c r="J61" s="72">
        <f t="shared" si="1"/>
        <v>1</v>
      </c>
      <c r="K61" s="73" t="s">
        <v>64</v>
      </c>
      <c r="L61" s="73" t="s">
        <v>7</v>
      </c>
      <c r="M61" s="74"/>
      <c r="N61" s="70"/>
      <c r="O61" s="70"/>
      <c r="P61" s="75"/>
      <c r="Q61" s="70"/>
      <c r="R61" s="70"/>
      <c r="S61" s="75"/>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100">
        <f t="shared" si="2"/>
        <v>52657.49999999999</v>
      </c>
      <c r="BB61" s="77">
        <f t="shared" si="3"/>
        <v>52657.49999999999</v>
      </c>
      <c r="BC61" s="78" t="str">
        <f t="shared" si="4"/>
        <v>INR  Fifty Two Thousand Six Hundred &amp; Fifty Seven  and Paise Fifty Only</v>
      </c>
      <c r="BD61" s="97">
        <v>133</v>
      </c>
      <c r="BE61" s="97">
        <f t="shared" si="0"/>
        <v>150.45</v>
      </c>
      <c r="HS61" s="22"/>
      <c r="HT61" s="22"/>
      <c r="HU61" s="22"/>
      <c r="HV61" s="22"/>
      <c r="HW61" s="22"/>
    </row>
    <row r="62" spans="1:231" s="21" customFormat="1" ht="143.25" customHeight="1">
      <c r="A62" s="33">
        <v>50</v>
      </c>
      <c r="B62" s="67" t="s">
        <v>341</v>
      </c>
      <c r="C62" s="86" t="s">
        <v>99</v>
      </c>
      <c r="D62" s="68">
        <v>21.844</v>
      </c>
      <c r="E62" s="68" t="s">
        <v>242</v>
      </c>
      <c r="F62" s="79">
        <v>154.97</v>
      </c>
      <c r="G62" s="70"/>
      <c r="H62" s="70"/>
      <c r="I62" s="71" t="s">
        <v>40</v>
      </c>
      <c r="J62" s="72">
        <f t="shared" si="1"/>
        <v>1</v>
      </c>
      <c r="K62" s="73" t="s">
        <v>64</v>
      </c>
      <c r="L62" s="73" t="s">
        <v>7</v>
      </c>
      <c r="M62" s="74"/>
      <c r="N62" s="70"/>
      <c r="O62" s="70"/>
      <c r="P62" s="75"/>
      <c r="Q62" s="70"/>
      <c r="R62" s="70"/>
      <c r="S62" s="75"/>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100">
        <f t="shared" si="2"/>
        <v>3385.1646800000003</v>
      </c>
      <c r="BB62" s="77">
        <f t="shared" si="3"/>
        <v>3385.1646800000003</v>
      </c>
      <c r="BC62" s="78" t="str">
        <f t="shared" si="4"/>
        <v>INR  Three Thousand Three Hundred &amp; Eighty Five  and Paise Sixteen Only</v>
      </c>
      <c r="BD62" s="97">
        <v>137</v>
      </c>
      <c r="BE62" s="97">
        <f t="shared" si="0"/>
        <v>154.97</v>
      </c>
      <c r="HS62" s="22"/>
      <c r="HT62" s="22"/>
      <c r="HU62" s="22"/>
      <c r="HV62" s="22"/>
      <c r="HW62" s="22"/>
    </row>
    <row r="63" spans="1:231" s="21" customFormat="1" ht="143.25" customHeight="1">
      <c r="A63" s="33">
        <v>51</v>
      </c>
      <c r="B63" s="67" t="s">
        <v>280</v>
      </c>
      <c r="C63" s="86" t="s">
        <v>100</v>
      </c>
      <c r="D63" s="68">
        <v>1624.821</v>
      </c>
      <c r="E63" s="68" t="s">
        <v>242</v>
      </c>
      <c r="F63" s="79">
        <v>182.12</v>
      </c>
      <c r="G63" s="70"/>
      <c r="H63" s="70"/>
      <c r="I63" s="71" t="s">
        <v>40</v>
      </c>
      <c r="J63" s="72">
        <f t="shared" si="1"/>
        <v>1</v>
      </c>
      <c r="K63" s="73" t="s">
        <v>64</v>
      </c>
      <c r="L63" s="73" t="s">
        <v>7</v>
      </c>
      <c r="M63" s="74"/>
      <c r="N63" s="70"/>
      <c r="O63" s="70"/>
      <c r="P63" s="75"/>
      <c r="Q63" s="70"/>
      <c r="R63" s="70"/>
      <c r="S63" s="75"/>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100">
        <f t="shared" si="2"/>
        <v>295912.40051999997</v>
      </c>
      <c r="BB63" s="77">
        <f t="shared" si="3"/>
        <v>295912.40051999997</v>
      </c>
      <c r="BC63" s="78" t="str">
        <f t="shared" si="4"/>
        <v>INR  Two Lakh Ninety Five Thousand Nine Hundred &amp; Twelve  and Paise Forty Only</v>
      </c>
      <c r="BD63" s="97">
        <v>161</v>
      </c>
      <c r="BE63" s="97">
        <f t="shared" si="0"/>
        <v>182.12</v>
      </c>
      <c r="HS63" s="22"/>
      <c r="HT63" s="22"/>
      <c r="HU63" s="22"/>
      <c r="HV63" s="22"/>
      <c r="HW63" s="22"/>
    </row>
    <row r="64" spans="1:231" s="21" customFormat="1" ht="143.25" customHeight="1">
      <c r="A64" s="33">
        <v>52</v>
      </c>
      <c r="B64" s="67" t="s">
        <v>271</v>
      </c>
      <c r="C64" s="86" t="s">
        <v>101</v>
      </c>
      <c r="D64" s="68">
        <v>1349.321</v>
      </c>
      <c r="E64" s="68" t="s">
        <v>242</v>
      </c>
      <c r="F64" s="79">
        <v>186.65</v>
      </c>
      <c r="G64" s="70"/>
      <c r="H64" s="70"/>
      <c r="I64" s="71" t="s">
        <v>40</v>
      </c>
      <c r="J64" s="72">
        <f>IF(I64="Less(-)",-1,1)</f>
        <v>1</v>
      </c>
      <c r="K64" s="73" t="s">
        <v>64</v>
      </c>
      <c r="L64" s="73" t="s">
        <v>7</v>
      </c>
      <c r="M64" s="74"/>
      <c r="N64" s="70"/>
      <c r="O64" s="70"/>
      <c r="P64" s="75"/>
      <c r="Q64" s="70"/>
      <c r="R64" s="70"/>
      <c r="S64" s="75"/>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100">
        <f>total_amount_ba($B$2,$D$2,D64,F64,J64,K64,M64)</f>
        <v>251850.76465</v>
      </c>
      <c r="BB64" s="77">
        <f>BA64+SUM(N64:AZ64)</f>
        <v>251850.76465</v>
      </c>
      <c r="BC64" s="78" t="str">
        <f>SpellNumber(L64,BB64)</f>
        <v>INR  Two Lakh Fifty One Thousand Eight Hundred &amp; Fifty  and Paise Seventy Six Only</v>
      </c>
      <c r="BD64" s="97">
        <v>165</v>
      </c>
      <c r="BE64" s="97">
        <f t="shared" si="0"/>
        <v>186.65</v>
      </c>
      <c r="HS64" s="22"/>
      <c r="HT64" s="22"/>
      <c r="HU64" s="22"/>
      <c r="HV64" s="22"/>
      <c r="HW64" s="22"/>
    </row>
    <row r="65" spans="1:231" s="21" customFormat="1" ht="143.25" customHeight="1">
      <c r="A65" s="33">
        <v>53</v>
      </c>
      <c r="B65" s="67" t="s">
        <v>342</v>
      </c>
      <c r="C65" s="86" t="s">
        <v>102</v>
      </c>
      <c r="D65" s="68">
        <v>48.6</v>
      </c>
      <c r="E65" s="68" t="s">
        <v>242</v>
      </c>
      <c r="F65" s="79">
        <v>191.17</v>
      </c>
      <c r="G65" s="70"/>
      <c r="H65" s="70"/>
      <c r="I65" s="71" t="s">
        <v>40</v>
      </c>
      <c r="J65" s="72">
        <f t="shared" si="1"/>
        <v>1</v>
      </c>
      <c r="K65" s="73" t="s">
        <v>64</v>
      </c>
      <c r="L65" s="73" t="s">
        <v>7</v>
      </c>
      <c r="M65" s="74"/>
      <c r="N65" s="70"/>
      <c r="O65" s="70"/>
      <c r="P65" s="75"/>
      <c r="Q65" s="70"/>
      <c r="R65" s="70"/>
      <c r="S65" s="75"/>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100">
        <f t="shared" si="2"/>
        <v>9290.862</v>
      </c>
      <c r="BB65" s="77">
        <f t="shared" si="3"/>
        <v>9290.862</v>
      </c>
      <c r="BC65" s="78" t="str">
        <f t="shared" si="4"/>
        <v>INR  Nine Thousand Two Hundred &amp; Ninety  and Paise Eighty Six Only</v>
      </c>
      <c r="BD65" s="97">
        <v>169</v>
      </c>
      <c r="BE65" s="97">
        <f t="shared" si="0"/>
        <v>191.17</v>
      </c>
      <c r="HS65" s="22"/>
      <c r="HT65" s="22"/>
      <c r="HU65" s="22"/>
      <c r="HV65" s="22"/>
      <c r="HW65" s="22"/>
    </row>
    <row r="66" spans="1:231" s="21" customFormat="1" ht="141.75" customHeight="1">
      <c r="A66" s="33">
        <v>54</v>
      </c>
      <c r="B66" s="67" t="s">
        <v>281</v>
      </c>
      <c r="C66" s="86" t="s">
        <v>103</v>
      </c>
      <c r="D66" s="68">
        <v>389.558</v>
      </c>
      <c r="E66" s="68" t="s">
        <v>242</v>
      </c>
      <c r="F66" s="79">
        <v>187.78</v>
      </c>
      <c r="G66" s="70"/>
      <c r="H66" s="70"/>
      <c r="I66" s="71" t="s">
        <v>40</v>
      </c>
      <c r="J66" s="72">
        <f t="shared" si="1"/>
        <v>1</v>
      </c>
      <c r="K66" s="73" t="s">
        <v>64</v>
      </c>
      <c r="L66" s="73" t="s">
        <v>7</v>
      </c>
      <c r="M66" s="74"/>
      <c r="N66" s="70"/>
      <c r="O66" s="70"/>
      <c r="P66" s="75"/>
      <c r="Q66" s="70"/>
      <c r="R66" s="70"/>
      <c r="S66" s="75"/>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100">
        <f t="shared" si="2"/>
        <v>73151.20124</v>
      </c>
      <c r="BB66" s="77">
        <f t="shared" si="3"/>
        <v>73151.20124</v>
      </c>
      <c r="BC66" s="78" t="str">
        <f t="shared" si="4"/>
        <v>INR  Seventy Three Thousand One Hundred &amp; Fifty One  and Paise Twenty Only</v>
      </c>
      <c r="BD66" s="97">
        <v>166</v>
      </c>
      <c r="BE66" s="97">
        <f t="shared" si="0"/>
        <v>187.78</v>
      </c>
      <c r="HS66" s="22"/>
      <c r="HT66" s="22"/>
      <c r="HU66" s="22"/>
      <c r="HV66" s="22"/>
      <c r="HW66" s="22"/>
    </row>
    <row r="67" spans="1:231" s="21" customFormat="1" ht="141.75" customHeight="1">
      <c r="A67" s="33">
        <v>55</v>
      </c>
      <c r="B67" s="67" t="s">
        <v>272</v>
      </c>
      <c r="C67" s="86" t="s">
        <v>104</v>
      </c>
      <c r="D67" s="68">
        <v>306.082</v>
      </c>
      <c r="E67" s="68" t="s">
        <v>242</v>
      </c>
      <c r="F67" s="79">
        <v>192.3</v>
      </c>
      <c r="G67" s="70"/>
      <c r="H67" s="70"/>
      <c r="I67" s="71" t="s">
        <v>40</v>
      </c>
      <c r="J67" s="72">
        <f t="shared" si="1"/>
        <v>1</v>
      </c>
      <c r="K67" s="73" t="s">
        <v>64</v>
      </c>
      <c r="L67" s="73" t="s">
        <v>7</v>
      </c>
      <c r="M67" s="74"/>
      <c r="N67" s="70"/>
      <c r="O67" s="70"/>
      <c r="P67" s="75"/>
      <c r="Q67" s="70"/>
      <c r="R67" s="70"/>
      <c r="S67" s="75"/>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100">
        <f t="shared" si="2"/>
        <v>58859.5686</v>
      </c>
      <c r="BB67" s="77">
        <f t="shared" si="3"/>
        <v>58859.5686</v>
      </c>
      <c r="BC67" s="78" t="str">
        <f t="shared" si="4"/>
        <v>INR  Fifty Eight Thousand Eight Hundred &amp; Fifty Nine  and Paise Fifty Seven Only</v>
      </c>
      <c r="BD67" s="97">
        <v>170</v>
      </c>
      <c r="BE67" s="97">
        <f t="shared" si="0"/>
        <v>192.3</v>
      </c>
      <c r="HS67" s="22"/>
      <c r="HT67" s="22"/>
      <c r="HU67" s="22"/>
      <c r="HV67" s="22"/>
      <c r="HW67" s="22"/>
    </row>
    <row r="68" spans="1:231" s="21" customFormat="1" ht="141.75" customHeight="1">
      <c r="A68" s="33">
        <v>56</v>
      </c>
      <c r="B68" s="67" t="s">
        <v>343</v>
      </c>
      <c r="C68" s="86" t="s">
        <v>105</v>
      </c>
      <c r="D68" s="68">
        <v>271.2</v>
      </c>
      <c r="E68" s="68" t="s">
        <v>242</v>
      </c>
      <c r="F68" s="79">
        <v>196.83</v>
      </c>
      <c r="G68" s="70"/>
      <c r="H68" s="70"/>
      <c r="I68" s="71" t="s">
        <v>40</v>
      </c>
      <c r="J68" s="72">
        <f t="shared" si="1"/>
        <v>1</v>
      </c>
      <c r="K68" s="73" t="s">
        <v>64</v>
      </c>
      <c r="L68" s="73" t="s">
        <v>7</v>
      </c>
      <c r="M68" s="74"/>
      <c r="N68" s="70"/>
      <c r="O68" s="70"/>
      <c r="P68" s="75"/>
      <c r="Q68" s="70"/>
      <c r="R68" s="70"/>
      <c r="S68" s="75"/>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100">
        <f t="shared" si="2"/>
        <v>53380.296</v>
      </c>
      <c r="BB68" s="77">
        <f t="shared" si="3"/>
        <v>53380.296</v>
      </c>
      <c r="BC68" s="78" t="str">
        <f t="shared" si="4"/>
        <v>INR  Fifty Three Thousand Three Hundred &amp; Eighty  and Paise Thirty Only</v>
      </c>
      <c r="BD68" s="97">
        <v>174</v>
      </c>
      <c r="BE68" s="97">
        <f t="shared" si="0"/>
        <v>196.83</v>
      </c>
      <c r="HS68" s="22"/>
      <c r="HT68" s="22"/>
      <c r="HU68" s="22"/>
      <c r="HV68" s="22"/>
      <c r="HW68" s="22"/>
    </row>
    <row r="69" spans="1:231" s="21" customFormat="1" ht="48.75" customHeight="1">
      <c r="A69" s="33">
        <v>57</v>
      </c>
      <c r="B69" s="67" t="s">
        <v>254</v>
      </c>
      <c r="C69" s="86" t="s">
        <v>106</v>
      </c>
      <c r="D69" s="68">
        <v>83.475</v>
      </c>
      <c r="E69" s="68" t="s">
        <v>242</v>
      </c>
      <c r="F69" s="79">
        <v>38.46</v>
      </c>
      <c r="G69" s="70"/>
      <c r="H69" s="70"/>
      <c r="I69" s="71" t="s">
        <v>40</v>
      </c>
      <c r="J69" s="72">
        <f>IF(I69="Less(-)",-1,1)</f>
        <v>1</v>
      </c>
      <c r="K69" s="73" t="s">
        <v>64</v>
      </c>
      <c r="L69" s="73" t="s">
        <v>7</v>
      </c>
      <c r="M69" s="74"/>
      <c r="N69" s="70"/>
      <c r="O69" s="70"/>
      <c r="P69" s="75"/>
      <c r="Q69" s="70"/>
      <c r="R69" s="70"/>
      <c r="S69" s="75"/>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100">
        <f>total_amount_ba($B$2,$D$2,D69,F69,J69,K69,M69)</f>
        <v>3210.4485</v>
      </c>
      <c r="BB69" s="77">
        <f>BA69+SUM(N69:AZ69)</f>
        <v>3210.4485</v>
      </c>
      <c r="BC69" s="78" t="str">
        <f>SpellNumber(L69,BB69)</f>
        <v>INR  Three Thousand Two Hundred &amp; Ten  and Paise Forty Five Only</v>
      </c>
      <c r="BD69" s="97">
        <v>34</v>
      </c>
      <c r="BE69" s="97">
        <f t="shared" si="0"/>
        <v>38.46</v>
      </c>
      <c r="HS69" s="22"/>
      <c r="HT69" s="22"/>
      <c r="HU69" s="22"/>
      <c r="HV69" s="22"/>
      <c r="HW69" s="22"/>
    </row>
    <row r="70" spans="1:231" s="21" customFormat="1" ht="87" customHeight="1">
      <c r="A70" s="33">
        <v>58</v>
      </c>
      <c r="B70" s="67" t="s">
        <v>344</v>
      </c>
      <c r="C70" s="86" t="s">
        <v>107</v>
      </c>
      <c r="D70" s="68">
        <v>1974.821</v>
      </c>
      <c r="E70" s="68" t="s">
        <v>242</v>
      </c>
      <c r="F70" s="79">
        <v>24.35</v>
      </c>
      <c r="G70" s="70"/>
      <c r="H70" s="70"/>
      <c r="I70" s="71" t="s">
        <v>40</v>
      </c>
      <c r="J70" s="72">
        <f t="shared" si="1"/>
        <v>1</v>
      </c>
      <c r="K70" s="73" t="s">
        <v>64</v>
      </c>
      <c r="L70" s="73" t="s">
        <v>7</v>
      </c>
      <c r="M70" s="74"/>
      <c r="N70" s="70"/>
      <c r="O70" s="70"/>
      <c r="P70" s="75"/>
      <c r="Q70" s="70"/>
      <c r="R70" s="70"/>
      <c r="S70" s="75"/>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100">
        <f t="shared" si="2"/>
        <v>48086.89135</v>
      </c>
      <c r="BB70" s="77">
        <f t="shared" si="3"/>
        <v>48086.89135</v>
      </c>
      <c r="BC70" s="78" t="str">
        <f t="shared" si="4"/>
        <v>INR  Forty Eight Thousand  &amp;Eighty Six  and Paise Eighty Nine Only</v>
      </c>
      <c r="BD70" s="97">
        <v>21.53</v>
      </c>
      <c r="BE70" s="97">
        <f t="shared" si="0"/>
        <v>24.35</v>
      </c>
      <c r="HS70" s="22"/>
      <c r="HT70" s="22"/>
      <c r="HU70" s="22"/>
      <c r="HV70" s="22"/>
      <c r="HW70" s="22"/>
    </row>
    <row r="71" spans="1:231" s="21" customFormat="1" ht="89.25" customHeight="1">
      <c r="A71" s="33">
        <v>59</v>
      </c>
      <c r="B71" s="67" t="s">
        <v>345</v>
      </c>
      <c r="C71" s="86" t="s">
        <v>184</v>
      </c>
      <c r="D71" s="68">
        <v>1699.321</v>
      </c>
      <c r="E71" s="68" t="s">
        <v>242</v>
      </c>
      <c r="F71" s="79">
        <v>24.35</v>
      </c>
      <c r="G71" s="70"/>
      <c r="H71" s="70"/>
      <c r="I71" s="71" t="s">
        <v>40</v>
      </c>
      <c r="J71" s="72">
        <f t="shared" si="1"/>
        <v>1</v>
      </c>
      <c r="K71" s="73" t="s">
        <v>64</v>
      </c>
      <c r="L71" s="73" t="s">
        <v>7</v>
      </c>
      <c r="M71" s="74"/>
      <c r="N71" s="70"/>
      <c r="O71" s="70"/>
      <c r="P71" s="75"/>
      <c r="Q71" s="70"/>
      <c r="R71" s="70"/>
      <c r="S71" s="75"/>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100">
        <f t="shared" si="2"/>
        <v>41378.46635</v>
      </c>
      <c r="BB71" s="77">
        <f t="shared" si="3"/>
        <v>41378.46635</v>
      </c>
      <c r="BC71" s="78" t="str">
        <f t="shared" si="4"/>
        <v>INR  Forty One Thousand Three Hundred &amp; Seventy Eight  and Paise Forty Seven Only</v>
      </c>
      <c r="BD71" s="97">
        <v>21.53</v>
      </c>
      <c r="BE71" s="97">
        <f t="shared" si="0"/>
        <v>24.35</v>
      </c>
      <c r="HS71" s="22"/>
      <c r="HT71" s="22"/>
      <c r="HU71" s="22"/>
      <c r="HV71" s="22"/>
      <c r="HW71" s="22"/>
    </row>
    <row r="72" spans="1:231" s="21" customFormat="1" ht="86.25" customHeight="1">
      <c r="A72" s="33">
        <v>60</v>
      </c>
      <c r="B72" s="67" t="s">
        <v>346</v>
      </c>
      <c r="C72" s="86" t="s">
        <v>108</v>
      </c>
      <c r="D72" s="68">
        <v>70.444</v>
      </c>
      <c r="E72" s="68" t="s">
        <v>242</v>
      </c>
      <c r="F72" s="79">
        <v>24.35</v>
      </c>
      <c r="G72" s="70"/>
      <c r="H72" s="70"/>
      <c r="I72" s="71" t="s">
        <v>40</v>
      </c>
      <c r="J72" s="72">
        <f t="shared" si="1"/>
        <v>1</v>
      </c>
      <c r="K72" s="73" t="s">
        <v>64</v>
      </c>
      <c r="L72" s="73" t="s">
        <v>7</v>
      </c>
      <c r="M72" s="74"/>
      <c r="N72" s="70"/>
      <c r="O72" s="70"/>
      <c r="P72" s="75"/>
      <c r="Q72" s="70"/>
      <c r="R72" s="70"/>
      <c r="S72" s="75"/>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100">
        <f t="shared" si="2"/>
        <v>1715.3114000000003</v>
      </c>
      <c r="BB72" s="77">
        <f t="shared" si="3"/>
        <v>1715.3114000000003</v>
      </c>
      <c r="BC72" s="78" t="str">
        <f t="shared" si="4"/>
        <v>INR  One Thousand Seven Hundred &amp; Fifteen  and Paise Thirty One Only</v>
      </c>
      <c r="BD72" s="97">
        <v>21.53</v>
      </c>
      <c r="BE72" s="97">
        <f t="shared" si="0"/>
        <v>24.35</v>
      </c>
      <c r="HS72" s="22"/>
      <c r="HT72" s="22"/>
      <c r="HU72" s="22"/>
      <c r="HV72" s="22"/>
      <c r="HW72" s="22"/>
    </row>
    <row r="73" spans="1:231" s="21" customFormat="1" ht="169.5" customHeight="1">
      <c r="A73" s="33">
        <v>61</v>
      </c>
      <c r="B73" s="67" t="s">
        <v>282</v>
      </c>
      <c r="C73" s="86" t="s">
        <v>109</v>
      </c>
      <c r="D73" s="68">
        <v>389.558</v>
      </c>
      <c r="E73" s="68" t="s">
        <v>242</v>
      </c>
      <c r="F73" s="79">
        <v>51.02</v>
      </c>
      <c r="G73" s="70"/>
      <c r="H73" s="70"/>
      <c r="I73" s="71" t="s">
        <v>40</v>
      </c>
      <c r="J73" s="72">
        <f t="shared" si="1"/>
        <v>1</v>
      </c>
      <c r="K73" s="73" t="s">
        <v>64</v>
      </c>
      <c r="L73" s="73" t="s">
        <v>7</v>
      </c>
      <c r="M73" s="74"/>
      <c r="N73" s="70"/>
      <c r="O73" s="70"/>
      <c r="P73" s="75"/>
      <c r="Q73" s="70"/>
      <c r="R73" s="70"/>
      <c r="S73" s="75"/>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100">
        <f t="shared" si="2"/>
        <v>19875.24916</v>
      </c>
      <c r="BB73" s="77">
        <f t="shared" si="3"/>
        <v>19875.24916</v>
      </c>
      <c r="BC73" s="78" t="str">
        <f t="shared" si="4"/>
        <v>INR  Nineteen Thousand Eight Hundred &amp; Seventy Five  and Paise Twenty Five Only</v>
      </c>
      <c r="BD73" s="97">
        <v>45.1</v>
      </c>
      <c r="BE73" s="97">
        <f t="shared" si="0"/>
        <v>51.02</v>
      </c>
      <c r="HS73" s="22"/>
      <c r="HT73" s="22"/>
      <c r="HU73" s="22"/>
      <c r="HV73" s="22"/>
      <c r="HW73" s="22"/>
    </row>
    <row r="74" spans="1:231" s="21" customFormat="1" ht="142.5">
      <c r="A74" s="33">
        <v>62</v>
      </c>
      <c r="B74" s="67" t="s">
        <v>273</v>
      </c>
      <c r="C74" s="86" t="s">
        <v>110</v>
      </c>
      <c r="D74" s="68">
        <v>306.082</v>
      </c>
      <c r="E74" s="68" t="s">
        <v>242</v>
      </c>
      <c r="F74" s="79">
        <v>51.82</v>
      </c>
      <c r="G74" s="70"/>
      <c r="H74" s="70"/>
      <c r="I74" s="71" t="s">
        <v>40</v>
      </c>
      <c r="J74" s="72">
        <f>IF(I74="Less(-)",-1,1)</f>
        <v>1</v>
      </c>
      <c r="K74" s="73" t="s">
        <v>64</v>
      </c>
      <c r="L74" s="73" t="s">
        <v>7</v>
      </c>
      <c r="M74" s="74"/>
      <c r="N74" s="70"/>
      <c r="O74" s="70"/>
      <c r="P74" s="75"/>
      <c r="Q74" s="70"/>
      <c r="R74" s="70"/>
      <c r="S74" s="75"/>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100">
        <f>total_amount_ba($B$2,$D$2,D74,F74,J74,K74,M74)</f>
        <v>15861.16924</v>
      </c>
      <c r="BB74" s="77">
        <f>BA74+SUM(N74:AZ74)</f>
        <v>15861.16924</v>
      </c>
      <c r="BC74" s="78" t="str">
        <f>SpellNumber(L74,BB74)</f>
        <v>INR  Fifteen Thousand Eight Hundred &amp; Sixty One  and Paise Seventeen Only</v>
      </c>
      <c r="BD74" s="97">
        <v>45.81</v>
      </c>
      <c r="BE74" s="97">
        <f t="shared" si="0"/>
        <v>51.82</v>
      </c>
      <c r="HS74" s="22"/>
      <c r="HT74" s="22"/>
      <c r="HU74" s="22"/>
      <c r="HV74" s="22"/>
      <c r="HW74" s="22"/>
    </row>
    <row r="75" spans="1:231" s="21" customFormat="1" ht="142.5">
      <c r="A75" s="33">
        <v>63</v>
      </c>
      <c r="B75" s="67" t="s">
        <v>347</v>
      </c>
      <c r="C75" s="86" t="s">
        <v>111</v>
      </c>
      <c r="D75" s="68">
        <v>271.2</v>
      </c>
      <c r="E75" s="68" t="s">
        <v>242</v>
      </c>
      <c r="F75" s="79">
        <v>52.62</v>
      </c>
      <c r="G75" s="70"/>
      <c r="H75" s="70"/>
      <c r="I75" s="71" t="s">
        <v>40</v>
      </c>
      <c r="J75" s="72">
        <f>IF(I75="Less(-)",-1,1)</f>
        <v>1</v>
      </c>
      <c r="K75" s="73" t="s">
        <v>64</v>
      </c>
      <c r="L75" s="73" t="s">
        <v>7</v>
      </c>
      <c r="M75" s="74"/>
      <c r="N75" s="70"/>
      <c r="O75" s="70"/>
      <c r="P75" s="75"/>
      <c r="Q75" s="70"/>
      <c r="R75" s="70"/>
      <c r="S75" s="75"/>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100">
        <f>total_amount_ba($B$2,$D$2,D75,F75,J75,K75,M75)</f>
        <v>14270.543999999998</v>
      </c>
      <c r="BB75" s="77">
        <f>BA75+SUM(N75:AZ75)</f>
        <v>14270.543999999998</v>
      </c>
      <c r="BC75" s="78" t="str">
        <f>SpellNumber(L75,BB75)</f>
        <v>INR  Fourteen Thousand Two Hundred &amp; Seventy  and Paise Fifty Four Only</v>
      </c>
      <c r="BD75" s="97">
        <v>46.52</v>
      </c>
      <c r="BE75" s="97">
        <f t="shared" si="0"/>
        <v>52.62</v>
      </c>
      <c r="HS75" s="22"/>
      <c r="HT75" s="22"/>
      <c r="HU75" s="22"/>
      <c r="HV75" s="22"/>
      <c r="HW75" s="22"/>
    </row>
    <row r="76" spans="1:231" s="21" customFormat="1" ht="142.5">
      <c r="A76" s="33">
        <v>64</v>
      </c>
      <c r="B76" s="67" t="s">
        <v>283</v>
      </c>
      <c r="C76" s="86" t="s">
        <v>112</v>
      </c>
      <c r="D76" s="68">
        <v>389.558</v>
      </c>
      <c r="E76" s="68" t="s">
        <v>242</v>
      </c>
      <c r="F76" s="79">
        <v>95.02</v>
      </c>
      <c r="G76" s="70"/>
      <c r="H76" s="70"/>
      <c r="I76" s="71" t="s">
        <v>40</v>
      </c>
      <c r="J76" s="72">
        <f t="shared" si="1"/>
        <v>1</v>
      </c>
      <c r="K76" s="73" t="s">
        <v>64</v>
      </c>
      <c r="L76" s="73" t="s">
        <v>7</v>
      </c>
      <c r="M76" s="74"/>
      <c r="N76" s="70"/>
      <c r="O76" s="70"/>
      <c r="P76" s="75"/>
      <c r="Q76" s="70"/>
      <c r="R76" s="70"/>
      <c r="S76" s="75"/>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100">
        <f t="shared" si="2"/>
        <v>37015.801159999995</v>
      </c>
      <c r="BB76" s="77">
        <f t="shared" si="3"/>
        <v>37015.801159999995</v>
      </c>
      <c r="BC76" s="78" t="str">
        <f t="shared" si="4"/>
        <v>INR  Thirty Seven Thousand  &amp;Fifteen  and Paise Eighty Only</v>
      </c>
      <c r="BD76" s="97">
        <v>84</v>
      </c>
      <c r="BE76" s="97">
        <f t="shared" si="0"/>
        <v>95.02</v>
      </c>
      <c r="HS76" s="22"/>
      <c r="HT76" s="22"/>
      <c r="HU76" s="22"/>
      <c r="HV76" s="22"/>
      <c r="HW76" s="22"/>
    </row>
    <row r="77" spans="1:231" s="21" customFormat="1" ht="142.5">
      <c r="A77" s="33">
        <v>65</v>
      </c>
      <c r="B77" s="67" t="s">
        <v>285</v>
      </c>
      <c r="C77" s="86" t="s">
        <v>185</v>
      </c>
      <c r="D77" s="68">
        <v>306.082</v>
      </c>
      <c r="E77" s="68" t="s">
        <v>242</v>
      </c>
      <c r="F77" s="79">
        <v>95.82</v>
      </c>
      <c r="G77" s="70"/>
      <c r="H77" s="70"/>
      <c r="I77" s="71" t="s">
        <v>40</v>
      </c>
      <c r="J77" s="72">
        <f t="shared" si="1"/>
        <v>1</v>
      </c>
      <c r="K77" s="73" t="s">
        <v>64</v>
      </c>
      <c r="L77" s="73" t="s">
        <v>7</v>
      </c>
      <c r="M77" s="74"/>
      <c r="N77" s="70"/>
      <c r="O77" s="70"/>
      <c r="P77" s="75"/>
      <c r="Q77" s="70"/>
      <c r="R77" s="70"/>
      <c r="S77" s="75"/>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100">
        <f t="shared" si="2"/>
        <v>29328.777239999996</v>
      </c>
      <c r="BB77" s="77">
        <f t="shared" si="3"/>
        <v>29328.777239999996</v>
      </c>
      <c r="BC77" s="78" t="str">
        <f t="shared" si="4"/>
        <v>INR  Twenty Nine Thousand Three Hundred &amp; Twenty Eight  and Paise Seventy Eight Only</v>
      </c>
      <c r="BD77" s="97">
        <v>84.71</v>
      </c>
      <c r="BE77" s="97">
        <f t="shared" si="0"/>
        <v>95.82</v>
      </c>
      <c r="HS77" s="22"/>
      <c r="HT77" s="22"/>
      <c r="HU77" s="22"/>
      <c r="HV77" s="22"/>
      <c r="HW77" s="22"/>
    </row>
    <row r="78" spans="1:231" s="21" customFormat="1" ht="142.5">
      <c r="A78" s="33">
        <v>66</v>
      </c>
      <c r="B78" s="67" t="s">
        <v>348</v>
      </c>
      <c r="C78" s="86" t="s">
        <v>186</v>
      </c>
      <c r="D78" s="90">
        <v>271.2</v>
      </c>
      <c r="E78" s="68" t="s">
        <v>242</v>
      </c>
      <c r="F78" s="69">
        <v>96.63</v>
      </c>
      <c r="G78" s="70"/>
      <c r="H78" s="70"/>
      <c r="I78" s="71" t="s">
        <v>40</v>
      </c>
      <c r="J78" s="72">
        <f t="shared" si="1"/>
        <v>1</v>
      </c>
      <c r="K78" s="73" t="s">
        <v>64</v>
      </c>
      <c r="L78" s="73" t="s">
        <v>7</v>
      </c>
      <c r="M78" s="74"/>
      <c r="N78" s="70"/>
      <c r="O78" s="70"/>
      <c r="P78" s="75"/>
      <c r="Q78" s="70"/>
      <c r="R78" s="70"/>
      <c r="S78" s="75"/>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100">
        <f t="shared" si="2"/>
        <v>26206.055999999997</v>
      </c>
      <c r="BB78" s="77">
        <f t="shared" si="3"/>
        <v>26206.055999999997</v>
      </c>
      <c r="BC78" s="78" t="str">
        <f t="shared" si="4"/>
        <v>INR  Twenty Six Thousand Two Hundred &amp; Six  and Paise Six Only</v>
      </c>
      <c r="BD78" s="97">
        <v>85.42</v>
      </c>
      <c r="BE78" s="97">
        <f t="shared" si="0"/>
        <v>96.63</v>
      </c>
      <c r="HS78" s="22"/>
      <c r="HT78" s="22"/>
      <c r="HU78" s="22"/>
      <c r="HV78" s="22"/>
      <c r="HW78" s="22"/>
    </row>
    <row r="79" spans="1:231" s="21" customFormat="1" ht="72.75" customHeight="1">
      <c r="A79" s="33">
        <v>67</v>
      </c>
      <c r="B79" s="67" t="s">
        <v>284</v>
      </c>
      <c r="C79" s="86" t="s">
        <v>187</v>
      </c>
      <c r="D79" s="90">
        <v>100.8</v>
      </c>
      <c r="E79" s="68" t="s">
        <v>242</v>
      </c>
      <c r="F79" s="69">
        <v>42.99</v>
      </c>
      <c r="G79" s="70"/>
      <c r="H79" s="70"/>
      <c r="I79" s="71" t="s">
        <v>40</v>
      </c>
      <c r="J79" s="72">
        <f>IF(I79="Less(-)",-1,1)</f>
        <v>1</v>
      </c>
      <c r="K79" s="73" t="s">
        <v>64</v>
      </c>
      <c r="L79" s="73" t="s">
        <v>7</v>
      </c>
      <c r="M79" s="74"/>
      <c r="N79" s="70"/>
      <c r="O79" s="70"/>
      <c r="P79" s="75"/>
      <c r="Q79" s="70"/>
      <c r="R79" s="70"/>
      <c r="S79" s="75"/>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100">
        <f>total_amount_ba($B$2,$D$2,D79,F79,J79,K79,M79)</f>
        <v>4333.392</v>
      </c>
      <c r="BB79" s="77">
        <f>BA79+SUM(N79:AZ79)</f>
        <v>4333.392</v>
      </c>
      <c r="BC79" s="78" t="str">
        <f>SpellNumber(L79,BB79)</f>
        <v>INR  Four Thousand Three Hundred &amp; Thirty Three  and Paise Thirty Nine Only</v>
      </c>
      <c r="BD79" s="97">
        <v>38</v>
      </c>
      <c r="BE79" s="97">
        <f aca="true" t="shared" si="5" ref="BE79:BE142">ROUND(+BD79*1.12*1.01,2)</f>
        <v>42.99</v>
      </c>
      <c r="HS79" s="22"/>
      <c r="HT79" s="22"/>
      <c r="HU79" s="22"/>
      <c r="HV79" s="22"/>
      <c r="HW79" s="22"/>
    </row>
    <row r="80" spans="1:231" s="21" customFormat="1" ht="72" customHeight="1">
      <c r="A80" s="33">
        <v>68</v>
      </c>
      <c r="B80" s="67" t="s">
        <v>274</v>
      </c>
      <c r="C80" s="86" t="s">
        <v>188</v>
      </c>
      <c r="D80" s="90">
        <v>100.8</v>
      </c>
      <c r="E80" s="68" t="s">
        <v>242</v>
      </c>
      <c r="F80" s="69">
        <v>42.99</v>
      </c>
      <c r="G80" s="70"/>
      <c r="H80" s="70"/>
      <c r="I80" s="71" t="s">
        <v>40</v>
      </c>
      <c r="J80" s="72">
        <f>IF(I80="Less(-)",-1,1)</f>
        <v>1</v>
      </c>
      <c r="K80" s="73" t="s">
        <v>64</v>
      </c>
      <c r="L80" s="73" t="s">
        <v>7</v>
      </c>
      <c r="M80" s="74"/>
      <c r="N80" s="70"/>
      <c r="O80" s="70"/>
      <c r="P80" s="75"/>
      <c r="Q80" s="70"/>
      <c r="R80" s="70"/>
      <c r="S80" s="75"/>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100">
        <f>total_amount_ba($B$2,$D$2,D80,F80,J80,K80,M80)</f>
        <v>4333.392</v>
      </c>
      <c r="BB80" s="77">
        <f>BA80+SUM(N80:AZ80)</f>
        <v>4333.392</v>
      </c>
      <c r="BC80" s="78" t="str">
        <f>SpellNumber(L80,BB80)</f>
        <v>INR  Four Thousand Three Hundred &amp; Thirty Three  and Paise Thirty Nine Only</v>
      </c>
      <c r="BD80" s="97">
        <v>38</v>
      </c>
      <c r="BE80" s="97">
        <f t="shared" si="5"/>
        <v>42.99</v>
      </c>
      <c r="HS80" s="22"/>
      <c r="HT80" s="22"/>
      <c r="HU80" s="22"/>
      <c r="HV80" s="22"/>
      <c r="HW80" s="22"/>
    </row>
    <row r="81" spans="1:231" s="21" customFormat="1" ht="129.75" customHeight="1">
      <c r="A81" s="33">
        <v>69</v>
      </c>
      <c r="B81" s="67" t="s">
        <v>286</v>
      </c>
      <c r="C81" s="86" t="s">
        <v>189</v>
      </c>
      <c r="D81" s="90">
        <v>100.8</v>
      </c>
      <c r="E81" s="68" t="s">
        <v>242</v>
      </c>
      <c r="F81" s="69">
        <v>91.63</v>
      </c>
      <c r="G81" s="70"/>
      <c r="H81" s="70"/>
      <c r="I81" s="71" t="s">
        <v>40</v>
      </c>
      <c r="J81" s="72">
        <f aca="true" t="shared" si="6" ref="J81:J141">IF(I81="Less(-)",-1,1)</f>
        <v>1</v>
      </c>
      <c r="K81" s="73" t="s">
        <v>64</v>
      </c>
      <c r="L81" s="73" t="s">
        <v>7</v>
      </c>
      <c r="M81" s="74"/>
      <c r="N81" s="70"/>
      <c r="O81" s="70"/>
      <c r="P81" s="75"/>
      <c r="Q81" s="70"/>
      <c r="R81" s="70"/>
      <c r="S81" s="75"/>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100">
        <f aca="true" t="shared" si="7" ref="BA81:BA141">total_amount_ba($B$2,$D$2,D81,F81,J81,K81,M81)</f>
        <v>9236.304</v>
      </c>
      <c r="BB81" s="77">
        <f aca="true" t="shared" si="8" ref="BB81:BB141">BA81+SUM(N81:AZ81)</f>
        <v>9236.304</v>
      </c>
      <c r="BC81" s="78" t="str">
        <f aca="true" t="shared" si="9" ref="BC81:BC141">SpellNumber(L81,BB81)</f>
        <v>INR  Nine Thousand Two Hundred &amp; Thirty Six  and Paise Thirty Only</v>
      </c>
      <c r="BD81" s="97">
        <v>81</v>
      </c>
      <c r="BE81" s="97">
        <f t="shared" si="5"/>
        <v>91.63</v>
      </c>
      <c r="HS81" s="22"/>
      <c r="HT81" s="22"/>
      <c r="HU81" s="22"/>
      <c r="HV81" s="22"/>
      <c r="HW81" s="22"/>
    </row>
    <row r="82" spans="1:231" s="21" customFormat="1" ht="127.5" customHeight="1">
      <c r="A82" s="33">
        <v>70</v>
      </c>
      <c r="B82" s="67" t="s">
        <v>287</v>
      </c>
      <c r="C82" s="86" t="s">
        <v>113</v>
      </c>
      <c r="D82" s="68">
        <v>100.8</v>
      </c>
      <c r="E82" s="68" t="s">
        <v>242</v>
      </c>
      <c r="F82" s="79">
        <v>91.63</v>
      </c>
      <c r="G82" s="70"/>
      <c r="H82" s="70"/>
      <c r="I82" s="71" t="s">
        <v>40</v>
      </c>
      <c r="J82" s="72">
        <f t="shared" si="6"/>
        <v>1</v>
      </c>
      <c r="K82" s="73" t="s">
        <v>64</v>
      </c>
      <c r="L82" s="73" t="s">
        <v>7</v>
      </c>
      <c r="M82" s="74"/>
      <c r="N82" s="70"/>
      <c r="O82" s="70"/>
      <c r="P82" s="75"/>
      <c r="Q82" s="70"/>
      <c r="R82" s="70"/>
      <c r="S82" s="75"/>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100">
        <f t="shared" si="7"/>
        <v>9236.304</v>
      </c>
      <c r="BB82" s="77">
        <f t="shared" si="8"/>
        <v>9236.304</v>
      </c>
      <c r="BC82" s="78" t="str">
        <f t="shared" si="9"/>
        <v>INR  Nine Thousand Two Hundred &amp; Thirty Six  and Paise Thirty Only</v>
      </c>
      <c r="BD82" s="97">
        <v>81</v>
      </c>
      <c r="BE82" s="97">
        <f t="shared" si="5"/>
        <v>91.63</v>
      </c>
      <c r="HS82" s="22"/>
      <c r="HT82" s="22"/>
      <c r="HU82" s="22"/>
      <c r="HV82" s="22"/>
      <c r="HW82" s="22"/>
    </row>
    <row r="83" spans="1:231" s="21" customFormat="1" ht="146.25" customHeight="1">
      <c r="A83" s="33">
        <v>71</v>
      </c>
      <c r="B83" s="67" t="s">
        <v>349</v>
      </c>
      <c r="C83" s="86" t="s">
        <v>114</v>
      </c>
      <c r="D83" s="68">
        <v>80</v>
      </c>
      <c r="E83" s="68" t="s">
        <v>246</v>
      </c>
      <c r="F83" s="79">
        <v>16.29</v>
      </c>
      <c r="G83" s="70"/>
      <c r="H83" s="70"/>
      <c r="I83" s="71" t="s">
        <v>40</v>
      </c>
      <c r="J83" s="72">
        <f t="shared" si="6"/>
        <v>1</v>
      </c>
      <c r="K83" s="73" t="s">
        <v>64</v>
      </c>
      <c r="L83" s="73" t="s">
        <v>7</v>
      </c>
      <c r="M83" s="74"/>
      <c r="N83" s="70"/>
      <c r="O83" s="70"/>
      <c r="P83" s="75"/>
      <c r="Q83" s="70"/>
      <c r="R83" s="70"/>
      <c r="S83" s="75"/>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100">
        <f t="shared" si="7"/>
        <v>1303.1999999999998</v>
      </c>
      <c r="BB83" s="77">
        <f t="shared" si="8"/>
        <v>1303.1999999999998</v>
      </c>
      <c r="BC83" s="78" t="str">
        <f t="shared" si="9"/>
        <v>INR  One Thousand Three Hundred &amp; Three  and Paise Twenty Only</v>
      </c>
      <c r="BD83" s="97">
        <v>14.4</v>
      </c>
      <c r="BE83" s="97">
        <f t="shared" si="5"/>
        <v>16.29</v>
      </c>
      <c r="HS83" s="22"/>
      <c r="HT83" s="22"/>
      <c r="HU83" s="22"/>
      <c r="HV83" s="22"/>
      <c r="HW83" s="22"/>
    </row>
    <row r="84" spans="1:231" s="21" customFormat="1" ht="114">
      <c r="A84" s="33">
        <v>72</v>
      </c>
      <c r="B84" s="67" t="s">
        <v>350</v>
      </c>
      <c r="C84" s="86" t="s">
        <v>115</v>
      </c>
      <c r="D84" s="68">
        <v>80</v>
      </c>
      <c r="E84" s="68" t="s">
        <v>246</v>
      </c>
      <c r="F84" s="79">
        <v>21.49</v>
      </c>
      <c r="G84" s="70"/>
      <c r="H84" s="70"/>
      <c r="I84" s="71" t="s">
        <v>40</v>
      </c>
      <c r="J84" s="72">
        <f t="shared" si="6"/>
        <v>1</v>
      </c>
      <c r="K84" s="73" t="s">
        <v>64</v>
      </c>
      <c r="L84" s="73" t="s">
        <v>7</v>
      </c>
      <c r="M84" s="74"/>
      <c r="N84" s="70"/>
      <c r="O84" s="70"/>
      <c r="P84" s="75"/>
      <c r="Q84" s="70"/>
      <c r="R84" s="70"/>
      <c r="S84" s="75"/>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100">
        <f t="shared" si="7"/>
        <v>1719.1999999999998</v>
      </c>
      <c r="BB84" s="77">
        <f t="shared" si="8"/>
        <v>1719.1999999999998</v>
      </c>
      <c r="BC84" s="78" t="str">
        <f t="shared" si="9"/>
        <v>INR  One Thousand Seven Hundred &amp; Nineteen  and Paise Twenty Only</v>
      </c>
      <c r="BD84" s="97">
        <v>19</v>
      </c>
      <c r="BE84" s="97">
        <f t="shared" si="5"/>
        <v>21.49</v>
      </c>
      <c r="HS84" s="22"/>
      <c r="HT84" s="22"/>
      <c r="HU84" s="22"/>
      <c r="HV84" s="22"/>
      <c r="HW84" s="22"/>
    </row>
    <row r="85" spans="1:231" s="21" customFormat="1" ht="210">
      <c r="A85" s="33">
        <v>73</v>
      </c>
      <c r="B85" s="67" t="s">
        <v>354</v>
      </c>
      <c r="C85" s="86" t="s">
        <v>116</v>
      </c>
      <c r="D85" s="68">
        <v>20</v>
      </c>
      <c r="E85" s="68" t="s">
        <v>243</v>
      </c>
      <c r="F85" s="79">
        <v>3047.97</v>
      </c>
      <c r="G85" s="70"/>
      <c r="H85" s="70"/>
      <c r="I85" s="71" t="s">
        <v>40</v>
      </c>
      <c r="J85" s="72">
        <f t="shared" si="6"/>
        <v>1</v>
      </c>
      <c r="K85" s="73" t="s">
        <v>64</v>
      </c>
      <c r="L85" s="73" t="s">
        <v>7</v>
      </c>
      <c r="M85" s="74"/>
      <c r="N85" s="70"/>
      <c r="O85" s="70"/>
      <c r="P85" s="75"/>
      <c r="Q85" s="70"/>
      <c r="R85" s="70"/>
      <c r="S85" s="75"/>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100">
        <f t="shared" si="7"/>
        <v>60959.399999999994</v>
      </c>
      <c r="BB85" s="77">
        <f t="shared" si="8"/>
        <v>60959.399999999994</v>
      </c>
      <c r="BC85" s="78" t="str">
        <f t="shared" si="9"/>
        <v>INR  Sixty Thousand Nine Hundred &amp; Fifty Nine  and Paise Forty Only</v>
      </c>
      <c r="BD85" s="97">
        <v>2694.46</v>
      </c>
      <c r="BE85" s="97">
        <f t="shared" si="5"/>
        <v>3047.97</v>
      </c>
      <c r="HS85" s="22"/>
      <c r="HT85" s="22"/>
      <c r="HU85" s="22"/>
      <c r="HV85" s="22"/>
      <c r="HW85" s="22"/>
    </row>
    <row r="86" spans="1:231" s="21" customFormat="1" ht="242.25">
      <c r="A86" s="33">
        <v>74</v>
      </c>
      <c r="B86" s="67" t="s">
        <v>351</v>
      </c>
      <c r="C86" s="86" t="s">
        <v>190</v>
      </c>
      <c r="D86" s="68">
        <v>20</v>
      </c>
      <c r="E86" s="68" t="s">
        <v>279</v>
      </c>
      <c r="F86" s="79">
        <v>4072.8</v>
      </c>
      <c r="G86" s="70"/>
      <c r="H86" s="70"/>
      <c r="I86" s="71" t="s">
        <v>40</v>
      </c>
      <c r="J86" s="72">
        <f>IF(I86="Less(-)",-1,1)</f>
        <v>1</v>
      </c>
      <c r="K86" s="73" t="s">
        <v>64</v>
      </c>
      <c r="L86" s="73" t="s">
        <v>7</v>
      </c>
      <c r="M86" s="74"/>
      <c r="N86" s="70"/>
      <c r="O86" s="70"/>
      <c r="P86" s="75"/>
      <c r="Q86" s="70"/>
      <c r="R86" s="70"/>
      <c r="S86" s="75"/>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100">
        <f>total_amount_ba($B$2,$D$2,D86,F86,J86,K86,M86)</f>
        <v>81456</v>
      </c>
      <c r="BB86" s="77">
        <f>BA86+SUM(N86:AZ86)</f>
        <v>81456</v>
      </c>
      <c r="BC86" s="78" t="str">
        <f>SpellNumber(L86,BB86)</f>
        <v>INR  Eighty One Thousand Four Hundred &amp; Fifty Six  Only</v>
      </c>
      <c r="BD86" s="97">
        <v>3600.42</v>
      </c>
      <c r="BE86" s="97">
        <f t="shared" si="5"/>
        <v>4072.8</v>
      </c>
      <c r="HS86" s="22"/>
      <c r="HT86" s="22"/>
      <c r="HU86" s="22"/>
      <c r="HV86" s="22"/>
      <c r="HW86" s="22"/>
    </row>
    <row r="87" spans="1:231" s="21" customFormat="1" ht="198.75" customHeight="1">
      <c r="A87" s="33">
        <v>75</v>
      </c>
      <c r="B87" s="67" t="s">
        <v>352</v>
      </c>
      <c r="C87" s="86" t="s">
        <v>191</v>
      </c>
      <c r="D87" s="68">
        <v>80</v>
      </c>
      <c r="E87" s="68" t="s">
        <v>246</v>
      </c>
      <c r="F87" s="79">
        <v>1954.71</v>
      </c>
      <c r="G87" s="70"/>
      <c r="H87" s="70"/>
      <c r="I87" s="71" t="s">
        <v>40</v>
      </c>
      <c r="J87" s="72">
        <f t="shared" si="6"/>
        <v>1</v>
      </c>
      <c r="K87" s="73" t="s">
        <v>64</v>
      </c>
      <c r="L87" s="73" t="s">
        <v>7</v>
      </c>
      <c r="M87" s="74"/>
      <c r="N87" s="70"/>
      <c r="O87" s="70"/>
      <c r="P87" s="75"/>
      <c r="Q87" s="70"/>
      <c r="R87" s="70"/>
      <c r="S87" s="75"/>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100">
        <f t="shared" si="7"/>
        <v>156376.8</v>
      </c>
      <c r="BB87" s="77">
        <f t="shared" si="8"/>
        <v>156376.8</v>
      </c>
      <c r="BC87" s="78" t="str">
        <f t="shared" si="9"/>
        <v>INR  One Lakh Fifty Six Thousand Three Hundred &amp; Seventy Six  and Paise Eighty Only</v>
      </c>
      <c r="BD87" s="97">
        <v>1728</v>
      </c>
      <c r="BE87" s="97">
        <f t="shared" si="5"/>
        <v>1954.71</v>
      </c>
      <c r="HS87" s="22"/>
      <c r="HT87" s="22"/>
      <c r="HU87" s="22"/>
      <c r="HV87" s="22"/>
      <c r="HW87" s="22"/>
    </row>
    <row r="88" spans="1:231" s="21" customFormat="1" ht="86.25" customHeight="1">
      <c r="A88" s="33">
        <v>76</v>
      </c>
      <c r="B88" s="67" t="s">
        <v>353</v>
      </c>
      <c r="C88" s="86" t="s">
        <v>192</v>
      </c>
      <c r="D88" s="68">
        <v>6</v>
      </c>
      <c r="E88" s="68" t="s">
        <v>248</v>
      </c>
      <c r="F88" s="79">
        <v>3245.41</v>
      </c>
      <c r="G88" s="70"/>
      <c r="H88" s="70"/>
      <c r="I88" s="71" t="s">
        <v>40</v>
      </c>
      <c r="J88" s="72">
        <f t="shared" si="6"/>
        <v>1</v>
      </c>
      <c r="K88" s="73" t="s">
        <v>64</v>
      </c>
      <c r="L88" s="73" t="s">
        <v>7</v>
      </c>
      <c r="M88" s="74"/>
      <c r="N88" s="70"/>
      <c r="O88" s="70"/>
      <c r="P88" s="75"/>
      <c r="Q88" s="70"/>
      <c r="R88" s="70"/>
      <c r="S88" s="75"/>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100">
        <f t="shared" si="7"/>
        <v>19472.46</v>
      </c>
      <c r="BB88" s="77">
        <f t="shared" si="8"/>
        <v>19472.46</v>
      </c>
      <c r="BC88" s="78" t="str">
        <f t="shared" si="9"/>
        <v>INR  Nineteen Thousand Four Hundred &amp; Seventy Two  and Paise Forty Six Only</v>
      </c>
      <c r="BD88" s="97">
        <v>2869</v>
      </c>
      <c r="BE88" s="97">
        <f t="shared" si="5"/>
        <v>3245.41</v>
      </c>
      <c r="HS88" s="22"/>
      <c r="HT88" s="22"/>
      <c r="HU88" s="22"/>
      <c r="HV88" s="22"/>
      <c r="HW88" s="22"/>
    </row>
    <row r="89" spans="1:231" s="21" customFormat="1" ht="242.25">
      <c r="A89" s="33">
        <v>77</v>
      </c>
      <c r="B89" s="67" t="s">
        <v>255</v>
      </c>
      <c r="C89" s="86" t="s">
        <v>193</v>
      </c>
      <c r="D89" s="68">
        <v>50</v>
      </c>
      <c r="E89" s="68" t="s">
        <v>247</v>
      </c>
      <c r="F89" s="79">
        <v>200.22</v>
      </c>
      <c r="G89" s="70"/>
      <c r="H89" s="70"/>
      <c r="I89" s="71" t="s">
        <v>40</v>
      </c>
      <c r="J89" s="72">
        <f t="shared" si="6"/>
        <v>1</v>
      </c>
      <c r="K89" s="73" t="s">
        <v>64</v>
      </c>
      <c r="L89" s="73" t="s">
        <v>7</v>
      </c>
      <c r="M89" s="74"/>
      <c r="N89" s="70"/>
      <c r="O89" s="70"/>
      <c r="P89" s="75"/>
      <c r="Q89" s="70"/>
      <c r="R89" s="70"/>
      <c r="S89" s="75"/>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100">
        <f t="shared" si="7"/>
        <v>10011</v>
      </c>
      <c r="BB89" s="77">
        <f t="shared" si="8"/>
        <v>10011</v>
      </c>
      <c r="BC89" s="78" t="str">
        <f t="shared" si="9"/>
        <v>INR  Ten Thousand  &amp;Eleven  Only</v>
      </c>
      <c r="BD89" s="97">
        <v>177</v>
      </c>
      <c r="BE89" s="97">
        <f t="shared" si="5"/>
        <v>200.22</v>
      </c>
      <c r="HS89" s="22"/>
      <c r="HT89" s="22"/>
      <c r="HU89" s="22"/>
      <c r="HV89" s="22"/>
      <c r="HW89" s="22"/>
    </row>
    <row r="90" spans="1:231" s="21" customFormat="1" ht="242.25">
      <c r="A90" s="33">
        <v>78</v>
      </c>
      <c r="B90" s="67" t="s">
        <v>355</v>
      </c>
      <c r="C90" s="86" t="s">
        <v>117</v>
      </c>
      <c r="D90" s="68">
        <v>140</v>
      </c>
      <c r="E90" s="68" t="s">
        <v>247</v>
      </c>
      <c r="F90" s="79">
        <v>145.92</v>
      </c>
      <c r="G90" s="70"/>
      <c r="H90" s="70"/>
      <c r="I90" s="71" t="s">
        <v>40</v>
      </c>
      <c r="J90" s="72">
        <f t="shared" si="6"/>
        <v>1</v>
      </c>
      <c r="K90" s="73" t="s">
        <v>64</v>
      </c>
      <c r="L90" s="73" t="s">
        <v>7</v>
      </c>
      <c r="M90" s="74"/>
      <c r="N90" s="70"/>
      <c r="O90" s="70"/>
      <c r="P90" s="75"/>
      <c r="Q90" s="70"/>
      <c r="R90" s="70"/>
      <c r="S90" s="75"/>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100">
        <f t="shared" si="7"/>
        <v>20428.8</v>
      </c>
      <c r="BB90" s="77">
        <f t="shared" si="8"/>
        <v>20428.8</v>
      </c>
      <c r="BC90" s="78" t="str">
        <f t="shared" si="9"/>
        <v>INR  Twenty Thousand Four Hundred &amp; Twenty Eight  and Paise Eighty Only</v>
      </c>
      <c r="BD90" s="97">
        <v>129</v>
      </c>
      <c r="BE90" s="97">
        <f t="shared" si="5"/>
        <v>145.92</v>
      </c>
      <c r="HS90" s="22"/>
      <c r="HT90" s="22"/>
      <c r="HU90" s="22"/>
      <c r="HV90" s="22"/>
      <c r="HW90" s="22"/>
    </row>
    <row r="91" spans="1:231" s="21" customFormat="1" ht="242.25">
      <c r="A91" s="33">
        <v>79</v>
      </c>
      <c r="B91" s="67" t="s">
        <v>256</v>
      </c>
      <c r="C91" s="86" t="s">
        <v>118</v>
      </c>
      <c r="D91" s="68">
        <v>70</v>
      </c>
      <c r="E91" s="68" t="s">
        <v>247</v>
      </c>
      <c r="F91" s="79">
        <v>154.97</v>
      </c>
      <c r="G91" s="70"/>
      <c r="H91" s="70"/>
      <c r="I91" s="71" t="s">
        <v>40</v>
      </c>
      <c r="J91" s="72">
        <f t="shared" si="6"/>
        <v>1</v>
      </c>
      <c r="K91" s="73" t="s">
        <v>64</v>
      </c>
      <c r="L91" s="73" t="s">
        <v>7</v>
      </c>
      <c r="M91" s="74"/>
      <c r="N91" s="70"/>
      <c r="O91" s="70"/>
      <c r="P91" s="75"/>
      <c r="Q91" s="70"/>
      <c r="R91" s="70"/>
      <c r="S91" s="75"/>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100">
        <f t="shared" si="7"/>
        <v>10847.9</v>
      </c>
      <c r="BB91" s="77">
        <f t="shared" si="8"/>
        <v>10847.9</v>
      </c>
      <c r="BC91" s="78" t="str">
        <f t="shared" si="9"/>
        <v>INR  Ten Thousand Eight Hundred &amp; Forty Seven  and Paise Ninety Only</v>
      </c>
      <c r="BD91" s="97">
        <v>137</v>
      </c>
      <c r="BE91" s="97">
        <f t="shared" si="5"/>
        <v>154.97</v>
      </c>
      <c r="HS91" s="22"/>
      <c r="HT91" s="22"/>
      <c r="HU91" s="22"/>
      <c r="HV91" s="22"/>
      <c r="HW91" s="22"/>
    </row>
    <row r="92" spans="1:231" s="21" customFormat="1" ht="242.25">
      <c r="A92" s="33">
        <v>80</v>
      </c>
      <c r="B92" s="67" t="s">
        <v>356</v>
      </c>
      <c r="C92" s="86" t="s">
        <v>119</v>
      </c>
      <c r="D92" s="68">
        <v>140</v>
      </c>
      <c r="E92" s="68" t="s">
        <v>247</v>
      </c>
      <c r="F92" s="79">
        <v>178.73</v>
      </c>
      <c r="G92" s="70"/>
      <c r="H92" s="70"/>
      <c r="I92" s="71" t="s">
        <v>40</v>
      </c>
      <c r="J92" s="72">
        <f>IF(I92="Less(-)",-1,1)</f>
        <v>1</v>
      </c>
      <c r="K92" s="73" t="s">
        <v>64</v>
      </c>
      <c r="L92" s="73" t="s">
        <v>7</v>
      </c>
      <c r="M92" s="74"/>
      <c r="N92" s="70"/>
      <c r="O92" s="70"/>
      <c r="P92" s="75"/>
      <c r="Q92" s="70"/>
      <c r="R92" s="70"/>
      <c r="S92" s="75"/>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100">
        <f>total_amount_ba($B$2,$D$2,D92,F92,J92,K92,M92)</f>
        <v>25022.199999999997</v>
      </c>
      <c r="BB92" s="77">
        <f>BA92+SUM(N92:AZ92)</f>
        <v>25022.199999999997</v>
      </c>
      <c r="BC92" s="78" t="str">
        <f>SpellNumber(L92,BB92)</f>
        <v>INR  Twenty Five Thousand  &amp;Twenty Two  and Paise Twenty Only</v>
      </c>
      <c r="BD92" s="97">
        <v>158</v>
      </c>
      <c r="BE92" s="97">
        <f t="shared" si="5"/>
        <v>178.73</v>
      </c>
      <c r="BF92" s="66"/>
      <c r="BG92" s="66"/>
      <c r="BH92" s="66"/>
      <c r="BI92" s="66"/>
      <c r="BJ92" s="66"/>
      <c r="BK92" s="66"/>
      <c r="BL92" s="66"/>
      <c r="BM92" s="66"/>
      <c r="BN92" s="66"/>
      <c r="BO92" s="66"/>
      <c r="BP92" s="66"/>
      <c r="BQ92" s="66"/>
      <c r="BR92" s="66"/>
      <c r="BS92" s="66"/>
      <c r="BT92" s="66"/>
      <c r="BU92" s="66"/>
      <c r="BV92" s="66"/>
      <c r="BW92" s="65"/>
      <c r="BX92" s="38"/>
      <c r="BY92" s="38"/>
      <c r="BZ92" s="38"/>
      <c r="CA92" s="38"/>
      <c r="CB92" s="38"/>
      <c r="CC92" s="38"/>
      <c r="CD92" s="38"/>
      <c r="CE92" s="38"/>
      <c r="CF92" s="38"/>
      <c r="CG92" s="38"/>
      <c r="CH92" s="38"/>
      <c r="CI92" s="38"/>
      <c r="CJ92" s="38"/>
      <c r="CK92" s="38"/>
      <c r="CL92" s="39"/>
      <c r="CM92" s="40"/>
      <c r="CN92" s="41"/>
      <c r="HS92" s="22"/>
      <c r="HT92" s="22"/>
      <c r="HU92" s="22"/>
      <c r="HV92" s="22"/>
      <c r="HW92" s="22"/>
    </row>
    <row r="93" spans="1:231" s="21" customFormat="1" ht="74.25" customHeight="1">
      <c r="A93" s="33">
        <v>81</v>
      </c>
      <c r="B93" s="67" t="s">
        <v>292</v>
      </c>
      <c r="C93" s="86" t="s">
        <v>120</v>
      </c>
      <c r="D93" s="68">
        <v>5</v>
      </c>
      <c r="E93" s="68" t="s">
        <v>248</v>
      </c>
      <c r="F93" s="79">
        <v>1423.05</v>
      </c>
      <c r="G93" s="70"/>
      <c r="H93" s="70"/>
      <c r="I93" s="71" t="s">
        <v>40</v>
      </c>
      <c r="J93" s="72">
        <f t="shared" si="6"/>
        <v>1</v>
      </c>
      <c r="K93" s="73" t="s">
        <v>64</v>
      </c>
      <c r="L93" s="73" t="s">
        <v>7</v>
      </c>
      <c r="M93" s="74"/>
      <c r="N93" s="70"/>
      <c r="O93" s="70"/>
      <c r="P93" s="75"/>
      <c r="Q93" s="70"/>
      <c r="R93" s="70"/>
      <c r="S93" s="75"/>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100">
        <f t="shared" si="7"/>
        <v>7115.25</v>
      </c>
      <c r="BB93" s="77">
        <f t="shared" si="8"/>
        <v>7115.25</v>
      </c>
      <c r="BC93" s="78" t="str">
        <f t="shared" si="9"/>
        <v>INR  Seven Thousand One Hundred &amp; Fifteen  and Paise Twenty Five Only</v>
      </c>
      <c r="BD93" s="97">
        <v>1258</v>
      </c>
      <c r="BE93" s="97">
        <f t="shared" si="5"/>
        <v>1423.05</v>
      </c>
      <c r="HS93" s="22"/>
      <c r="HT93" s="22"/>
      <c r="HU93" s="22"/>
      <c r="HV93" s="22"/>
      <c r="HW93" s="22"/>
    </row>
    <row r="94" spans="1:231" s="21" customFormat="1" ht="73.5" customHeight="1">
      <c r="A94" s="33">
        <v>82</v>
      </c>
      <c r="B94" s="67" t="s">
        <v>257</v>
      </c>
      <c r="C94" s="86" t="s">
        <v>121</v>
      </c>
      <c r="D94" s="68">
        <v>5</v>
      </c>
      <c r="E94" s="68" t="s">
        <v>248</v>
      </c>
      <c r="F94" s="79">
        <v>1031.65</v>
      </c>
      <c r="G94" s="70"/>
      <c r="H94" s="70"/>
      <c r="I94" s="71" t="s">
        <v>40</v>
      </c>
      <c r="J94" s="72">
        <f t="shared" si="6"/>
        <v>1</v>
      </c>
      <c r="K94" s="73" t="s">
        <v>64</v>
      </c>
      <c r="L94" s="73" t="s">
        <v>7</v>
      </c>
      <c r="M94" s="74"/>
      <c r="N94" s="70"/>
      <c r="O94" s="70"/>
      <c r="P94" s="75"/>
      <c r="Q94" s="70"/>
      <c r="R94" s="70"/>
      <c r="S94" s="75"/>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100">
        <f t="shared" si="7"/>
        <v>5158.25</v>
      </c>
      <c r="BB94" s="77">
        <f t="shared" si="8"/>
        <v>5158.25</v>
      </c>
      <c r="BC94" s="78" t="str">
        <f t="shared" si="9"/>
        <v>INR  Five Thousand One Hundred &amp; Fifty Eight  and Paise Twenty Five Only</v>
      </c>
      <c r="BD94" s="97">
        <v>912</v>
      </c>
      <c r="BE94" s="97">
        <f t="shared" si="5"/>
        <v>1031.65</v>
      </c>
      <c r="HS94" s="22"/>
      <c r="HT94" s="22"/>
      <c r="HU94" s="22"/>
      <c r="HV94" s="22"/>
      <c r="HW94" s="22"/>
    </row>
    <row r="95" spans="1:231" s="21" customFormat="1" ht="59.25" customHeight="1">
      <c r="A95" s="33">
        <v>83</v>
      </c>
      <c r="B95" s="67" t="s">
        <v>357</v>
      </c>
      <c r="C95" s="86" t="s">
        <v>194</v>
      </c>
      <c r="D95" s="68">
        <v>50</v>
      </c>
      <c r="E95" s="68" t="s">
        <v>249</v>
      </c>
      <c r="F95" s="79">
        <v>221.72</v>
      </c>
      <c r="G95" s="70"/>
      <c r="H95" s="70"/>
      <c r="I95" s="71" t="s">
        <v>40</v>
      </c>
      <c r="J95" s="72">
        <f t="shared" si="6"/>
        <v>1</v>
      </c>
      <c r="K95" s="73" t="s">
        <v>64</v>
      </c>
      <c r="L95" s="73" t="s">
        <v>7</v>
      </c>
      <c r="M95" s="74"/>
      <c r="N95" s="70"/>
      <c r="O95" s="70"/>
      <c r="P95" s="75"/>
      <c r="Q95" s="70"/>
      <c r="R95" s="70"/>
      <c r="S95" s="75"/>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100">
        <f t="shared" si="7"/>
        <v>11086</v>
      </c>
      <c r="BB95" s="77">
        <f t="shared" si="8"/>
        <v>11086</v>
      </c>
      <c r="BC95" s="78" t="str">
        <f t="shared" si="9"/>
        <v>INR  Eleven Thousand  &amp;Eighty Six  Only</v>
      </c>
      <c r="BD95" s="97">
        <v>196</v>
      </c>
      <c r="BE95" s="97">
        <f t="shared" si="5"/>
        <v>221.72</v>
      </c>
      <c r="HS95" s="22"/>
      <c r="HT95" s="22"/>
      <c r="HU95" s="22"/>
      <c r="HV95" s="22"/>
      <c r="HW95" s="22"/>
    </row>
    <row r="96" spans="1:231" s="21" customFormat="1" ht="60" customHeight="1">
      <c r="A96" s="33">
        <v>84</v>
      </c>
      <c r="B96" s="67" t="s">
        <v>358</v>
      </c>
      <c r="C96" s="86" t="s">
        <v>122</v>
      </c>
      <c r="D96" s="68">
        <v>10</v>
      </c>
      <c r="E96" s="68" t="s">
        <v>248</v>
      </c>
      <c r="F96" s="79">
        <v>52.04</v>
      </c>
      <c r="G96" s="70"/>
      <c r="H96" s="70"/>
      <c r="I96" s="71" t="s">
        <v>40</v>
      </c>
      <c r="J96" s="72">
        <f t="shared" si="6"/>
        <v>1</v>
      </c>
      <c r="K96" s="73" t="s">
        <v>64</v>
      </c>
      <c r="L96" s="73" t="s">
        <v>7</v>
      </c>
      <c r="M96" s="74"/>
      <c r="N96" s="70"/>
      <c r="O96" s="70"/>
      <c r="P96" s="75"/>
      <c r="Q96" s="70"/>
      <c r="R96" s="70"/>
      <c r="S96" s="75"/>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100">
        <f t="shared" si="7"/>
        <v>520.4</v>
      </c>
      <c r="BB96" s="77">
        <f t="shared" si="8"/>
        <v>520.4</v>
      </c>
      <c r="BC96" s="78" t="str">
        <f t="shared" si="9"/>
        <v>INR  Five Hundred &amp; Twenty  and Paise Forty Only</v>
      </c>
      <c r="BD96" s="97">
        <v>46</v>
      </c>
      <c r="BE96" s="97">
        <f t="shared" si="5"/>
        <v>52.04</v>
      </c>
      <c r="HS96" s="22"/>
      <c r="HT96" s="22"/>
      <c r="HU96" s="22"/>
      <c r="HV96" s="22"/>
      <c r="HW96" s="22"/>
    </row>
    <row r="97" spans="1:231" s="21" customFormat="1" ht="60" customHeight="1">
      <c r="A97" s="33">
        <v>85</v>
      </c>
      <c r="B97" s="67" t="s">
        <v>359</v>
      </c>
      <c r="C97" s="86" t="s">
        <v>123</v>
      </c>
      <c r="D97" s="68">
        <v>10</v>
      </c>
      <c r="E97" s="68" t="s">
        <v>248</v>
      </c>
      <c r="F97" s="79">
        <v>158.37</v>
      </c>
      <c r="G97" s="70"/>
      <c r="H97" s="70"/>
      <c r="I97" s="71" t="s">
        <v>40</v>
      </c>
      <c r="J97" s="72">
        <f t="shared" si="6"/>
        <v>1</v>
      </c>
      <c r="K97" s="73" t="s">
        <v>64</v>
      </c>
      <c r="L97" s="73" t="s">
        <v>7</v>
      </c>
      <c r="M97" s="74"/>
      <c r="N97" s="70"/>
      <c r="O97" s="70"/>
      <c r="P97" s="75"/>
      <c r="Q97" s="70"/>
      <c r="R97" s="70"/>
      <c r="S97" s="75"/>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100">
        <f t="shared" si="7"/>
        <v>1583.7</v>
      </c>
      <c r="BB97" s="77">
        <f t="shared" si="8"/>
        <v>1583.7</v>
      </c>
      <c r="BC97" s="78" t="str">
        <f t="shared" si="9"/>
        <v>INR  One Thousand Five Hundred &amp; Eighty Three  and Paise Seventy Only</v>
      </c>
      <c r="BD97" s="97">
        <v>140</v>
      </c>
      <c r="BE97" s="97">
        <f t="shared" si="5"/>
        <v>158.37</v>
      </c>
      <c r="HS97" s="22"/>
      <c r="HT97" s="22"/>
      <c r="HU97" s="22"/>
      <c r="HV97" s="22"/>
      <c r="HW97" s="22"/>
    </row>
    <row r="98" spans="1:231" s="21" customFormat="1" ht="59.25" customHeight="1">
      <c r="A98" s="33">
        <v>86</v>
      </c>
      <c r="B98" s="67" t="s">
        <v>360</v>
      </c>
      <c r="C98" s="86" t="s">
        <v>124</v>
      </c>
      <c r="D98" s="68">
        <v>18</v>
      </c>
      <c r="E98" s="68" t="s">
        <v>248</v>
      </c>
      <c r="F98" s="79">
        <v>93.89</v>
      </c>
      <c r="G98" s="70"/>
      <c r="H98" s="70"/>
      <c r="I98" s="71" t="s">
        <v>40</v>
      </c>
      <c r="J98" s="72">
        <f t="shared" si="6"/>
        <v>1</v>
      </c>
      <c r="K98" s="73" t="s">
        <v>64</v>
      </c>
      <c r="L98" s="73" t="s">
        <v>7</v>
      </c>
      <c r="M98" s="74"/>
      <c r="N98" s="70"/>
      <c r="O98" s="70"/>
      <c r="P98" s="75"/>
      <c r="Q98" s="70"/>
      <c r="R98" s="70"/>
      <c r="S98" s="75"/>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100">
        <f t="shared" si="7"/>
        <v>1690.02</v>
      </c>
      <c r="BB98" s="77">
        <f t="shared" si="8"/>
        <v>1690.02</v>
      </c>
      <c r="BC98" s="78" t="str">
        <f t="shared" si="9"/>
        <v>INR  One Thousand Six Hundred &amp; Ninety  and Paise Two Only</v>
      </c>
      <c r="BD98" s="97">
        <v>83</v>
      </c>
      <c r="BE98" s="97">
        <f t="shared" si="5"/>
        <v>93.89</v>
      </c>
      <c r="HS98" s="22"/>
      <c r="HT98" s="22"/>
      <c r="HU98" s="22"/>
      <c r="HV98" s="22"/>
      <c r="HW98" s="22"/>
    </row>
    <row r="99" spans="1:231" s="21" customFormat="1" ht="60" customHeight="1">
      <c r="A99" s="33">
        <v>87</v>
      </c>
      <c r="B99" s="67" t="s">
        <v>361</v>
      </c>
      <c r="C99" s="86" t="s">
        <v>125</v>
      </c>
      <c r="D99" s="68">
        <v>10</v>
      </c>
      <c r="E99" s="68" t="s">
        <v>248</v>
      </c>
      <c r="F99" s="79">
        <v>52.04</v>
      </c>
      <c r="G99" s="70"/>
      <c r="H99" s="70"/>
      <c r="I99" s="71" t="s">
        <v>40</v>
      </c>
      <c r="J99" s="72">
        <f>IF(I99="Less(-)",-1,1)</f>
        <v>1</v>
      </c>
      <c r="K99" s="73" t="s">
        <v>64</v>
      </c>
      <c r="L99" s="73" t="s">
        <v>7</v>
      </c>
      <c r="M99" s="74"/>
      <c r="N99" s="70"/>
      <c r="O99" s="70"/>
      <c r="P99" s="75"/>
      <c r="Q99" s="70"/>
      <c r="R99" s="70"/>
      <c r="S99" s="75"/>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100">
        <f>total_amount_ba($B$2,$D$2,D99,F99,J99,K99,M99)</f>
        <v>520.4</v>
      </c>
      <c r="BB99" s="77">
        <f>BA99+SUM(N99:AZ99)</f>
        <v>520.4</v>
      </c>
      <c r="BC99" s="78" t="str">
        <f>SpellNumber(L99,BB99)</f>
        <v>INR  Five Hundred &amp; Twenty  and Paise Forty Only</v>
      </c>
      <c r="BD99" s="97">
        <v>46</v>
      </c>
      <c r="BE99" s="97">
        <f t="shared" si="5"/>
        <v>52.04</v>
      </c>
      <c r="HS99" s="22"/>
      <c r="HT99" s="22"/>
      <c r="HU99" s="22"/>
      <c r="HV99" s="22"/>
      <c r="HW99" s="22"/>
    </row>
    <row r="100" spans="1:231" s="21" customFormat="1" ht="60.75" customHeight="1">
      <c r="A100" s="33">
        <v>88</v>
      </c>
      <c r="B100" s="67" t="s">
        <v>362</v>
      </c>
      <c r="C100" s="86" t="s">
        <v>126</v>
      </c>
      <c r="D100" s="68">
        <v>90</v>
      </c>
      <c r="E100" s="68" t="s">
        <v>248</v>
      </c>
      <c r="F100" s="79">
        <v>18.1</v>
      </c>
      <c r="G100" s="70"/>
      <c r="H100" s="70"/>
      <c r="I100" s="71" t="s">
        <v>40</v>
      </c>
      <c r="J100" s="72">
        <f>IF(I100="Less(-)",-1,1)</f>
        <v>1</v>
      </c>
      <c r="K100" s="73" t="s">
        <v>64</v>
      </c>
      <c r="L100" s="73" t="s">
        <v>7</v>
      </c>
      <c r="M100" s="74"/>
      <c r="N100" s="70"/>
      <c r="O100" s="70"/>
      <c r="P100" s="75"/>
      <c r="Q100" s="70"/>
      <c r="R100" s="70"/>
      <c r="S100" s="75"/>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100">
        <f>total_amount_ba($B$2,$D$2,D100,F100,J100,K100,M100)</f>
        <v>1629.0000000000002</v>
      </c>
      <c r="BB100" s="77">
        <f>BA100+SUM(N100:AZ100)</f>
        <v>1629.0000000000002</v>
      </c>
      <c r="BC100" s="78" t="str">
        <f>SpellNumber(L100,BB100)</f>
        <v>INR  One Thousand Six Hundred &amp; Twenty Nine  Only</v>
      </c>
      <c r="BD100" s="97">
        <v>16</v>
      </c>
      <c r="BE100" s="97">
        <f t="shared" si="5"/>
        <v>18.1</v>
      </c>
      <c r="HS100" s="22"/>
      <c r="HT100" s="22"/>
      <c r="HU100" s="22"/>
      <c r="HV100" s="22"/>
      <c r="HW100" s="22"/>
    </row>
    <row r="101" spans="1:231" s="21" customFormat="1" ht="59.25" customHeight="1">
      <c r="A101" s="33">
        <v>89</v>
      </c>
      <c r="B101" s="67" t="s">
        <v>363</v>
      </c>
      <c r="C101" s="86" t="s">
        <v>127</v>
      </c>
      <c r="D101" s="68">
        <v>8</v>
      </c>
      <c r="E101" s="68" t="s">
        <v>248</v>
      </c>
      <c r="F101" s="79">
        <v>28.28</v>
      </c>
      <c r="G101" s="70"/>
      <c r="H101" s="70"/>
      <c r="I101" s="71" t="s">
        <v>40</v>
      </c>
      <c r="J101" s="72">
        <f t="shared" si="6"/>
        <v>1</v>
      </c>
      <c r="K101" s="73" t="s">
        <v>64</v>
      </c>
      <c r="L101" s="73" t="s">
        <v>7</v>
      </c>
      <c r="M101" s="74"/>
      <c r="N101" s="70"/>
      <c r="O101" s="70"/>
      <c r="P101" s="75"/>
      <c r="Q101" s="70"/>
      <c r="R101" s="70"/>
      <c r="S101" s="75"/>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100">
        <f t="shared" si="7"/>
        <v>226.24</v>
      </c>
      <c r="BB101" s="77">
        <f t="shared" si="8"/>
        <v>226.24</v>
      </c>
      <c r="BC101" s="78" t="str">
        <f t="shared" si="9"/>
        <v>INR  Two Hundred &amp; Twenty Six  and Paise Twenty Four Only</v>
      </c>
      <c r="BD101" s="97">
        <v>25</v>
      </c>
      <c r="BE101" s="97">
        <f t="shared" si="5"/>
        <v>28.28</v>
      </c>
      <c r="HS101" s="22"/>
      <c r="HT101" s="22"/>
      <c r="HU101" s="22"/>
      <c r="HV101" s="22"/>
      <c r="HW101" s="22"/>
    </row>
    <row r="102" spans="1:231" s="21" customFormat="1" ht="60" customHeight="1">
      <c r="A102" s="33">
        <v>90</v>
      </c>
      <c r="B102" s="67" t="s">
        <v>258</v>
      </c>
      <c r="C102" s="86" t="s">
        <v>128</v>
      </c>
      <c r="D102" s="68">
        <v>60</v>
      </c>
      <c r="E102" s="68" t="s">
        <v>247</v>
      </c>
      <c r="F102" s="79">
        <v>330.31</v>
      </c>
      <c r="G102" s="70"/>
      <c r="H102" s="70"/>
      <c r="I102" s="71" t="s">
        <v>40</v>
      </c>
      <c r="J102" s="72">
        <f t="shared" si="6"/>
        <v>1</v>
      </c>
      <c r="K102" s="73" t="s">
        <v>64</v>
      </c>
      <c r="L102" s="73" t="s">
        <v>7</v>
      </c>
      <c r="M102" s="74"/>
      <c r="N102" s="70"/>
      <c r="O102" s="70"/>
      <c r="P102" s="75"/>
      <c r="Q102" s="70"/>
      <c r="R102" s="70"/>
      <c r="S102" s="75"/>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100">
        <f t="shared" si="7"/>
        <v>19818.6</v>
      </c>
      <c r="BB102" s="77">
        <f t="shared" si="8"/>
        <v>19818.6</v>
      </c>
      <c r="BC102" s="78" t="str">
        <f t="shared" si="9"/>
        <v>INR  Nineteen Thousand Eight Hundred &amp; Eighteen  and Paise Sixty Only</v>
      </c>
      <c r="BD102" s="97">
        <v>292</v>
      </c>
      <c r="BE102" s="97">
        <f t="shared" si="5"/>
        <v>330.31</v>
      </c>
      <c r="HS102" s="22"/>
      <c r="HT102" s="22"/>
      <c r="HU102" s="22"/>
      <c r="HV102" s="22"/>
      <c r="HW102" s="22"/>
    </row>
    <row r="103" spans="1:231" s="21" customFormat="1" ht="61.5" customHeight="1">
      <c r="A103" s="33">
        <v>91</v>
      </c>
      <c r="B103" s="67" t="s">
        <v>364</v>
      </c>
      <c r="C103" s="86" t="s">
        <v>195</v>
      </c>
      <c r="D103" s="68">
        <v>10</v>
      </c>
      <c r="E103" s="68" t="s">
        <v>248</v>
      </c>
      <c r="F103" s="79">
        <v>96.15</v>
      </c>
      <c r="G103" s="70"/>
      <c r="H103" s="70"/>
      <c r="I103" s="71" t="s">
        <v>40</v>
      </c>
      <c r="J103" s="72">
        <f t="shared" si="6"/>
        <v>1</v>
      </c>
      <c r="K103" s="73" t="s">
        <v>64</v>
      </c>
      <c r="L103" s="73" t="s">
        <v>7</v>
      </c>
      <c r="M103" s="74"/>
      <c r="N103" s="70"/>
      <c r="O103" s="70"/>
      <c r="P103" s="75"/>
      <c r="Q103" s="70"/>
      <c r="R103" s="70"/>
      <c r="S103" s="75"/>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100">
        <f t="shared" si="7"/>
        <v>961.5</v>
      </c>
      <c r="BB103" s="77">
        <f t="shared" si="8"/>
        <v>961.5</v>
      </c>
      <c r="BC103" s="78" t="str">
        <f t="shared" si="9"/>
        <v>INR  Nine Hundred &amp; Sixty One  and Paise Fifty Only</v>
      </c>
      <c r="BD103" s="97">
        <v>85</v>
      </c>
      <c r="BE103" s="97">
        <f t="shared" si="5"/>
        <v>96.15</v>
      </c>
      <c r="HS103" s="22"/>
      <c r="HT103" s="22"/>
      <c r="HU103" s="22"/>
      <c r="HV103" s="22"/>
      <c r="HW103" s="22"/>
    </row>
    <row r="104" spans="1:231" s="21" customFormat="1" ht="61.5" customHeight="1">
      <c r="A104" s="33">
        <v>92</v>
      </c>
      <c r="B104" s="94" t="s">
        <v>365</v>
      </c>
      <c r="C104" s="86" t="s">
        <v>129</v>
      </c>
      <c r="D104" s="68">
        <v>10</v>
      </c>
      <c r="E104" s="68" t="s">
        <v>248</v>
      </c>
      <c r="F104" s="79">
        <v>312.21</v>
      </c>
      <c r="G104" s="70"/>
      <c r="H104" s="70"/>
      <c r="I104" s="71" t="s">
        <v>40</v>
      </c>
      <c r="J104" s="72">
        <f t="shared" si="6"/>
        <v>1</v>
      </c>
      <c r="K104" s="73" t="s">
        <v>64</v>
      </c>
      <c r="L104" s="73" t="s">
        <v>7</v>
      </c>
      <c r="M104" s="74"/>
      <c r="N104" s="70"/>
      <c r="O104" s="70"/>
      <c r="P104" s="75"/>
      <c r="Q104" s="70"/>
      <c r="R104" s="70"/>
      <c r="S104" s="75"/>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100">
        <f t="shared" si="7"/>
        <v>3122.1</v>
      </c>
      <c r="BB104" s="77">
        <f t="shared" si="8"/>
        <v>3122.1</v>
      </c>
      <c r="BC104" s="78" t="str">
        <f t="shared" si="9"/>
        <v>INR  Three Thousand One Hundred &amp; Twenty Two  and Paise Ten Only</v>
      </c>
      <c r="BD104" s="97">
        <v>276</v>
      </c>
      <c r="BE104" s="97">
        <f t="shared" si="5"/>
        <v>312.21</v>
      </c>
      <c r="HS104" s="22"/>
      <c r="HT104" s="22"/>
      <c r="HU104" s="22"/>
      <c r="HV104" s="22"/>
      <c r="HW104" s="22"/>
    </row>
    <row r="105" spans="1:231" s="21" customFormat="1" ht="60" customHeight="1">
      <c r="A105" s="33">
        <v>93</v>
      </c>
      <c r="B105" s="94" t="s">
        <v>259</v>
      </c>
      <c r="C105" s="86" t="s">
        <v>196</v>
      </c>
      <c r="D105" s="68">
        <v>10</v>
      </c>
      <c r="E105" s="68" t="s">
        <v>248</v>
      </c>
      <c r="F105" s="79">
        <v>166.29</v>
      </c>
      <c r="G105" s="70"/>
      <c r="H105" s="70"/>
      <c r="I105" s="71" t="s">
        <v>40</v>
      </c>
      <c r="J105" s="72">
        <f t="shared" si="6"/>
        <v>1</v>
      </c>
      <c r="K105" s="73" t="s">
        <v>64</v>
      </c>
      <c r="L105" s="73" t="s">
        <v>7</v>
      </c>
      <c r="M105" s="74"/>
      <c r="N105" s="70"/>
      <c r="O105" s="70"/>
      <c r="P105" s="75"/>
      <c r="Q105" s="70"/>
      <c r="R105" s="70"/>
      <c r="S105" s="75"/>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100">
        <f t="shared" si="7"/>
        <v>1662.8999999999999</v>
      </c>
      <c r="BB105" s="77">
        <f t="shared" si="8"/>
        <v>1662.8999999999999</v>
      </c>
      <c r="BC105" s="78" t="str">
        <f t="shared" si="9"/>
        <v>INR  One Thousand Six Hundred &amp; Sixty Two  and Paise Ninety Only</v>
      </c>
      <c r="BD105" s="97">
        <v>147</v>
      </c>
      <c r="BE105" s="97">
        <f t="shared" si="5"/>
        <v>166.29</v>
      </c>
      <c r="HS105" s="22"/>
      <c r="HT105" s="22"/>
      <c r="HU105" s="22"/>
      <c r="HV105" s="22"/>
      <c r="HW105" s="22"/>
    </row>
    <row r="106" spans="1:231" s="21" customFormat="1" ht="60.75" customHeight="1">
      <c r="A106" s="33">
        <v>94</v>
      </c>
      <c r="B106" s="94" t="s">
        <v>260</v>
      </c>
      <c r="C106" s="86" t="s">
        <v>130</v>
      </c>
      <c r="D106" s="68">
        <v>8</v>
      </c>
      <c r="E106" s="81" t="s">
        <v>248</v>
      </c>
      <c r="F106" s="79">
        <v>96.15</v>
      </c>
      <c r="G106" s="70"/>
      <c r="H106" s="70"/>
      <c r="I106" s="71" t="s">
        <v>40</v>
      </c>
      <c r="J106" s="72">
        <f>IF(I106="Less(-)",-1,1)</f>
        <v>1</v>
      </c>
      <c r="K106" s="73" t="s">
        <v>64</v>
      </c>
      <c r="L106" s="73" t="s">
        <v>7</v>
      </c>
      <c r="M106" s="74"/>
      <c r="N106" s="70"/>
      <c r="O106" s="70"/>
      <c r="P106" s="75"/>
      <c r="Q106" s="70"/>
      <c r="R106" s="70"/>
      <c r="S106" s="75"/>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100">
        <f>total_amount_ba($B$2,$D$2,D106,F106,J106,K106,M106)</f>
        <v>769.2</v>
      </c>
      <c r="BB106" s="77">
        <f>BA106+SUM(N106:AZ106)</f>
        <v>769.2</v>
      </c>
      <c r="BC106" s="78" t="str">
        <f>SpellNumber(L106,BB106)</f>
        <v>INR  Seven Hundred &amp; Sixty Nine  and Paise Twenty Only</v>
      </c>
      <c r="BD106" s="97">
        <v>85</v>
      </c>
      <c r="BE106" s="97">
        <f t="shared" si="5"/>
        <v>96.15</v>
      </c>
      <c r="HS106" s="22"/>
      <c r="HT106" s="22"/>
      <c r="HU106" s="22"/>
      <c r="HV106" s="22"/>
      <c r="HW106" s="22"/>
    </row>
    <row r="107" spans="1:231" s="21" customFormat="1" ht="60" customHeight="1">
      <c r="A107" s="33">
        <v>95</v>
      </c>
      <c r="B107" s="67" t="s">
        <v>366</v>
      </c>
      <c r="C107" s="86" t="s">
        <v>131</v>
      </c>
      <c r="D107" s="68">
        <v>70</v>
      </c>
      <c r="E107" s="81" t="s">
        <v>248</v>
      </c>
      <c r="F107" s="79">
        <v>23.76</v>
      </c>
      <c r="G107" s="70"/>
      <c r="H107" s="70"/>
      <c r="I107" s="71" t="s">
        <v>40</v>
      </c>
      <c r="J107" s="72">
        <f>IF(I107="Less(-)",-1,1)</f>
        <v>1</v>
      </c>
      <c r="K107" s="73" t="s">
        <v>64</v>
      </c>
      <c r="L107" s="73" t="s">
        <v>7</v>
      </c>
      <c r="M107" s="74"/>
      <c r="N107" s="70"/>
      <c r="O107" s="70"/>
      <c r="P107" s="75"/>
      <c r="Q107" s="70"/>
      <c r="R107" s="70"/>
      <c r="S107" s="75"/>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100">
        <f>total_amount_ba($B$2,$D$2,D107,F107,J107,K107,M107)</f>
        <v>1663.2</v>
      </c>
      <c r="BB107" s="77">
        <f>BA107+SUM(N107:AZ107)</f>
        <v>1663.2</v>
      </c>
      <c r="BC107" s="78" t="str">
        <f>SpellNumber(L107,BB107)</f>
        <v>INR  One Thousand Six Hundred &amp; Sixty Three  and Paise Twenty Only</v>
      </c>
      <c r="BD107" s="97">
        <v>21</v>
      </c>
      <c r="BE107" s="97">
        <f t="shared" si="5"/>
        <v>23.76</v>
      </c>
      <c r="HS107" s="22"/>
      <c r="HT107" s="22"/>
      <c r="HU107" s="22"/>
      <c r="HV107" s="22"/>
      <c r="HW107" s="22"/>
    </row>
    <row r="108" spans="1:231" s="21" customFormat="1" ht="58.5" customHeight="1">
      <c r="A108" s="33">
        <v>96</v>
      </c>
      <c r="B108" s="67" t="s">
        <v>367</v>
      </c>
      <c r="C108" s="86" t="s">
        <v>132</v>
      </c>
      <c r="D108" s="68">
        <v>10</v>
      </c>
      <c r="E108" s="68" t="s">
        <v>248</v>
      </c>
      <c r="F108" s="79">
        <v>37.33</v>
      </c>
      <c r="G108" s="70"/>
      <c r="H108" s="70"/>
      <c r="I108" s="71" t="s">
        <v>40</v>
      </c>
      <c r="J108" s="72">
        <f t="shared" si="6"/>
        <v>1</v>
      </c>
      <c r="K108" s="73" t="s">
        <v>64</v>
      </c>
      <c r="L108" s="73" t="s">
        <v>7</v>
      </c>
      <c r="M108" s="74"/>
      <c r="N108" s="70"/>
      <c r="O108" s="70"/>
      <c r="P108" s="75"/>
      <c r="Q108" s="70"/>
      <c r="R108" s="70"/>
      <c r="S108" s="75"/>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100">
        <f t="shared" si="7"/>
        <v>373.29999999999995</v>
      </c>
      <c r="BB108" s="77">
        <f t="shared" si="8"/>
        <v>373.29999999999995</v>
      </c>
      <c r="BC108" s="78" t="str">
        <f t="shared" si="9"/>
        <v>INR  Three Hundred &amp; Seventy Three  and Paise Thirty Only</v>
      </c>
      <c r="BD108" s="97">
        <v>33</v>
      </c>
      <c r="BE108" s="97">
        <f t="shared" si="5"/>
        <v>37.33</v>
      </c>
      <c r="HS108" s="22"/>
      <c r="HT108" s="22"/>
      <c r="HU108" s="22"/>
      <c r="HV108" s="22"/>
      <c r="HW108" s="22"/>
    </row>
    <row r="109" spans="1:231" s="21" customFormat="1" ht="228" customHeight="1">
      <c r="A109" s="33">
        <v>97</v>
      </c>
      <c r="B109" s="67" t="s">
        <v>368</v>
      </c>
      <c r="C109" s="86" t="s">
        <v>133</v>
      </c>
      <c r="D109" s="90">
        <v>50</v>
      </c>
      <c r="E109" s="68" t="s">
        <v>247</v>
      </c>
      <c r="F109" s="69">
        <v>50.9</v>
      </c>
      <c r="G109" s="70"/>
      <c r="H109" s="70"/>
      <c r="I109" s="71" t="s">
        <v>40</v>
      </c>
      <c r="J109" s="72">
        <f t="shared" si="6"/>
        <v>1</v>
      </c>
      <c r="K109" s="73" t="s">
        <v>64</v>
      </c>
      <c r="L109" s="73" t="s">
        <v>7</v>
      </c>
      <c r="M109" s="74"/>
      <c r="N109" s="70"/>
      <c r="O109" s="70"/>
      <c r="P109" s="75"/>
      <c r="Q109" s="70"/>
      <c r="R109" s="70"/>
      <c r="S109" s="75"/>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100">
        <f t="shared" si="7"/>
        <v>2545</v>
      </c>
      <c r="BB109" s="77">
        <f t="shared" si="8"/>
        <v>2545</v>
      </c>
      <c r="BC109" s="78" t="str">
        <f t="shared" si="9"/>
        <v>INR  Two Thousand Five Hundred &amp; Forty Five  Only</v>
      </c>
      <c r="BD109" s="97">
        <v>45</v>
      </c>
      <c r="BE109" s="97">
        <f t="shared" si="5"/>
        <v>50.9</v>
      </c>
      <c r="HS109" s="22"/>
      <c r="HT109" s="22"/>
      <c r="HU109" s="22"/>
      <c r="HV109" s="22"/>
      <c r="HW109" s="22"/>
    </row>
    <row r="110" spans="1:231" s="21" customFormat="1" ht="225" customHeight="1">
      <c r="A110" s="33">
        <v>98</v>
      </c>
      <c r="B110" s="67" t="s">
        <v>369</v>
      </c>
      <c r="C110" s="86" t="s">
        <v>134</v>
      </c>
      <c r="D110" s="90">
        <v>20</v>
      </c>
      <c r="E110" s="68" t="s">
        <v>247</v>
      </c>
      <c r="F110" s="69">
        <v>64.48</v>
      </c>
      <c r="G110" s="70"/>
      <c r="H110" s="70"/>
      <c r="I110" s="71" t="s">
        <v>40</v>
      </c>
      <c r="J110" s="72">
        <f t="shared" si="6"/>
        <v>1</v>
      </c>
      <c r="K110" s="73" t="s">
        <v>64</v>
      </c>
      <c r="L110" s="73" t="s">
        <v>7</v>
      </c>
      <c r="M110" s="74"/>
      <c r="N110" s="70"/>
      <c r="O110" s="70"/>
      <c r="P110" s="75"/>
      <c r="Q110" s="70"/>
      <c r="R110" s="70"/>
      <c r="S110" s="75"/>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100">
        <f t="shared" si="7"/>
        <v>1289.6000000000001</v>
      </c>
      <c r="BB110" s="77">
        <f t="shared" si="8"/>
        <v>1289.6000000000001</v>
      </c>
      <c r="BC110" s="78" t="str">
        <f t="shared" si="9"/>
        <v>INR  One Thousand Two Hundred &amp; Eighty Nine  and Paise Sixty Only</v>
      </c>
      <c r="BD110" s="97">
        <v>57</v>
      </c>
      <c r="BE110" s="97">
        <f t="shared" si="5"/>
        <v>64.48</v>
      </c>
      <c r="HS110" s="22"/>
      <c r="HT110" s="22"/>
      <c r="HU110" s="22"/>
      <c r="HV110" s="22"/>
      <c r="HW110" s="22"/>
    </row>
    <row r="111" spans="1:231" s="21" customFormat="1" ht="226.5" customHeight="1">
      <c r="A111" s="33">
        <v>99</v>
      </c>
      <c r="B111" s="67" t="s">
        <v>370</v>
      </c>
      <c r="C111" s="86" t="s">
        <v>135</v>
      </c>
      <c r="D111" s="90">
        <v>40</v>
      </c>
      <c r="E111" s="68" t="s">
        <v>247</v>
      </c>
      <c r="F111" s="69">
        <v>95.02</v>
      </c>
      <c r="G111" s="70"/>
      <c r="H111" s="70"/>
      <c r="I111" s="71" t="s">
        <v>40</v>
      </c>
      <c r="J111" s="72">
        <f t="shared" si="6"/>
        <v>1</v>
      </c>
      <c r="K111" s="73" t="s">
        <v>64</v>
      </c>
      <c r="L111" s="73" t="s">
        <v>7</v>
      </c>
      <c r="M111" s="74"/>
      <c r="N111" s="70"/>
      <c r="O111" s="70"/>
      <c r="P111" s="75"/>
      <c r="Q111" s="70"/>
      <c r="R111" s="70"/>
      <c r="S111" s="75"/>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100">
        <f t="shared" si="7"/>
        <v>3800.7999999999997</v>
      </c>
      <c r="BB111" s="77">
        <f t="shared" si="8"/>
        <v>3800.7999999999997</v>
      </c>
      <c r="BC111" s="78" t="str">
        <f t="shared" si="9"/>
        <v>INR  Three Thousand Eight Hundred    and Paise Eighty Only</v>
      </c>
      <c r="BD111" s="97">
        <v>84</v>
      </c>
      <c r="BE111" s="97">
        <f t="shared" si="5"/>
        <v>95.02</v>
      </c>
      <c r="HS111" s="22"/>
      <c r="HT111" s="22"/>
      <c r="HU111" s="22"/>
      <c r="HV111" s="22"/>
      <c r="HW111" s="22"/>
    </row>
    <row r="112" spans="1:231" s="21" customFormat="1" ht="87" customHeight="1">
      <c r="A112" s="33">
        <v>100</v>
      </c>
      <c r="B112" s="67" t="s">
        <v>371</v>
      </c>
      <c r="C112" s="86" t="s">
        <v>136</v>
      </c>
      <c r="D112" s="90">
        <v>5</v>
      </c>
      <c r="E112" s="68" t="s">
        <v>248</v>
      </c>
      <c r="F112" s="69">
        <v>3718.25</v>
      </c>
      <c r="G112" s="70"/>
      <c r="H112" s="70"/>
      <c r="I112" s="71" t="s">
        <v>40</v>
      </c>
      <c r="J112" s="72">
        <f t="shared" si="6"/>
        <v>1</v>
      </c>
      <c r="K112" s="73" t="s">
        <v>64</v>
      </c>
      <c r="L112" s="73" t="s">
        <v>7</v>
      </c>
      <c r="M112" s="74"/>
      <c r="N112" s="70"/>
      <c r="O112" s="70"/>
      <c r="P112" s="75"/>
      <c r="Q112" s="70"/>
      <c r="R112" s="70"/>
      <c r="S112" s="75"/>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100">
        <f t="shared" si="7"/>
        <v>18591.25</v>
      </c>
      <c r="BB112" s="77">
        <f t="shared" si="8"/>
        <v>18591.25</v>
      </c>
      <c r="BC112" s="78" t="str">
        <f t="shared" si="9"/>
        <v>INR  Eighteen Thousand Five Hundred &amp; Ninety One  and Paise Twenty Five Only</v>
      </c>
      <c r="BD112" s="97">
        <v>3287</v>
      </c>
      <c r="BE112" s="97">
        <f t="shared" si="5"/>
        <v>3718.25</v>
      </c>
      <c r="HS112" s="22"/>
      <c r="HT112" s="22"/>
      <c r="HU112" s="22"/>
      <c r="HV112" s="22"/>
      <c r="HW112" s="22"/>
    </row>
    <row r="113" spans="1:231" s="21" customFormat="1" ht="86.25" customHeight="1">
      <c r="A113" s="33">
        <v>101</v>
      </c>
      <c r="B113" s="67" t="s">
        <v>261</v>
      </c>
      <c r="C113" s="86" t="s">
        <v>137</v>
      </c>
      <c r="D113" s="90">
        <v>5</v>
      </c>
      <c r="E113" s="80" t="s">
        <v>248</v>
      </c>
      <c r="F113" s="69">
        <v>1824.63</v>
      </c>
      <c r="G113" s="70"/>
      <c r="H113" s="70"/>
      <c r="I113" s="71" t="s">
        <v>40</v>
      </c>
      <c r="J113" s="72">
        <f>IF(I113="Less(-)",-1,1)</f>
        <v>1</v>
      </c>
      <c r="K113" s="73" t="s">
        <v>64</v>
      </c>
      <c r="L113" s="73" t="s">
        <v>7</v>
      </c>
      <c r="M113" s="74"/>
      <c r="N113" s="70"/>
      <c r="O113" s="70"/>
      <c r="P113" s="75"/>
      <c r="Q113" s="70"/>
      <c r="R113" s="70"/>
      <c r="S113" s="75"/>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100">
        <f>total_amount_ba($B$2,$D$2,D113,F113,J113,K113,M113)</f>
        <v>9123.150000000001</v>
      </c>
      <c r="BB113" s="77">
        <f>BA113+SUM(N113:AZ113)</f>
        <v>9123.150000000001</v>
      </c>
      <c r="BC113" s="78" t="str">
        <f>SpellNumber(L113,BB113)</f>
        <v>INR  Nine Thousand One Hundred &amp; Twenty Three  and Paise Fifteen Only</v>
      </c>
      <c r="BD113" s="97">
        <v>1613</v>
      </c>
      <c r="BE113" s="97">
        <f t="shared" si="5"/>
        <v>1824.63</v>
      </c>
      <c r="HS113" s="22"/>
      <c r="HT113" s="22"/>
      <c r="HU113" s="22"/>
      <c r="HV113" s="22"/>
      <c r="HW113" s="22"/>
    </row>
    <row r="114" spans="1:231" s="21" customFormat="1" ht="72" customHeight="1">
      <c r="A114" s="33">
        <v>102</v>
      </c>
      <c r="B114" s="67" t="s">
        <v>241</v>
      </c>
      <c r="C114" s="86" t="s">
        <v>138</v>
      </c>
      <c r="D114" s="90">
        <v>10</v>
      </c>
      <c r="E114" s="80" t="s">
        <v>248</v>
      </c>
      <c r="F114" s="69">
        <v>1148.17</v>
      </c>
      <c r="G114" s="70"/>
      <c r="H114" s="70"/>
      <c r="I114" s="71" t="s">
        <v>40</v>
      </c>
      <c r="J114" s="72">
        <f>IF(I114="Less(-)",-1,1)</f>
        <v>1</v>
      </c>
      <c r="K114" s="73" t="s">
        <v>64</v>
      </c>
      <c r="L114" s="73" t="s">
        <v>7</v>
      </c>
      <c r="M114" s="74"/>
      <c r="N114" s="70"/>
      <c r="O114" s="70"/>
      <c r="P114" s="75"/>
      <c r="Q114" s="70"/>
      <c r="R114" s="70"/>
      <c r="S114" s="75"/>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100">
        <f>total_amount_ba($B$2,$D$2,D114,F114,J114,K114,M114)</f>
        <v>11481.7</v>
      </c>
      <c r="BB114" s="77">
        <f>BA114+SUM(N114:AZ114)</f>
        <v>11481.7</v>
      </c>
      <c r="BC114" s="78" t="str">
        <f>SpellNumber(L114,BB114)</f>
        <v>INR  Eleven Thousand Four Hundred &amp; Eighty One  and Paise Seventy Only</v>
      </c>
      <c r="BD114" s="97">
        <v>1015</v>
      </c>
      <c r="BE114" s="97">
        <f t="shared" si="5"/>
        <v>1148.17</v>
      </c>
      <c r="HS114" s="22"/>
      <c r="HT114" s="22"/>
      <c r="HU114" s="22"/>
      <c r="HV114" s="22"/>
      <c r="HW114" s="22"/>
    </row>
    <row r="115" spans="1:231" s="21" customFormat="1" ht="59.25" customHeight="1">
      <c r="A115" s="33">
        <v>103</v>
      </c>
      <c r="B115" s="67" t="s">
        <v>293</v>
      </c>
      <c r="C115" s="86" t="s">
        <v>139</v>
      </c>
      <c r="D115" s="90">
        <v>5</v>
      </c>
      <c r="E115" s="80" t="s">
        <v>248</v>
      </c>
      <c r="F115" s="69">
        <v>548.63</v>
      </c>
      <c r="G115" s="70"/>
      <c r="H115" s="70"/>
      <c r="I115" s="71" t="s">
        <v>40</v>
      </c>
      <c r="J115" s="72">
        <f t="shared" si="6"/>
        <v>1</v>
      </c>
      <c r="K115" s="73" t="s">
        <v>64</v>
      </c>
      <c r="L115" s="73" t="s">
        <v>7</v>
      </c>
      <c r="M115" s="74"/>
      <c r="N115" s="70"/>
      <c r="O115" s="70"/>
      <c r="P115" s="75"/>
      <c r="Q115" s="70"/>
      <c r="R115" s="70"/>
      <c r="S115" s="75"/>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100">
        <f t="shared" si="7"/>
        <v>2743.15</v>
      </c>
      <c r="BB115" s="77">
        <f t="shared" si="8"/>
        <v>2743.15</v>
      </c>
      <c r="BC115" s="78" t="str">
        <f t="shared" si="9"/>
        <v>INR  Two Thousand Seven Hundred &amp; Forty Three  and Paise Fifteen Only</v>
      </c>
      <c r="BD115" s="97">
        <v>485</v>
      </c>
      <c r="BE115" s="97">
        <f t="shared" si="5"/>
        <v>548.63</v>
      </c>
      <c r="HS115" s="22"/>
      <c r="HT115" s="22"/>
      <c r="HU115" s="22"/>
      <c r="HV115" s="22"/>
      <c r="HW115" s="22"/>
    </row>
    <row r="116" spans="1:231" s="21" customFormat="1" ht="61.5" customHeight="1">
      <c r="A116" s="33">
        <v>104</v>
      </c>
      <c r="B116" s="67" t="s">
        <v>372</v>
      </c>
      <c r="C116" s="86" t="s">
        <v>140</v>
      </c>
      <c r="D116" s="90">
        <v>10</v>
      </c>
      <c r="E116" s="80" t="s">
        <v>248</v>
      </c>
      <c r="F116" s="69">
        <v>102.94</v>
      </c>
      <c r="G116" s="70"/>
      <c r="H116" s="70"/>
      <c r="I116" s="71" t="s">
        <v>40</v>
      </c>
      <c r="J116" s="72">
        <f t="shared" si="6"/>
        <v>1</v>
      </c>
      <c r="K116" s="73" t="s">
        <v>64</v>
      </c>
      <c r="L116" s="73" t="s">
        <v>7</v>
      </c>
      <c r="M116" s="74"/>
      <c r="N116" s="70"/>
      <c r="O116" s="70"/>
      <c r="P116" s="75"/>
      <c r="Q116" s="70"/>
      <c r="R116" s="70"/>
      <c r="S116" s="75"/>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100">
        <f t="shared" si="7"/>
        <v>1029.4</v>
      </c>
      <c r="BB116" s="77">
        <f t="shared" si="8"/>
        <v>1029.4</v>
      </c>
      <c r="BC116" s="78" t="str">
        <f t="shared" si="9"/>
        <v>INR  One Thousand  &amp;Twenty Nine  and Paise Forty Only</v>
      </c>
      <c r="BD116" s="97">
        <v>91</v>
      </c>
      <c r="BE116" s="97">
        <f t="shared" si="5"/>
        <v>102.94</v>
      </c>
      <c r="HS116" s="22"/>
      <c r="HT116" s="22"/>
      <c r="HU116" s="22"/>
      <c r="HV116" s="22"/>
      <c r="HW116" s="22"/>
    </row>
    <row r="117" spans="1:231" s="21" customFormat="1" ht="156.75">
      <c r="A117" s="33">
        <v>105</v>
      </c>
      <c r="B117" s="67" t="s">
        <v>262</v>
      </c>
      <c r="C117" s="86" t="s">
        <v>141</v>
      </c>
      <c r="D117" s="90">
        <v>22</v>
      </c>
      <c r="E117" s="80" t="s">
        <v>248</v>
      </c>
      <c r="F117" s="69">
        <v>3687.71</v>
      </c>
      <c r="G117" s="70"/>
      <c r="H117" s="70"/>
      <c r="I117" s="71" t="s">
        <v>40</v>
      </c>
      <c r="J117" s="72">
        <f t="shared" si="6"/>
        <v>1</v>
      </c>
      <c r="K117" s="73" t="s">
        <v>64</v>
      </c>
      <c r="L117" s="73" t="s">
        <v>7</v>
      </c>
      <c r="M117" s="74"/>
      <c r="N117" s="70"/>
      <c r="O117" s="70"/>
      <c r="P117" s="75"/>
      <c r="Q117" s="70"/>
      <c r="R117" s="70"/>
      <c r="S117" s="75"/>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100">
        <f t="shared" si="7"/>
        <v>81129.62</v>
      </c>
      <c r="BB117" s="77">
        <f t="shared" si="8"/>
        <v>81129.62</v>
      </c>
      <c r="BC117" s="78" t="str">
        <f t="shared" si="9"/>
        <v>INR  Eighty One Thousand One Hundred &amp; Twenty Nine  and Paise Sixty Two Only</v>
      </c>
      <c r="BD117" s="97">
        <v>3260</v>
      </c>
      <c r="BE117" s="97">
        <f t="shared" si="5"/>
        <v>3687.71</v>
      </c>
      <c r="HS117" s="22"/>
      <c r="HT117" s="22"/>
      <c r="HU117" s="22"/>
      <c r="HV117" s="22"/>
      <c r="HW117" s="22"/>
    </row>
    <row r="118" spans="1:231" s="21" customFormat="1" ht="34.5" customHeight="1">
      <c r="A118" s="33">
        <v>106</v>
      </c>
      <c r="B118" s="67" t="s">
        <v>263</v>
      </c>
      <c r="C118" s="86" t="s">
        <v>142</v>
      </c>
      <c r="D118" s="90">
        <v>22</v>
      </c>
      <c r="E118" s="80" t="s">
        <v>248</v>
      </c>
      <c r="F118" s="69">
        <v>1693.41</v>
      </c>
      <c r="G118" s="70"/>
      <c r="H118" s="70"/>
      <c r="I118" s="71" t="s">
        <v>40</v>
      </c>
      <c r="J118" s="72">
        <f t="shared" si="6"/>
        <v>1</v>
      </c>
      <c r="K118" s="73" t="s">
        <v>64</v>
      </c>
      <c r="L118" s="73" t="s">
        <v>7</v>
      </c>
      <c r="M118" s="74"/>
      <c r="N118" s="70"/>
      <c r="O118" s="70"/>
      <c r="P118" s="75"/>
      <c r="Q118" s="70"/>
      <c r="R118" s="70"/>
      <c r="S118" s="75"/>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100">
        <f t="shared" si="7"/>
        <v>37255.020000000004</v>
      </c>
      <c r="BB118" s="77">
        <f t="shared" si="8"/>
        <v>37255.020000000004</v>
      </c>
      <c r="BC118" s="78" t="str">
        <f t="shared" si="9"/>
        <v>INR  Thirty Seven Thousand Two Hundred &amp; Fifty Five  and Paise Two Only</v>
      </c>
      <c r="BD118" s="97">
        <v>1497</v>
      </c>
      <c r="BE118" s="97">
        <f t="shared" si="5"/>
        <v>1693.41</v>
      </c>
      <c r="HS118" s="22"/>
      <c r="HT118" s="22"/>
      <c r="HU118" s="22"/>
      <c r="HV118" s="22"/>
      <c r="HW118" s="22"/>
    </row>
    <row r="119" spans="1:231" s="21" customFormat="1" ht="57">
      <c r="A119" s="33">
        <v>107</v>
      </c>
      <c r="B119" s="67" t="s">
        <v>264</v>
      </c>
      <c r="C119" s="86" t="s">
        <v>143</v>
      </c>
      <c r="D119" s="90">
        <v>40</v>
      </c>
      <c r="E119" s="80" t="s">
        <v>248</v>
      </c>
      <c r="F119" s="69">
        <v>121.04</v>
      </c>
      <c r="G119" s="70"/>
      <c r="H119" s="70"/>
      <c r="I119" s="71" t="s">
        <v>40</v>
      </c>
      <c r="J119" s="72">
        <f>IF(I119="Less(-)",-1,1)</f>
        <v>1</v>
      </c>
      <c r="K119" s="73" t="s">
        <v>64</v>
      </c>
      <c r="L119" s="73" t="s">
        <v>7</v>
      </c>
      <c r="M119" s="74"/>
      <c r="N119" s="70"/>
      <c r="O119" s="70"/>
      <c r="P119" s="75"/>
      <c r="Q119" s="70"/>
      <c r="R119" s="70"/>
      <c r="S119" s="75"/>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100">
        <f>total_amount_ba($B$2,$D$2,D119,F119,J119,K119,M119)</f>
        <v>4841.6</v>
      </c>
      <c r="BB119" s="77">
        <f>BA119+SUM(N119:AZ119)</f>
        <v>4841.6</v>
      </c>
      <c r="BC119" s="78" t="str">
        <f>SpellNumber(L119,BB119)</f>
        <v>INR  Four Thousand Eight Hundred &amp; Forty One  and Paise Sixty Only</v>
      </c>
      <c r="BD119" s="97">
        <v>107</v>
      </c>
      <c r="BE119" s="97">
        <f t="shared" si="5"/>
        <v>121.04</v>
      </c>
      <c r="HS119" s="22"/>
      <c r="HT119" s="22"/>
      <c r="HU119" s="22"/>
      <c r="HV119" s="22"/>
      <c r="HW119" s="22"/>
    </row>
    <row r="120" spans="1:231" s="21" customFormat="1" ht="57">
      <c r="A120" s="33">
        <v>108</v>
      </c>
      <c r="B120" s="67" t="s">
        <v>265</v>
      </c>
      <c r="C120" s="86" t="s">
        <v>144</v>
      </c>
      <c r="D120" s="90">
        <v>32</v>
      </c>
      <c r="E120" s="80" t="s">
        <v>248</v>
      </c>
      <c r="F120" s="69">
        <v>669.67</v>
      </c>
      <c r="G120" s="70"/>
      <c r="H120" s="70"/>
      <c r="I120" s="71" t="s">
        <v>40</v>
      </c>
      <c r="J120" s="72">
        <f t="shared" si="6"/>
        <v>1</v>
      </c>
      <c r="K120" s="73" t="s">
        <v>64</v>
      </c>
      <c r="L120" s="73" t="s">
        <v>7</v>
      </c>
      <c r="M120" s="74"/>
      <c r="N120" s="70"/>
      <c r="O120" s="70"/>
      <c r="P120" s="75"/>
      <c r="Q120" s="70"/>
      <c r="R120" s="70"/>
      <c r="S120" s="75"/>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100">
        <f t="shared" si="7"/>
        <v>21429.44</v>
      </c>
      <c r="BB120" s="77">
        <f t="shared" si="8"/>
        <v>21429.44</v>
      </c>
      <c r="BC120" s="78" t="str">
        <f t="shared" si="9"/>
        <v>INR  Twenty One Thousand Four Hundred &amp; Twenty Nine  and Paise Forty Four Only</v>
      </c>
      <c r="BD120" s="97">
        <v>592</v>
      </c>
      <c r="BE120" s="97">
        <f t="shared" si="5"/>
        <v>669.67</v>
      </c>
      <c r="HS120" s="22"/>
      <c r="HT120" s="22"/>
      <c r="HU120" s="22"/>
      <c r="HV120" s="22"/>
      <c r="HW120" s="22"/>
    </row>
    <row r="121" spans="1:231" s="21" customFormat="1" ht="63.75" customHeight="1">
      <c r="A121" s="33">
        <v>109</v>
      </c>
      <c r="B121" s="67" t="s">
        <v>266</v>
      </c>
      <c r="C121" s="86" t="s">
        <v>145</v>
      </c>
      <c r="D121" s="90">
        <v>24</v>
      </c>
      <c r="E121" s="80" t="s">
        <v>248</v>
      </c>
      <c r="F121" s="69">
        <v>537.32</v>
      </c>
      <c r="G121" s="70"/>
      <c r="H121" s="70"/>
      <c r="I121" s="71" t="s">
        <v>40</v>
      </c>
      <c r="J121" s="72">
        <f t="shared" si="6"/>
        <v>1</v>
      </c>
      <c r="K121" s="73" t="s">
        <v>64</v>
      </c>
      <c r="L121" s="73" t="s">
        <v>7</v>
      </c>
      <c r="M121" s="74"/>
      <c r="N121" s="70"/>
      <c r="O121" s="70"/>
      <c r="P121" s="75"/>
      <c r="Q121" s="70"/>
      <c r="R121" s="70"/>
      <c r="S121" s="75"/>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100">
        <f t="shared" si="7"/>
        <v>12895.68</v>
      </c>
      <c r="BB121" s="77">
        <f t="shared" si="8"/>
        <v>12895.68</v>
      </c>
      <c r="BC121" s="78" t="str">
        <f t="shared" si="9"/>
        <v>INR  Twelve Thousand Eight Hundred &amp; Ninety Five  and Paise Sixty Eight Only</v>
      </c>
      <c r="BD121" s="97">
        <v>475</v>
      </c>
      <c r="BE121" s="97">
        <f t="shared" si="5"/>
        <v>537.32</v>
      </c>
      <c r="HS121" s="22"/>
      <c r="HT121" s="22"/>
      <c r="HU121" s="22"/>
      <c r="HV121" s="22"/>
      <c r="HW121" s="22"/>
    </row>
    <row r="122" spans="1:231" s="21" customFormat="1" ht="78" customHeight="1">
      <c r="A122" s="33">
        <v>110</v>
      </c>
      <c r="B122" s="67" t="s">
        <v>373</v>
      </c>
      <c r="C122" s="86" t="s">
        <v>146</v>
      </c>
      <c r="D122" s="90">
        <v>22</v>
      </c>
      <c r="E122" s="68" t="s">
        <v>248</v>
      </c>
      <c r="F122" s="69">
        <v>693.43</v>
      </c>
      <c r="G122" s="70"/>
      <c r="H122" s="70"/>
      <c r="I122" s="71" t="s">
        <v>40</v>
      </c>
      <c r="J122" s="72">
        <f t="shared" si="6"/>
        <v>1</v>
      </c>
      <c r="K122" s="73" t="s">
        <v>64</v>
      </c>
      <c r="L122" s="73" t="s">
        <v>7</v>
      </c>
      <c r="M122" s="74"/>
      <c r="N122" s="70"/>
      <c r="O122" s="70"/>
      <c r="P122" s="75"/>
      <c r="Q122" s="70"/>
      <c r="R122" s="70"/>
      <c r="S122" s="75"/>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100">
        <f t="shared" si="7"/>
        <v>15255.46</v>
      </c>
      <c r="BB122" s="77">
        <f t="shared" si="8"/>
        <v>15255.46</v>
      </c>
      <c r="BC122" s="78" t="str">
        <f t="shared" si="9"/>
        <v>INR  Fifteen Thousand Two Hundred &amp; Fifty Five  and Paise Forty Six Only</v>
      </c>
      <c r="BD122" s="97">
        <v>613</v>
      </c>
      <c r="BE122" s="97">
        <f t="shared" si="5"/>
        <v>693.43</v>
      </c>
      <c r="HS122" s="22"/>
      <c r="HT122" s="22"/>
      <c r="HU122" s="22"/>
      <c r="HV122" s="22"/>
      <c r="HW122" s="22"/>
    </row>
    <row r="123" spans="1:231" s="21" customFormat="1" ht="72.75" customHeight="1">
      <c r="A123" s="33">
        <v>111</v>
      </c>
      <c r="B123" s="67" t="s">
        <v>294</v>
      </c>
      <c r="C123" s="86" t="s">
        <v>147</v>
      </c>
      <c r="D123" s="90">
        <v>15</v>
      </c>
      <c r="E123" s="68" t="s">
        <v>248</v>
      </c>
      <c r="F123" s="69">
        <v>973.96</v>
      </c>
      <c r="G123" s="70"/>
      <c r="H123" s="70"/>
      <c r="I123" s="71" t="s">
        <v>40</v>
      </c>
      <c r="J123" s="72">
        <f t="shared" si="6"/>
        <v>1</v>
      </c>
      <c r="K123" s="73" t="s">
        <v>64</v>
      </c>
      <c r="L123" s="73" t="s">
        <v>7</v>
      </c>
      <c r="M123" s="74"/>
      <c r="N123" s="70"/>
      <c r="O123" s="70"/>
      <c r="P123" s="75"/>
      <c r="Q123" s="70"/>
      <c r="R123" s="70"/>
      <c r="S123" s="75"/>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100">
        <f t="shared" si="7"/>
        <v>14609.400000000001</v>
      </c>
      <c r="BB123" s="77">
        <f t="shared" si="8"/>
        <v>14609.400000000001</v>
      </c>
      <c r="BC123" s="78" t="str">
        <f t="shared" si="9"/>
        <v>INR  Fourteen Thousand Six Hundred &amp; Nine  and Paise Forty Only</v>
      </c>
      <c r="BD123" s="97">
        <v>861</v>
      </c>
      <c r="BE123" s="97">
        <f t="shared" si="5"/>
        <v>973.96</v>
      </c>
      <c r="HS123" s="22"/>
      <c r="HT123" s="22"/>
      <c r="HU123" s="22"/>
      <c r="HV123" s="22"/>
      <c r="HW123" s="22"/>
    </row>
    <row r="124" spans="1:231" s="21" customFormat="1" ht="57">
      <c r="A124" s="33">
        <v>112</v>
      </c>
      <c r="B124" s="67" t="s">
        <v>296</v>
      </c>
      <c r="C124" s="86" t="s">
        <v>180</v>
      </c>
      <c r="D124" s="90">
        <v>38</v>
      </c>
      <c r="E124" s="68" t="s">
        <v>248</v>
      </c>
      <c r="F124" s="69">
        <v>921.93</v>
      </c>
      <c r="G124" s="70"/>
      <c r="H124" s="70"/>
      <c r="I124" s="71" t="s">
        <v>40</v>
      </c>
      <c r="J124" s="72">
        <f>IF(I124="Less(-)",-1,1)</f>
        <v>1</v>
      </c>
      <c r="K124" s="73" t="s">
        <v>64</v>
      </c>
      <c r="L124" s="73" t="s">
        <v>7</v>
      </c>
      <c r="M124" s="74"/>
      <c r="N124" s="70"/>
      <c r="O124" s="70"/>
      <c r="P124" s="75"/>
      <c r="Q124" s="70"/>
      <c r="R124" s="70"/>
      <c r="S124" s="75"/>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100">
        <f>total_amount_ba($B$2,$D$2,D124,F124,J124,K124,M124)</f>
        <v>35033.34</v>
      </c>
      <c r="BB124" s="77">
        <f>BA124+SUM(N124:AZ124)</f>
        <v>35033.34</v>
      </c>
      <c r="BC124" s="78" t="str">
        <f>SpellNumber(L124,BB124)</f>
        <v>INR  Thirty Five Thousand  &amp;Thirty Three  and Paise Thirty Four Only</v>
      </c>
      <c r="BD124" s="97">
        <v>815</v>
      </c>
      <c r="BE124" s="97">
        <f t="shared" si="5"/>
        <v>921.93</v>
      </c>
      <c r="HS124" s="22"/>
      <c r="HT124" s="22"/>
      <c r="HU124" s="22"/>
      <c r="HV124" s="22"/>
      <c r="HW124" s="22"/>
    </row>
    <row r="125" spans="1:231" s="21" customFormat="1" ht="71.25">
      <c r="A125" s="33">
        <v>113</v>
      </c>
      <c r="B125" s="67" t="s">
        <v>297</v>
      </c>
      <c r="C125" s="86" t="s">
        <v>148</v>
      </c>
      <c r="D125" s="90">
        <v>14</v>
      </c>
      <c r="E125" s="68" t="s">
        <v>248</v>
      </c>
      <c r="F125" s="69">
        <v>2703.57</v>
      </c>
      <c r="G125" s="70"/>
      <c r="H125" s="70"/>
      <c r="I125" s="71" t="s">
        <v>40</v>
      </c>
      <c r="J125" s="72">
        <f t="shared" si="6"/>
        <v>1</v>
      </c>
      <c r="K125" s="73" t="s">
        <v>64</v>
      </c>
      <c r="L125" s="73" t="s">
        <v>7</v>
      </c>
      <c r="M125" s="74"/>
      <c r="N125" s="70"/>
      <c r="O125" s="70"/>
      <c r="P125" s="75"/>
      <c r="Q125" s="70"/>
      <c r="R125" s="70"/>
      <c r="S125" s="75"/>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100">
        <f t="shared" si="7"/>
        <v>37849.98</v>
      </c>
      <c r="BB125" s="77">
        <f t="shared" si="8"/>
        <v>37849.98</v>
      </c>
      <c r="BC125" s="78" t="str">
        <f t="shared" si="9"/>
        <v>INR  Thirty Seven Thousand Eight Hundred &amp; Forty Nine  and Paise Ninety Eight Only</v>
      </c>
      <c r="BD125" s="97">
        <v>2390</v>
      </c>
      <c r="BE125" s="97">
        <f t="shared" si="5"/>
        <v>2703.57</v>
      </c>
      <c r="HS125" s="22"/>
      <c r="HT125" s="22"/>
      <c r="HU125" s="22"/>
      <c r="HV125" s="22"/>
      <c r="HW125" s="22"/>
    </row>
    <row r="126" spans="1:231" s="21" customFormat="1" ht="85.5">
      <c r="A126" s="33">
        <v>114</v>
      </c>
      <c r="B126" s="67" t="s">
        <v>295</v>
      </c>
      <c r="C126" s="86" t="s">
        <v>149</v>
      </c>
      <c r="D126" s="90">
        <v>14</v>
      </c>
      <c r="E126" s="68" t="s">
        <v>248</v>
      </c>
      <c r="F126" s="69">
        <v>511.3</v>
      </c>
      <c r="G126" s="70"/>
      <c r="H126" s="70"/>
      <c r="I126" s="71" t="s">
        <v>40</v>
      </c>
      <c r="J126" s="72">
        <f t="shared" si="6"/>
        <v>1</v>
      </c>
      <c r="K126" s="73" t="s">
        <v>64</v>
      </c>
      <c r="L126" s="73" t="s">
        <v>7</v>
      </c>
      <c r="M126" s="74"/>
      <c r="N126" s="70"/>
      <c r="O126" s="70"/>
      <c r="P126" s="75"/>
      <c r="Q126" s="70"/>
      <c r="R126" s="70"/>
      <c r="S126" s="75"/>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100">
        <f t="shared" si="7"/>
        <v>7158.2</v>
      </c>
      <c r="BB126" s="77">
        <f t="shared" si="8"/>
        <v>7158.2</v>
      </c>
      <c r="BC126" s="78" t="str">
        <f t="shared" si="9"/>
        <v>INR  Seven Thousand One Hundred &amp; Fifty Eight  and Paise Twenty Only</v>
      </c>
      <c r="BD126" s="97">
        <v>452</v>
      </c>
      <c r="BE126" s="97">
        <f t="shared" si="5"/>
        <v>511.3</v>
      </c>
      <c r="HS126" s="22"/>
      <c r="HT126" s="22"/>
      <c r="HU126" s="22"/>
      <c r="HV126" s="22"/>
      <c r="HW126" s="22"/>
    </row>
    <row r="127" spans="1:231" s="21" customFormat="1" ht="33" customHeight="1">
      <c r="A127" s="33">
        <v>115</v>
      </c>
      <c r="B127" s="67" t="s">
        <v>267</v>
      </c>
      <c r="C127" s="86" t="s">
        <v>197</v>
      </c>
      <c r="D127" s="90">
        <v>10</v>
      </c>
      <c r="E127" s="80" t="s">
        <v>248</v>
      </c>
      <c r="F127" s="69">
        <v>96.15</v>
      </c>
      <c r="G127" s="70"/>
      <c r="H127" s="70"/>
      <c r="I127" s="71" t="s">
        <v>40</v>
      </c>
      <c r="J127" s="72">
        <f t="shared" si="6"/>
        <v>1</v>
      </c>
      <c r="K127" s="73" t="s">
        <v>64</v>
      </c>
      <c r="L127" s="73" t="s">
        <v>7</v>
      </c>
      <c r="M127" s="74"/>
      <c r="N127" s="70"/>
      <c r="O127" s="70"/>
      <c r="P127" s="75"/>
      <c r="Q127" s="70"/>
      <c r="R127" s="70"/>
      <c r="S127" s="75"/>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100">
        <f t="shared" si="7"/>
        <v>961.5</v>
      </c>
      <c r="BB127" s="77">
        <f t="shared" si="8"/>
        <v>961.5</v>
      </c>
      <c r="BC127" s="78" t="str">
        <f t="shared" si="9"/>
        <v>INR  Nine Hundred &amp; Sixty One  and Paise Fifty Only</v>
      </c>
      <c r="BD127" s="97">
        <v>85</v>
      </c>
      <c r="BE127" s="97">
        <f t="shared" si="5"/>
        <v>96.15</v>
      </c>
      <c r="HS127" s="22"/>
      <c r="HT127" s="22"/>
      <c r="HU127" s="22"/>
      <c r="HV127" s="22"/>
      <c r="HW127" s="22"/>
    </row>
    <row r="128" spans="1:231" s="21" customFormat="1" ht="33.75" customHeight="1">
      <c r="A128" s="33">
        <v>116</v>
      </c>
      <c r="B128" s="94" t="s">
        <v>374</v>
      </c>
      <c r="C128" s="86" t="s">
        <v>150</v>
      </c>
      <c r="D128" s="90">
        <v>4</v>
      </c>
      <c r="E128" s="80" t="s">
        <v>248</v>
      </c>
      <c r="F128" s="69">
        <v>115.38</v>
      </c>
      <c r="G128" s="70"/>
      <c r="H128" s="70"/>
      <c r="I128" s="71" t="s">
        <v>40</v>
      </c>
      <c r="J128" s="72">
        <f t="shared" si="6"/>
        <v>1</v>
      </c>
      <c r="K128" s="73" t="s">
        <v>64</v>
      </c>
      <c r="L128" s="73" t="s">
        <v>7</v>
      </c>
      <c r="M128" s="74"/>
      <c r="N128" s="70"/>
      <c r="O128" s="70"/>
      <c r="P128" s="75"/>
      <c r="Q128" s="70"/>
      <c r="R128" s="70"/>
      <c r="S128" s="75"/>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100">
        <f t="shared" si="7"/>
        <v>461.52</v>
      </c>
      <c r="BB128" s="77">
        <f t="shared" si="8"/>
        <v>461.52</v>
      </c>
      <c r="BC128" s="78" t="str">
        <f t="shared" si="9"/>
        <v>INR  Four Hundred &amp; Sixty One  and Paise Fifty Two Only</v>
      </c>
      <c r="BD128" s="97">
        <v>102</v>
      </c>
      <c r="BE128" s="97">
        <f t="shared" si="5"/>
        <v>115.38</v>
      </c>
      <c r="HS128" s="22"/>
      <c r="HT128" s="22"/>
      <c r="HU128" s="22"/>
      <c r="HV128" s="22"/>
      <c r="HW128" s="22"/>
    </row>
    <row r="129" spans="1:231" s="21" customFormat="1" ht="60" customHeight="1">
      <c r="A129" s="33">
        <v>117</v>
      </c>
      <c r="B129" s="67" t="s">
        <v>268</v>
      </c>
      <c r="C129" s="86" t="s">
        <v>151</v>
      </c>
      <c r="D129" s="90">
        <v>1</v>
      </c>
      <c r="E129" s="80" t="s">
        <v>248</v>
      </c>
      <c r="F129" s="69">
        <v>11802.94</v>
      </c>
      <c r="G129" s="70"/>
      <c r="H129" s="70"/>
      <c r="I129" s="71" t="s">
        <v>40</v>
      </c>
      <c r="J129" s="72">
        <f t="shared" si="6"/>
        <v>1</v>
      </c>
      <c r="K129" s="73" t="s">
        <v>64</v>
      </c>
      <c r="L129" s="73" t="s">
        <v>7</v>
      </c>
      <c r="M129" s="74"/>
      <c r="N129" s="70"/>
      <c r="O129" s="70"/>
      <c r="P129" s="75"/>
      <c r="Q129" s="70"/>
      <c r="R129" s="70"/>
      <c r="S129" s="75"/>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100">
        <f t="shared" si="7"/>
        <v>11802.94</v>
      </c>
      <c r="BB129" s="77">
        <f t="shared" si="8"/>
        <v>11802.94</v>
      </c>
      <c r="BC129" s="78" t="str">
        <f t="shared" si="9"/>
        <v>INR  Eleven Thousand Eight Hundred &amp; Two  and Paise Ninety Four Only</v>
      </c>
      <c r="BD129" s="97">
        <v>10434</v>
      </c>
      <c r="BE129" s="97">
        <f t="shared" si="5"/>
        <v>11802.94</v>
      </c>
      <c r="HS129" s="22"/>
      <c r="HT129" s="22"/>
      <c r="HU129" s="22"/>
      <c r="HV129" s="22"/>
      <c r="HW129" s="22"/>
    </row>
    <row r="130" spans="1:231" s="21" customFormat="1" ht="45" customHeight="1">
      <c r="A130" s="33">
        <v>118</v>
      </c>
      <c r="B130" s="67" t="s">
        <v>375</v>
      </c>
      <c r="C130" s="86" t="s">
        <v>152</v>
      </c>
      <c r="D130" s="90">
        <v>1</v>
      </c>
      <c r="E130" s="80" t="s">
        <v>248</v>
      </c>
      <c r="F130" s="69">
        <v>255.65</v>
      </c>
      <c r="G130" s="70"/>
      <c r="H130" s="70"/>
      <c r="I130" s="71" t="s">
        <v>40</v>
      </c>
      <c r="J130" s="72">
        <f>IF(I130="Less(-)",-1,1)</f>
        <v>1</v>
      </c>
      <c r="K130" s="73" t="s">
        <v>64</v>
      </c>
      <c r="L130" s="73" t="s">
        <v>7</v>
      </c>
      <c r="M130" s="74"/>
      <c r="N130" s="70"/>
      <c r="O130" s="70"/>
      <c r="P130" s="75"/>
      <c r="Q130" s="70"/>
      <c r="R130" s="70"/>
      <c r="S130" s="75"/>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100">
        <f>total_amount_ba($B$2,$D$2,D130,F130,J130,K130,M130)</f>
        <v>255.65</v>
      </c>
      <c r="BB130" s="77">
        <f>BA130+SUM(N130:AZ130)</f>
        <v>255.65</v>
      </c>
      <c r="BC130" s="78" t="str">
        <f>SpellNumber(L130,BB130)</f>
        <v>INR  Two Hundred &amp; Fifty Five  and Paise Sixty Five Only</v>
      </c>
      <c r="BD130" s="97">
        <v>226</v>
      </c>
      <c r="BE130" s="97">
        <f t="shared" si="5"/>
        <v>255.65</v>
      </c>
      <c r="HS130" s="22"/>
      <c r="HT130" s="22"/>
      <c r="HU130" s="22"/>
      <c r="HV130" s="22"/>
      <c r="HW130" s="22"/>
    </row>
    <row r="131" spans="1:231" s="21" customFormat="1" ht="354" customHeight="1">
      <c r="A131" s="33">
        <v>119</v>
      </c>
      <c r="B131" s="67" t="s">
        <v>376</v>
      </c>
      <c r="C131" s="86" t="s">
        <v>153</v>
      </c>
      <c r="D131" s="90">
        <v>1</v>
      </c>
      <c r="E131" s="80" t="s">
        <v>248</v>
      </c>
      <c r="F131" s="69">
        <v>7710.26</v>
      </c>
      <c r="G131" s="70"/>
      <c r="H131" s="70"/>
      <c r="I131" s="71" t="s">
        <v>40</v>
      </c>
      <c r="J131" s="72">
        <f t="shared" si="6"/>
        <v>1</v>
      </c>
      <c r="K131" s="73" t="s">
        <v>64</v>
      </c>
      <c r="L131" s="73" t="s">
        <v>7</v>
      </c>
      <c r="M131" s="74"/>
      <c r="N131" s="70"/>
      <c r="O131" s="70"/>
      <c r="P131" s="75"/>
      <c r="Q131" s="70"/>
      <c r="R131" s="70"/>
      <c r="S131" s="75"/>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100">
        <f t="shared" si="7"/>
        <v>7710.26</v>
      </c>
      <c r="BB131" s="77">
        <f t="shared" si="8"/>
        <v>7710.26</v>
      </c>
      <c r="BC131" s="78" t="str">
        <f t="shared" si="9"/>
        <v>INR  Seven Thousand Seven Hundred &amp; Ten  and Paise Twenty Six Only</v>
      </c>
      <c r="BD131" s="97">
        <v>6816</v>
      </c>
      <c r="BE131" s="97">
        <f t="shared" si="5"/>
        <v>7710.26</v>
      </c>
      <c r="HS131" s="22"/>
      <c r="HT131" s="22"/>
      <c r="HU131" s="22"/>
      <c r="HV131" s="22"/>
      <c r="HW131" s="22"/>
    </row>
    <row r="132" spans="1:231" s="21" customFormat="1" ht="352.5" customHeight="1">
      <c r="A132" s="33">
        <v>120</v>
      </c>
      <c r="B132" s="98" t="s">
        <v>390</v>
      </c>
      <c r="C132" s="86" t="s">
        <v>154</v>
      </c>
      <c r="D132" s="90">
        <v>1</v>
      </c>
      <c r="E132" s="80" t="s">
        <v>248</v>
      </c>
      <c r="F132" s="69">
        <v>123191.07</v>
      </c>
      <c r="G132" s="70"/>
      <c r="H132" s="70"/>
      <c r="I132" s="71" t="s">
        <v>40</v>
      </c>
      <c r="J132" s="72">
        <f>IF(I132="Less(-)",-1,1)</f>
        <v>1</v>
      </c>
      <c r="K132" s="73" t="s">
        <v>64</v>
      </c>
      <c r="L132" s="73" t="s">
        <v>7</v>
      </c>
      <c r="M132" s="74"/>
      <c r="N132" s="70"/>
      <c r="O132" s="70"/>
      <c r="P132" s="75"/>
      <c r="Q132" s="70"/>
      <c r="R132" s="70"/>
      <c r="S132" s="75"/>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100">
        <f>total_amount_ba($B$2,$D$2,D132,F132,J132,K132,M132)</f>
        <v>123191.07</v>
      </c>
      <c r="BB132" s="77">
        <f>BA132+SUM(N132:AZ132)</f>
        <v>123191.07</v>
      </c>
      <c r="BC132" s="78" t="str">
        <f>SpellNumber(L132,BB132)</f>
        <v>INR  One Lakh Twenty Three Thousand One Hundred &amp; Ninety One  and Paise Seven Only</v>
      </c>
      <c r="BD132" s="97">
        <v>108903</v>
      </c>
      <c r="BE132" s="97">
        <f t="shared" si="5"/>
        <v>123191.07</v>
      </c>
      <c r="HS132" s="22"/>
      <c r="HT132" s="22"/>
      <c r="HU132" s="22"/>
      <c r="HV132" s="22"/>
      <c r="HW132" s="22"/>
    </row>
    <row r="133" spans="1:231" s="21" customFormat="1" ht="399.75" customHeight="1">
      <c r="A133" s="33">
        <v>121</v>
      </c>
      <c r="B133" s="67" t="s">
        <v>391</v>
      </c>
      <c r="C133" s="86" t="s">
        <v>155</v>
      </c>
      <c r="D133" s="90">
        <v>1</v>
      </c>
      <c r="E133" s="68" t="s">
        <v>248</v>
      </c>
      <c r="F133" s="69">
        <v>17831.11</v>
      </c>
      <c r="G133" s="70"/>
      <c r="H133" s="70"/>
      <c r="I133" s="71" t="s">
        <v>40</v>
      </c>
      <c r="J133" s="72">
        <f t="shared" si="6"/>
        <v>1</v>
      </c>
      <c r="K133" s="73" t="s">
        <v>64</v>
      </c>
      <c r="L133" s="73" t="s">
        <v>7</v>
      </c>
      <c r="M133" s="74"/>
      <c r="N133" s="70"/>
      <c r="O133" s="70"/>
      <c r="P133" s="75"/>
      <c r="Q133" s="70"/>
      <c r="R133" s="70"/>
      <c r="S133" s="75"/>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100">
        <f t="shared" si="7"/>
        <v>17831.11</v>
      </c>
      <c r="BB133" s="77">
        <f t="shared" si="8"/>
        <v>17831.11</v>
      </c>
      <c r="BC133" s="78" t="str">
        <f t="shared" si="9"/>
        <v>INR  Seventeen Thousand Eight Hundred &amp; Thirty One  and Paise Eleven Only</v>
      </c>
      <c r="BD133" s="97">
        <v>15763</v>
      </c>
      <c r="BE133" s="97">
        <f t="shared" si="5"/>
        <v>17831.11</v>
      </c>
      <c r="HS133" s="22"/>
      <c r="HT133" s="22"/>
      <c r="HU133" s="22"/>
      <c r="HV133" s="22"/>
      <c r="HW133" s="22"/>
    </row>
    <row r="134" spans="1:231" s="21" customFormat="1" ht="214.5" customHeight="1">
      <c r="A134" s="33">
        <v>122</v>
      </c>
      <c r="B134" s="67" t="s">
        <v>447</v>
      </c>
      <c r="C134" s="86" t="s">
        <v>181</v>
      </c>
      <c r="D134" s="90">
        <v>40</v>
      </c>
      <c r="E134" s="68" t="s">
        <v>249</v>
      </c>
      <c r="F134" s="69">
        <v>774.87</v>
      </c>
      <c r="G134" s="70"/>
      <c r="H134" s="70"/>
      <c r="I134" s="71" t="s">
        <v>40</v>
      </c>
      <c r="J134" s="72">
        <f t="shared" si="6"/>
        <v>1</v>
      </c>
      <c r="K134" s="73" t="s">
        <v>64</v>
      </c>
      <c r="L134" s="73" t="s">
        <v>7</v>
      </c>
      <c r="M134" s="74"/>
      <c r="N134" s="70"/>
      <c r="O134" s="70"/>
      <c r="P134" s="75"/>
      <c r="Q134" s="70"/>
      <c r="R134" s="70"/>
      <c r="S134" s="75"/>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100">
        <f t="shared" si="7"/>
        <v>30994.8</v>
      </c>
      <c r="BB134" s="77">
        <f t="shared" si="8"/>
        <v>30994.8</v>
      </c>
      <c r="BC134" s="78" t="str">
        <f t="shared" si="9"/>
        <v>INR  Thirty Thousand Nine Hundred &amp; Ninety Four  and Paise Eighty Only</v>
      </c>
      <c r="BD134" s="97">
        <v>685</v>
      </c>
      <c r="BE134" s="97">
        <f t="shared" si="5"/>
        <v>774.87</v>
      </c>
      <c r="HS134" s="22"/>
      <c r="HT134" s="22"/>
      <c r="HU134" s="22"/>
      <c r="HV134" s="22"/>
      <c r="HW134" s="22"/>
    </row>
    <row r="135" spans="1:231" s="21" customFormat="1" ht="230.25" customHeight="1">
      <c r="A135" s="33">
        <v>123</v>
      </c>
      <c r="B135" s="67" t="s">
        <v>446</v>
      </c>
      <c r="C135" s="86" t="s">
        <v>156</v>
      </c>
      <c r="D135" s="90">
        <v>110</v>
      </c>
      <c r="E135" s="68" t="s">
        <v>249</v>
      </c>
      <c r="F135" s="69">
        <v>324.65</v>
      </c>
      <c r="G135" s="70"/>
      <c r="H135" s="70"/>
      <c r="I135" s="71" t="s">
        <v>40</v>
      </c>
      <c r="J135" s="72">
        <f t="shared" si="6"/>
        <v>1</v>
      </c>
      <c r="K135" s="73" t="s">
        <v>64</v>
      </c>
      <c r="L135" s="73" t="s">
        <v>7</v>
      </c>
      <c r="M135" s="74"/>
      <c r="N135" s="70"/>
      <c r="O135" s="70"/>
      <c r="P135" s="75"/>
      <c r="Q135" s="70"/>
      <c r="R135" s="70"/>
      <c r="S135" s="75"/>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100">
        <f t="shared" si="7"/>
        <v>35711.5</v>
      </c>
      <c r="BB135" s="77">
        <f t="shared" si="8"/>
        <v>35711.5</v>
      </c>
      <c r="BC135" s="78" t="str">
        <f t="shared" si="9"/>
        <v>INR  Thirty Five Thousand Seven Hundred &amp; Eleven  and Paise Fifty Only</v>
      </c>
      <c r="BD135" s="97">
        <v>287</v>
      </c>
      <c r="BE135" s="97">
        <f t="shared" si="5"/>
        <v>324.65</v>
      </c>
      <c r="HS135" s="22"/>
      <c r="HT135" s="22"/>
      <c r="HU135" s="22"/>
      <c r="HV135" s="22"/>
      <c r="HW135" s="22"/>
    </row>
    <row r="136" spans="1:231" s="21" customFormat="1" ht="58.5" customHeight="1">
      <c r="A136" s="33">
        <v>124</v>
      </c>
      <c r="B136" s="67" t="s">
        <v>377</v>
      </c>
      <c r="C136" s="86" t="s">
        <v>157</v>
      </c>
      <c r="D136" s="90">
        <v>86</v>
      </c>
      <c r="E136" s="68" t="s">
        <v>249</v>
      </c>
      <c r="F136" s="69">
        <v>745.46</v>
      </c>
      <c r="G136" s="70"/>
      <c r="H136" s="70"/>
      <c r="I136" s="71" t="s">
        <v>40</v>
      </c>
      <c r="J136" s="72">
        <f t="shared" si="6"/>
        <v>1</v>
      </c>
      <c r="K136" s="73" t="s">
        <v>64</v>
      </c>
      <c r="L136" s="73" t="s">
        <v>7</v>
      </c>
      <c r="M136" s="74"/>
      <c r="N136" s="70"/>
      <c r="O136" s="70"/>
      <c r="P136" s="75"/>
      <c r="Q136" s="70"/>
      <c r="R136" s="70"/>
      <c r="S136" s="75"/>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100">
        <f t="shared" si="7"/>
        <v>64109.560000000005</v>
      </c>
      <c r="BB136" s="77">
        <f t="shared" si="8"/>
        <v>64109.560000000005</v>
      </c>
      <c r="BC136" s="78" t="str">
        <f t="shared" si="9"/>
        <v>INR  Sixty Four Thousand One Hundred &amp; Nine  and Paise Fifty Six Only</v>
      </c>
      <c r="BD136" s="97">
        <v>659</v>
      </c>
      <c r="BE136" s="97">
        <f t="shared" si="5"/>
        <v>745.46</v>
      </c>
      <c r="HS136" s="22"/>
      <c r="HT136" s="22"/>
      <c r="HU136" s="22"/>
      <c r="HV136" s="22"/>
      <c r="HW136" s="22"/>
    </row>
    <row r="137" spans="1:231" s="21" customFormat="1" ht="60" customHeight="1">
      <c r="A137" s="33">
        <v>125</v>
      </c>
      <c r="B137" s="67" t="s">
        <v>378</v>
      </c>
      <c r="C137" s="86" t="s">
        <v>198</v>
      </c>
      <c r="D137" s="90">
        <v>40</v>
      </c>
      <c r="E137" s="68" t="s">
        <v>249</v>
      </c>
      <c r="F137" s="69">
        <v>1464.9</v>
      </c>
      <c r="G137" s="70"/>
      <c r="H137" s="70"/>
      <c r="I137" s="71" t="s">
        <v>40</v>
      </c>
      <c r="J137" s="72">
        <f>IF(I137="Less(-)",-1,1)</f>
        <v>1</v>
      </c>
      <c r="K137" s="73" t="s">
        <v>64</v>
      </c>
      <c r="L137" s="73" t="s">
        <v>7</v>
      </c>
      <c r="M137" s="74"/>
      <c r="N137" s="70"/>
      <c r="O137" s="70"/>
      <c r="P137" s="75"/>
      <c r="Q137" s="70"/>
      <c r="R137" s="70"/>
      <c r="S137" s="75"/>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100">
        <f>total_amount_ba($B$2,$D$2,D137,F137,J137,K137,M137)</f>
        <v>58596</v>
      </c>
      <c r="BB137" s="77">
        <f>BA137+SUM(N137:AZ137)</f>
        <v>58596</v>
      </c>
      <c r="BC137" s="78" t="str">
        <f>SpellNumber(L137,BB137)</f>
        <v>INR  Fifty Eight Thousand Five Hundred &amp; Ninety Six  Only</v>
      </c>
      <c r="BD137" s="97">
        <v>1295</v>
      </c>
      <c r="BE137" s="97">
        <f t="shared" si="5"/>
        <v>1464.9</v>
      </c>
      <c r="HS137" s="22"/>
      <c r="HT137" s="22"/>
      <c r="HU137" s="22"/>
      <c r="HV137" s="22"/>
      <c r="HW137" s="22"/>
    </row>
    <row r="138" spans="1:231" s="21" customFormat="1" ht="58.5" customHeight="1">
      <c r="A138" s="33">
        <v>126</v>
      </c>
      <c r="B138" s="67" t="s">
        <v>379</v>
      </c>
      <c r="C138" s="86" t="s">
        <v>158</v>
      </c>
      <c r="D138" s="90">
        <v>24</v>
      </c>
      <c r="E138" s="68" t="s">
        <v>249</v>
      </c>
      <c r="F138" s="69">
        <v>2121</v>
      </c>
      <c r="G138" s="70"/>
      <c r="H138" s="70"/>
      <c r="I138" s="71" t="s">
        <v>40</v>
      </c>
      <c r="J138" s="72">
        <f t="shared" si="6"/>
        <v>1</v>
      </c>
      <c r="K138" s="73" t="s">
        <v>64</v>
      </c>
      <c r="L138" s="73" t="s">
        <v>7</v>
      </c>
      <c r="M138" s="74"/>
      <c r="N138" s="70"/>
      <c r="O138" s="70"/>
      <c r="P138" s="75"/>
      <c r="Q138" s="70"/>
      <c r="R138" s="70"/>
      <c r="S138" s="75"/>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100">
        <f t="shared" si="7"/>
        <v>50904</v>
      </c>
      <c r="BB138" s="77">
        <f t="shared" si="8"/>
        <v>50904</v>
      </c>
      <c r="BC138" s="78" t="str">
        <f t="shared" si="9"/>
        <v>INR  Fifty Thousand Nine Hundred &amp; Four  Only</v>
      </c>
      <c r="BD138" s="97">
        <v>1875</v>
      </c>
      <c r="BE138" s="97">
        <f t="shared" si="5"/>
        <v>2121</v>
      </c>
      <c r="HS138" s="22"/>
      <c r="HT138" s="22"/>
      <c r="HU138" s="22"/>
      <c r="HV138" s="22"/>
      <c r="HW138" s="22"/>
    </row>
    <row r="139" spans="1:231" s="62" customFormat="1" ht="115.5" customHeight="1">
      <c r="A139" s="33">
        <v>127</v>
      </c>
      <c r="B139" s="67" t="s">
        <v>380</v>
      </c>
      <c r="C139" s="86" t="s">
        <v>159</v>
      </c>
      <c r="D139" s="90">
        <v>1</v>
      </c>
      <c r="E139" s="68" t="s">
        <v>384</v>
      </c>
      <c r="F139" s="69">
        <v>8526.99</v>
      </c>
      <c r="G139" s="70"/>
      <c r="H139" s="70"/>
      <c r="I139" s="71" t="s">
        <v>40</v>
      </c>
      <c r="J139" s="72">
        <f t="shared" si="6"/>
        <v>1</v>
      </c>
      <c r="K139" s="73" t="s">
        <v>64</v>
      </c>
      <c r="L139" s="73" t="s">
        <v>7</v>
      </c>
      <c r="M139" s="74"/>
      <c r="N139" s="70"/>
      <c r="O139" s="70"/>
      <c r="P139" s="75"/>
      <c r="Q139" s="70"/>
      <c r="R139" s="70"/>
      <c r="S139" s="75"/>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100">
        <f t="shared" si="7"/>
        <v>8526.99</v>
      </c>
      <c r="BB139" s="77">
        <f t="shared" si="8"/>
        <v>8526.99</v>
      </c>
      <c r="BC139" s="78" t="str">
        <f t="shared" si="9"/>
        <v>INR  Eight Thousand Five Hundred &amp; Twenty Six  and Paise Ninety Nine Only</v>
      </c>
      <c r="BD139" s="97">
        <v>7538</v>
      </c>
      <c r="BE139" s="97">
        <f t="shared" si="5"/>
        <v>8526.99</v>
      </c>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HS139" s="63"/>
      <c r="HT139" s="63"/>
      <c r="HU139" s="63"/>
      <c r="HV139" s="63"/>
      <c r="HW139" s="63"/>
    </row>
    <row r="140" spans="1:231" s="21" customFormat="1" ht="183" customHeight="1">
      <c r="A140" s="33">
        <v>128</v>
      </c>
      <c r="B140" s="67" t="s">
        <v>381</v>
      </c>
      <c r="C140" s="86" t="s">
        <v>199</v>
      </c>
      <c r="D140" s="90">
        <v>4</v>
      </c>
      <c r="E140" s="68" t="s">
        <v>385</v>
      </c>
      <c r="F140" s="69">
        <v>2295.2</v>
      </c>
      <c r="G140" s="70"/>
      <c r="H140" s="70"/>
      <c r="I140" s="71" t="s">
        <v>40</v>
      </c>
      <c r="J140" s="72">
        <f t="shared" si="6"/>
        <v>1</v>
      </c>
      <c r="K140" s="73" t="s">
        <v>64</v>
      </c>
      <c r="L140" s="73" t="s">
        <v>7</v>
      </c>
      <c r="M140" s="74"/>
      <c r="N140" s="70"/>
      <c r="O140" s="70"/>
      <c r="P140" s="75"/>
      <c r="Q140" s="70"/>
      <c r="R140" s="70"/>
      <c r="S140" s="75"/>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100">
        <f t="shared" si="7"/>
        <v>9180.8</v>
      </c>
      <c r="BB140" s="77">
        <f t="shared" si="8"/>
        <v>9180.8</v>
      </c>
      <c r="BC140" s="78" t="str">
        <f t="shared" si="9"/>
        <v>INR  Nine Thousand One Hundred &amp; Eighty  and Paise Eighty Only</v>
      </c>
      <c r="BD140" s="97">
        <v>2029</v>
      </c>
      <c r="BE140" s="97">
        <f t="shared" si="5"/>
        <v>2295.2</v>
      </c>
      <c r="HS140" s="22"/>
      <c r="HT140" s="22"/>
      <c r="HU140" s="22"/>
      <c r="HV140" s="22"/>
      <c r="HW140" s="22"/>
    </row>
    <row r="141" spans="1:231" s="21" customFormat="1" ht="87" customHeight="1">
      <c r="A141" s="33">
        <v>129</v>
      </c>
      <c r="B141" s="67" t="s">
        <v>382</v>
      </c>
      <c r="C141" s="86" t="s">
        <v>200</v>
      </c>
      <c r="D141" s="90">
        <v>3</v>
      </c>
      <c r="E141" s="68" t="s">
        <v>385</v>
      </c>
      <c r="F141" s="69">
        <v>471.71</v>
      </c>
      <c r="G141" s="70"/>
      <c r="H141" s="70"/>
      <c r="I141" s="71" t="s">
        <v>40</v>
      </c>
      <c r="J141" s="72">
        <f t="shared" si="6"/>
        <v>1</v>
      </c>
      <c r="K141" s="73" t="s">
        <v>64</v>
      </c>
      <c r="L141" s="73" t="s">
        <v>7</v>
      </c>
      <c r="M141" s="74"/>
      <c r="N141" s="70"/>
      <c r="O141" s="70"/>
      <c r="P141" s="75"/>
      <c r="Q141" s="70"/>
      <c r="R141" s="70"/>
      <c r="S141" s="75"/>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100">
        <f t="shared" si="7"/>
        <v>1415.1299999999999</v>
      </c>
      <c r="BB141" s="77">
        <f t="shared" si="8"/>
        <v>1415.1299999999999</v>
      </c>
      <c r="BC141" s="78" t="str">
        <f t="shared" si="9"/>
        <v>INR  One Thousand Four Hundred &amp; Fifteen  and Paise Thirteen Only</v>
      </c>
      <c r="BD141" s="97">
        <v>417</v>
      </c>
      <c r="BE141" s="97">
        <f t="shared" si="5"/>
        <v>471.71</v>
      </c>
      <c r="HS141" s="22"/>
      <c r="HT141" s="22"/>
      <c r="HU141" s="22"/>
      <c r="HV141" s="22"/>
      <c r="HW141" s="22"/>
    </row>
    <row r="142" spans="1:231" s="21" customFormat="1" ht="102" customHeight="1">
      <c r="A142" s="33">
        <v>130</v>
      </c>
      <c r="B142" s="67" t="s">
        <v>383</v>
      </c>
      <c r="C142" s="86" t="s">
        <v>160</v>
      </c>
      <c r="D142" s="90">
        <v>1</v>
      </c>
      <c r="E142" s="68" t="s">
        <v>253</v>
      </c>
      <c r="F142" s="69">
        <v>1392.51</v>
      </c>
      <c r="G142" s="70"/>
      <c r="H142" s="70"/>
      <c r="I142" s="71" t="s">
        <v>40</v>
      </c>
      <c r="J142" s="72">
        <f>IF(I142="Less(-)",-1,1)</f>
        <v>1</v>
      </c>
      <c r="K142" s="73" t="s">
        <v>64</v>
      </c>
      <c r="L142" s="73" t="s">
        <v>7</v>
      </c>
      <c r="M142" s="74"/>
      <c r="N142" s="70"/>
      <c r="O142" s="70"/>
      <c r="P142" s="75"/>
      <c r="Q142" s="70"/>
      <c r="R142" s="70"/>
      <c r="S142" s="75"/>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100">
        <f>total_amount_ba($B$2,$D$2,D142,F142,J142,K142,M142)</f>
        <v>1392.51</v>
      </c>
      <c r="BB142" s="77">
        <f>BA142+SUM(N142:AZ142)</f>
        <v>1392.51</v>
      </c>
      <c r="BC142" s="78" t="str">
        <f>SpellNumber(L142,BB142)</f>
        <v>INR  One Thousand Three Hundred &amp; Ninety Two  and Paise Fifty One Only</v>
      </c>
      <c r="BD142" s="97">
        <v>1231</v>
      </c>
      <c r="BE142" s="97">
        <f t="shared" si="5"/>
        <v>1392.51</v>
      </c>
      <c r="HS142" s="22"/>
      <c r="HT142" s="22"/>
      <c r="HU142" s="22"/>
      <c r="HV142" s="22"/>
      <c r="HW142" s="22"/>
    </row>
    <row r="143" spans="1:231" s="21" customFormat="1" ht="71.25">
      <c r="A143" s="33">
        <v>131</v>
      </c>
      <c r="B143" s="67" t="s">
        <v>386</v>
      </c>
      <c r="C143" s="86" t="s">
        <v>161</v>
      </c>
      <c r="D143" s="90">
        <v>1</v>
      </c>
      <c r="E143" s="68" t="s">
        <v>251</v>
      </c>
      <c r="F143" s="69">
        <v>696.82</v>
      </c>
      <c r="G143" s="70"/>
      <c r="H143" s="70"/>
      <c r="I143" s="71" t="s">
        <v>40</v>
      </c>
      <c r="J143" s="72">
        <f>IF(I143="Less(-)",-1,1)</f>
        <v>1</v>
      </c>
      <c r="K143" s="73" t="s">
        <v>64</v>
      </c>
      <c r="L143" s="73" t="s">
        <v>7</v>
      </c>
      <c r="M143" s="74"/>
      <c r="N143" s="70"/>
      <c r="O143" s="70"/>
      <c r="P143" s="75"/>
      <c r="Q143" s="70"/>
      <c r="R143" s="70"/>
      <c r="S143" s="75"/>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100">
        <f>total_amount_ba($B$2,$D$2,D143,F143,J143,K143,M143)</f>
        <v>696.82</v>
      </c>
      <c r="BB143" s="77">
        <f>BA143+SUM(N143:AZ143)</f>
        <v>696.82</v>
      </c>
      <c r="BC143" s="78" t="str">
        <f>SpellNumber(L143,BB143)</f>
        <v>INR  Six Hundred &amp; Ninety Six  and Paise Eighty Two Only</v>
      </c>
      <c r="BD143" s="97">
        <v>616</v>
      </c>
      <c r="BE143" s="97">
        <f>ROUND(+BD143*1.12*1.01,2)</f>
        <v>696.82</v>
      </c>
      <c r="HS143" s="22"/>
      <c r="HT143" s="22"/>
      <c r="HU143" s="22"/>
      <c r="HV143" s="22"/>
      <c r="HW143" s="22"/>
    </row>
    <row r="144" spans="1:231" s="21" customFormat="1" ht="90" customHeight="1">
      <c r="A144" s="33">
        <v>132</v>
      </c>
      <c r="B144" s="67" t="s">
        <v>387</v>
      </c>
      <c r="C144" s="86" t="s">
        <v>162</v>
      </c>
      <c r="D144" s="90">
        <v>1</v>
      </c>
      <c r="E144" s="68" t="s">
        <v>251</v>
      </c>
      <c r="F144" s="69">
        <v>568.99</v>
      </c>
      <c r="G144" s="70"/>
      <c r="H144" s="70"/>
      <c r="I144" s="71" t="s">
        <v>40</v>
      </c>
      <c r="J144" s="72">
        <f>IF(I144="Less(-)",-1,1)</f>
        <v>1</v>
      </c>
      <c r="K144" s="73" t="s">
        <v>64</v>
      </c>
      <c r="L144" s="73" t="s">
        <v>7</v>
      </c>
      <c r="M144" s="74"/>
      <c r="N144" s="70"/>
      <c r="O144" s="70"/>
      <c r="P144" s="75"/>
      <c r="Q144" s="70"/>
      <c r="R144" s="70"/>
      <c r="S144" s="75"/>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100">
        <f>total_amount_ba($B$2,$D$2,D144,F144,J144,K144,M144)</f>
        <v>568.99</v>
      </c>
      <c r="BB144" s="77">
        <f>BA144+SUM(N144:AZ144)</f>
        <v>568.99</v>
      </c>
      <c r="BC144" s="78" t="str">
        <f>SpellNumber(L144,BB144)</f>
        <v>INR  Five Hundred &amp; Sixty Eight  and Paise Ninety Nine Only</v>
      </c>
      <c r="BD144" s="97">
        <v>503</v>
      </c>
      <c r="BE144" s="97">
        <f>ROUND(+BD144*1.12*1.01,2)</f>
        <v>568.99</v>
      </c>
      <c r="HS144" s="22"/>
      <c r="HT144" s="22"/>
      <c r="HU144" s="22"/>
      <c r="HV144" s="22"/>
      <c r="HW144" s="22"/>
    </row>
    <row r="145" spans="1:231" s="21" customFormat="1" ht="58.5" customHeight="1">
      <c r="A145" s="33">
        <v>133</v>
      </c>
      <c r="B145" s="67" t="s">
        <v>388</v>
      </c>
      <c r="C145" s="86" t="s">
        <v>164</v>
      </c>
      <c r="D145" s="90">
        <v>1</v>
      </c>
      <c r="E145" s="68" t="s">
        <v>251</v>
      </c>
      <c r="F145" s="69">
        <v>178.73</v>
      </c>
      <c r="G145" s="70"/>
      <c r="H145" s="70"/>
      <c r="I145" s="71" t="s">
        <v>40</v>
      </c>
      <c r="J145" s="72">
        <f>IF(I145="Less(-)",-1,1)</f>
        <v>1</v>
      </c>
      <c r="K145" s="73" t="s">
        <v>64</v>
      </c>
      <c r="L145" s="73" t="s">
        <v>7</v>
      </c>
      <c r="M145" s="74"/>
      <c r="N145" s="70"/>
      <c r="O145" s="70"/>
      <c r="P145" s="75"/>
      <c r="Q145" s="70"/>
      <c r="R145" s="70"/>
      <c r="S145" s="75"/>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100">
        <f>total_amount_ba($B$2,$D$2,D145,F145,J145,K145,M145)</f>
        <v>178.73</v>
      </c>
      <c r="BB145" s="77">
        <f>BA145+SUM(N145:AZ145)</f>
        <v>178.73</v>
      </c>
      <c r="BC145" s="78" t="str">
        <f>SpellNumber(L145,BB145)</f>
        <v>INR  One Hundred &amp; Seventy Eight  and Paise Seventy Three Only</v>
      </c>
      <c r="BD145" s="97">
        <v>158</v>
      </c>
      <c r="BE145" s="97">
        <f>ROUND(+BD145*1.12*1.01,2)</f>
        <v>178.73</v>
      </c>
      <c r="HS145" s="22"/>
      <c r="HT145" s="22"/>
      <c r="HU145" s="22"/>
      <c r="HV145" s="22"/>
      <c r="HW145" s="22"/>
    </row>
    <row r="146" spans="1:231" s="21" customFormat="1" ht="59.25" customHeight="1">
      <c r="A146" s="33">
        <v>134</v>
      </c>
      <c r="B146" s="67" t="s">
        <v>389</v>
      </c>
      <c r="C146" s="86" t="s">
        <v>165</v>
      </c>
      <c r="D146" s="90">
        <v>2</v>
      </c>
      <c r="E146" s="68" t="s">
        <v>250</v>
      </c>
      <c r="F146" s="69">
        <v>424.2</v>
      </c>
      <c r="G146" s="70"/>
      <c r="H146" s="70"/>
      <c r="I146" s="71" t="s">
        <v>40</v>
      </c>
      <c r="J146" s="72">
        <f>IF(I146="Less(-)",-1,1)</f>
        <v>1</v>
      </c>
      <c r="K146" s="73" t="s">
        <v>64</v>
      </c>
      <c r="L146" s="73" t="s">
        <v>7</v>
      </c>
      <c r="M146" s="74"/>
      <c r="N146" s="70"/>
      <c r="O146" s="70"/>
      <c r="P146" s="75"/>
      <c r="Q146" s="70"/>
      <c r="R146" s="70"/>
      <c r="S146" s="75"/>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100">
        <f>total_amount_ba($B$2,$D$2,D146,F146,J146,K146,M146)</f>
        <v>848.4</v>
      </c>
      <c r="BB146" s="77">
        <f>BA146+SUM(N146:AZ146)</f>
        <v>848.4</v>
      </c>
      <c r="BC146" s="78" t="str">
        <f>SpellNumber(L146,BB146)</f>
        <v>INR  Eight Hundred &amp; Forty Eight  and Paise Forty Only</v>
      </c>
      <c r="BD146" s="97">
        <v>375</v>
      </c>
      <c r="BE146" s="97">
        <f>ROUND(+BD146*1.12*1.01,2)</f>
        <v>424.2</v>
      </c>
      <c r="HS146" s="22"/>
      <c r="HT146" s="22"/>
      <c r="HU146" s="22"/>
      <c r="HV146" s="22"/>
      <c r="HW146" s="22"/>
    </row>
    <row r="147" spans="1:231" s="21" customFormat="1" ht="89.25" customHeight="1">
      <c r="A147" s="33">
        <v>135</v>
      </c>
      <c r="B147" s="99" t="s">
        <v>392</v>
      </c>
      <c r="C147" s="86" t="s">
        <v>166</v>
      </c>
      <c r="D147" s="83">
        <v>1</v>
      </c>
      <c r="E147" s="84" t="s">
        <v>393</v>
      </c>
      <c r="F147" s="85">
        <v>7653.26</v>
      </c>
      <c r="G147" s="23"/>
      <c r="H147" s="23"/>
      <c r="I147" s="36" t="s">
        <v>40</v>
      </c>
      <c r="J147" s="17">
        <f aca="true" t="shared" si="10" ref="J147:J176">IF(I147="Less(-)",-1,1)</f>
        <v>1</v>
      </c>
      <c r="K147" s="18" t="s">
        <v>64</v>
      </c>
      <c r="L147" s="18" t="s">
        <v>7</v>
      </c>
      <c r="M147" s="43"/>
      <c r="N147" s="23"/>
      <c r="O147" s="23"/>
      <c r="P147" s="42"/>
      <c r="Q147" s="23"/>
      <c r="R147" s="23"/>
      <c r="S147" s="42"/>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100">
        <f aca="true" t="shared" si="11" ref="BA147:BA176">total_amount_ba($B$2,$D$2,D147,F147,J147,K147,M147)</f>
        <v>7653.26</v>
      </c>
      <c r="BB147" s="61">
        <f aca="true" t="shared" si="12" ref="BB147:BB176">BA147+SUM(N147:AZ147)</f>
        <v>7653.26</v>
      </c>
      <c r="BC147" s="78" t="str">
        <f aca="true" t="shared" si="13" ref="BC147:BC176">SpellNumber(L147,BB147)</f>
        <v>INR  Seven Thousand Six Hundred &amp; Fifty Three  and Paise Twenty Six Only</v>
      </c>
      <c r="BD147" s="97">
        <v>6323</v>
      </c>
      <c r="BE147" s="97">
        <f>ROUND(+BD147*1.07*1.12*1.01,2)</f>
        <v>7653.26</v>
      </c>
      <c r="HS147" s="22"/>
      <c r="HT147" s="22"/>
      <c r="HU147" s="22"/>
      <c r="HV147" s="22"/>
      <c r="HW147" s="22"/>
    </row>
    <row r="148" spans="1:231" s="21" customFormat="1" ht="60.75" customHeight="1">
      <c r="A148" s="33">
        <v>136</v>
      </c>
      <c r="B148" s="67" t="s">
        <v>394</v>
      </c>
      <c r="C148" s="86" t="s">
        <v>167</v>
      </c>
      <c r="D148" s="83">
        <v>1</v>
      </c>
      <c r="E148" s="84" t="s">
        <v>250</v>
      </c>
      <c r="F148" s="85">
        <v>3830.87</v>
      </c>
      <c r="G148" s="23"/>
      <c r="H148" s="23"/>
      <c r="I148" s="36" t="s">
        <v>40</v>
      </c>
      <c r="J148" s="17">
        <f t="shared" si="10"/>
        <v>1</v>
      </c>
      <c r="K148" s="18" t="s">
        <v>64</v>
      </c>
      <c r="L148" s="18" t="s">
        <v>7</v>
      </c>
      <c r="M148" s="43"/>
      <c r="N148" s="23"/>
      <c r="O148" s="23"/>
      <c r="P148" s="42"/>
      <c r="Q148" s="23"/>
      <c r="R148" s="23"/>
      <c r="S148" s="42"/>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100">
        <f t="shared" si="11"/>
        <v>3830.87</v>
      </c>
      <c r="BB148" s="61">
        <f t="shared" si="12"/>
        <v>3830.87</v>
      </c>
      <c r="BC148" s="78" t="str">
        <f t="shared" si="13"/>
        <v>INR  Three Thousand Eight Hundred &amp; Thirty  and Paise Eighty Seven Only</v>
      </c>
      <c r="BD148" s="97">
        <v>3165</v>
      </c>
      <c r="BE148" s="97">
        <f aca="true" t="shared" si="14" ref="BE148:BE176">ROUND(+BD148*1.07*1.12*1.01,2)</f>
        <v>3830.87</v>
      </c>
      <c r="HS148" s="22"/>
      <c r="HT148" s="22"/>
      <c r="HU148" s="22"/>
      <c r="HV148" s="22"/>
      <c r="HW148" s="22"/>
    </row>
    <row r="149" spans="1:231" s="21" customFormat="1" ht="187.5" customHeight="1">
      <c r="A149" s="33">
        <v>137</v>
      </c>
      <c r="B149" s="67" t="s">
        <v>395</v>
      </c>
      <c r="C149" s="86" t="s">
        <v>168</v>
      </c>
      <c r="D149" s="83">
        <v>1</v>
      </c>
      <c r="E149" s="84" t="s">
        <v>250</v>
      </c>
      <c r="F149" s="85">
        <v>22612.39</v>
      </c>
      <c r="G149" s="23"/>
      <c r="H149" s="23"/>
      <c r="I149" s="36" t="s">
        <v>40</v>
      </c>
      <c r="J149" s="17">
        <f>IF(I149="Less(-)",-1,1)</f>
        <v>1</v>
      </c>
      <c r="K149" s="18" t="s">
        <v>64</v>
      </c>
      <c r="L149" s="18" t="s">
        <v>7</v>
      </c>
      <c r="M149" s="43"/>
      <c r="N149" s="23"/>
      <c r="O149" s="23"/>
      <c r="P149" s="42"/>
      <c r="Q149" s="23"/>
      <c r="R149" s="23"/>
      <c r="S149" s="42"/>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100">
        <f>total_amount_ba($B$2,$D$2,D149,F149,J149,K149,M149)</f>
        <v>22612.39</v>
      </c>
      <c r="BB149" s="61">
        <f>BA149+SUM(N149:AZ149)</f>
        <v>22612.39</v>
      </c>
      <c r="BC149" s="78" t="str">
        <f>SpellNumber(L149,BB149)</f>
        <v>INR  Twenty Two Thousand Six Hundred &amp; Twelve  and Paise Thirty Nine Only</v>
      </c>
      <c r="BD149" s="97">
        <v>18682</v>
      </c>
      <c r="BE149" s="97">
        <f t="shared" si="14"/>
        <v>22612.39</v>
      </c>
      <c r="HS149" s="22"/>
      <c r="HT149" s="22"/>
      <c r="HU149" s="22"/>
      <c r="HV149" s="22"/>
      <c r="HW149" s="22"/>
    </row>
    <row r="150" spans="1:231" s="21" customFormat="1" ht="102.75" customHeight="1">
      <c r="A150" s="33">
        <v>138</v>
      </c>
      <c r="B150" s="67" t="s">
        <v>396</v>
      </c>
      <c r="C150" s="86" t="s">
        <v>169</v>
      </c>
      <c r="D150" s="83">
        <v>3</v>
      </c>
      <c r="E150" s="84" t="s">
        <v>250</v>
      </c>
      <c r="F150" s="85">
        <v>4049.94</v>
      </c>
      <c r="G150" s="23"/>
      <c r="H150" s="23"/>
      <c r="I150" s="36" t="s">
        <v>40</v>
      </c>
      <c r="J150" s="17">
        <f>IF(I150="Less(-)",-1,1)</f>
        <v>1</v>
      </c>
      <c r="K150" s="18" t="s">
        <v>64</v>
      </c>
      <c r="L150" s="18" t="s">
        <v>7</v>
      </c>
      <c r="M150" s="43"/>
      <c r="N150" s="23"/>
      <c r="O150" s="23"/>
      <c r="P150" s="42"/>
      <c r="Q150" s="23"/>
      <c r="R150" s="23"/>
      <c r="S150" s="42"/>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100">
        <f>total_amount_ba($B$2,$D$2,D150,F150,J150,K150,M150)</f>
        <v>12149.82</v>
      </c>
      <c r="BB150" s="61">
        <f>BA150+SUM(N150:AZ150)</f>
        <v>12149.82</v>
      </c>
      <c r="BC150" s="78" t="str">
        <f>SpellNumber(L150,BB150)</f>
        <v>INR  Twelve Thousand One Hundred &amp; Forty Nine  and Paise Eighty Two Only</v>
      </c>
      <c r="BD150" s="97">
        <v>3346</v>
      </c>
      <c r="BE150" s="97">
        <f t="shared" si="14"/>
        <v>4049.94</v>
      </c>
      <c r="HS150" s="22"/>
      <c r="HT150" s="22"/>
      <c r="HU150" s="22"/>
      <c r="HV150" s="22"/>
      <c r="HW150" s="22"/>
    </row>
    <row r="151" spans="1:231" s="21" customFormat="1" ht="102.75" customHeight="1">
      <c r="A151" s="33">
        <v>139</v>
      </c>
      <c r="B151" s="67" t="s">
        <v>397</v>
      </c>
      <c r="C151" s="86" t="s">
        <v>170</v>
      </c>
      <c r="D151" s="83">
        <v>2</v>
      </c>
      <c r="E151" s="84" t="s">
        <v>250</v>
      </c>
      <c r="F151" s="85">
        <v>5308.74</v>
      </c>
      <c r="G151" s="23"/>
      <c r="H151" s="23"/>
      <c r="I151" s="36" t="s">
        <v>40</v>
      </c>
      <c r="J151" s="17">
        <f t="shared" si="10"/>
        <v>1</v>
      </c>
      <c r="K151" s="18" t="s">
        <v>64</v>
      </c>
      <c r="L151" s="18" t="s">
        <v>7</v>
      </c>
      <c r="M151" s="43"/>
      <c r="N151" s="23"/>
      <c r="O151" s="23"/>
      <c r="P151" s="42"/>
      <c r="Q151" s="23"/>
      <c r="R151" s="23"/>
      <c r="S151" s="42"/>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100">
        <f t="shared" si="11"/>
        <v>10617.48</v>
      </c>
      <c r="BB151" s="61">
        <f t="shared" si="12"/>
        <v>10617.48</v>
      </c>
      <c r="BC151" s="78" t="str">
        <f t="shared" si="13"/>
        <v>INR  Ten Thousand Six Hundred &amp; Seventeen  and Paise Forty Eight Only</v>
      </c>
      <c r="BD151" s="97">
        <v>4386</v>
      </c>
      <c r="BE151" s="97">
        <f t="shared" si="14"/>
        <v>5308.74</v>
      </c>
      <c r="HS151" s="22"/>
      <c r="HT151" s="22"/>
      <c r="HU151" s="22"/>
      <c r="HV151" s="22"/>
      <c r="HW151" s="22"/>
    </row>
    <row r="152" spans="1:231" s="21" customFormat="1" ht="117" customHeight="1">
      <c r="A152" s="33">
        <v>140</v>
      </c>
      <c r="B152" s="67" t="s">
        <v>398</v>
      </c>
      <c r="C152" s="86" t="s">
        <v>171</v>
      </c>
      <c r="D152" s="83">
        <v>300</v>
      </c>
      <c r="E152" s="84" t="s">
        <v>249</v>
      </c>
      <c r="F152" s="85">
        <v>208.19</v>
      </c>
      <c r="G152" s="23"/>
      <c r="H152" s="23"/>
      <c r="I152" s="36" t="s">
        <v>40</v>
      </c>
      <c r="J152" s="17">
        <f>IF(I152="Less(-)",-1,1)</f>
        <v>1</v>
      </c>
      <c r="K152" s="18" t="s">
        <v>64</v>
      </c>
      <c r="L152" s="18" t="s">
        <v>7</v>
      </c>
      <c r="M152" s="43"/>
      <c r="N152" s="23"/>
      <c r="O152" s="23"/>
      <c r="P152" s="42"/>
      <c r="Q152" s="23"/>
      <c r="R152" s="23"/>
      <c r="S152" s="42"/>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100">
        <f>total_amount_ba($B$2,$D$2,D152,F152,J152,K152,M152)</f>
        <v>62457</v>
      </c>
      <c r="BB152" s="61">
        <f>BA152+SUM(N152:AZ152)</f>
        <v>62457</v>
      </c>
      <c r="BC152" s="78" t="str">
        <f>SpellNumber(L152,BB152)</f>
        <v>INR  Sixty Two Thousand Four Hundred &amp; Fifty Seven  Only</v>
      </c>
      <c r="BD152" s="97">
        <v>172</v>
      </c>
      <c r="BE152" s="97">
        <f t="shared" si="14"/>
        <v>208.19</v>
      </c>
      <c r="HS152" s="22"/>
      <c r="HT152" s="22"/>
      <c r="HU152" s="22"/>
      <c r="HV152" s="22"/>
      <c r="HW152" s="22"/>
    </row>
    <row r="153" spans="1:231" s="21" customFormat="1" ht="115.5" customHeight="1">
      <c r="A153" s="33">
        <v>141</v>
      </c>
      <c r="B153" s="67" t="s">
        <v>440</v>
      </c>
      <c r="C153" s="86" t="s">
        <v>172</v>
      </c>
      <c r="D153" s="83">
        <v>40</v>
      </c>
      <c r="E153" s="84" t="s">
        <v>249</v>
      </c>
      <c r="F153" s="85">
        <v>196.08</v>
      </c>
      <c r="G153" s="23"/>
      <c r="H153" s="23"/>
      <c r="I153" s="36" t="s">
        <v>40</v>
      </c>
      <c r="J153" s="17">
        <f t="shared" si="10"/>
        <v>1</v>
      </c>
      <c r="K153" s="18" t="s">
        <v>64</v>
      </c>
      <c r="L153" s="18" t="s">
        <v>7</v>
      </c>
      <c r="M153" s="43"/>
      <c r="N153" s="23"/>
      <c r="O153" s="23"/>
      <c r="P153" s="42"/>
      <c r="Q153" s="23"/>
      <c r="R153" s="23"/>
      <c r="S153" s="42"/>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100">
        <f t="shared" si="11"/>
        <v>7843.200000000001</v>
      </c>
      <c r="BB153" s="61">
        <f t="shared" si="12"/>
        <v>7843.200000000001</v>
      </c>
      <c r="BC153" s="78" t="str">
        <f t="shared" si="13"/>
        <v>INR  Seven Thousand Eight Hundred &amp; Forty Three  and Paise Twenty Only</v>
      </c>
      <c r="BD153" s="97">
        <v>162</v>
      </c>
      <c r="BE153" s="97">
        <f t="shared" si="14"/>
        <v>196.08</v>
      </c>
      <c r="HS153" s="22"/>
      <c r="HT153" s="22"/>
      <c r="HU153" s="22"/>
      <c r="HV153" s="22"/>
      <c r="HW153" s="22"/>
    </row>
    <row r="154" spans="1:231" s="21" customFormat="1" ht="60.75" customHeight="1">
      <c r="A154" s="33">
        <v>142</v>
      </c>
      <c r="B154" s="67" t="s">
        <v>399</v>
      </c>
      <c r="C154" s="86" t="s">
        <v>173</v>
      </c>
      <c r="D154" s="83">
        <v>150</v>
      </c>
      <c r="E154" s="84" t="s">
        <v>249</v>
      </c>
      <c r="F154" s="85">
        <v>153.72</v>
      </c>
      <c r="G154" s="23"/>
      <c r="H154" s="23"/>
      <c r="I154" s="36" t="s">
        <v>40</v>
      </c>
      <c r="J154" s="17">
        <f t="shared" si="10"/>
        <v>1</v>
      </c>
      <c r="K154" s="18" t="s">
        <v>64</v>
      </c>
      <c r="L154" s="18" t="s">
        <v>7</v>
      </c>
      <c r="M154" s="43"/>
      <c r="N154" s="23"/>
      <c r="O154" s="23"/>
      <c r="P154" s="42"/>
      <c r="Q154" s="23"/>
      <c r="R154" s="23"/>
      <c r="S154" s="42"/>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100">
        <f t="shared" si="11"/>
        <v>23058</v>
      </c>
      <c r="BB154" s="61">
        <f t="shared" si="12"/>
        <v>23058</v>
      </c>
      <c r="BC154" s="78" t="str">
        <f t="shared" si="13"/>
        <v>INR  Twenty Three Thousand  &amp;Fifty Eight  Only</v>
      </c>
      <c r="BD154" s="97">
        <v>127</v>
      </c>
      <c r="BE154" s="97">
        <f t="shared" si="14"/>
        <v>153.72</v>
      </c>
      <c r="HS154" s="22"/>
      <c r="HT154" s="22"/>
      <c r="HU154" s="22"/>
      <c r="HV154" s="22"/>
      <c r="HW154" s="22"/>
    </row>
    <row r="155" spans="1:231" s="21" customFormat="1" ht="32.25" customHeight="1">
      <c r="A155" s="33">
        <v>143</v>
      </c>
      <c r="B155" s="67" t="s">
        <v>400</v>
      </c>
      <c r="C155" s="86" t="s">
        <v>174</v>
      </c>
      <c r="D155" s="83">
        <v>10</v>
      </c>
      <c r="E155" s="84" t="s">
        <v>249</v>
      </c>
      <c r="F155" s="85">
        <v>297.75</v>
      </c>
      <c r="G155" s="23"/>
      <c r="H155" s="23"/>
      <c r="I155" s="36" t="s">
        <v>40</v>
      </c>
      <c r="J155" s="17">
        <f>IF(I155="Less(-)",-1,1)</f>
        <v>1</v>
      </c>
      <c r="K155" s="18" t="s">
        <v>64</v>
      </c>
      <c r="L155" s="18" t="s">
        <v>7</v>
      </c>
      <c r="M155" s="43"/>
      <c r="N155" s="23"/>
      <c r="O155" s="23"/>
      <c r="P155" s="42"/>
      <c r="Q155" s="23"/>
      <c r="R155" s="23"/>
      <c r="S155" s="42"/>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100">
        <f>total_amount_ba($B$2,$D$2,D155,F155,J155,K155,M155)</f>
        <v>2977.5</v>
      </c>
      <c r="BB155" s="61">
        <f>BA155+SUM(N155:AZ155)</f>
        <v>2977.5</v>
      </c>
      <c r="BC155" s="78" t="str">
        <f>SpellNumber(L155,BB155)</f>
        <v>INR  Two Thousand Nine Hundred &amp; Seventy Seven  and Paise Fifty Only</v>
      </c>
      <c r="BD155" s="97">
        <v>246</v>
      </c>
      <c r="BE155" s="97">
        <f t="shared" si="14"/>
        <v>297.75</v>
      </c>
      <c r="HS155" s="22"/>
      <c r="HT155" s="22"/>
      <c r="HU155" s="22"/>
      <c r="HV155" s="22"/>
      <c r="HW155" s="22"/>
    </row>
    <row r="156" spans="1:231" s="21" customFormat="1" ht="45.75" customHeight="1">
      <c r="A156" s="33">
        <v>144</v>
      </c>
      <c r="B156" s="67" t="s">
        <v>401</v>
      </c>
      <c r="C156" s="86" t="s">
        <v>175</v>
      </c>
      <c r="D156" s="83">
        <v>10</v>
      </c>
      <c r="E156" s="84" t="s">
        <v>249</v>
      </c>
      <c r="F156" s="85">
        <v>209.4</v>
      </c>
      <c r="G156" s="23"/>
      <c r="H156" s="23"/>
      <c r="I156" s="36" t="s">
        <v>40</v>
      </c>
      <c r="J156" s="17">
        <f>IF(I156="Less(-)",-1,1)</f>
        <v>1</v>
      </c>
      <c r="K156" s="18" t="s">
        <v>64</v>
      </c>
      <c r="L156" s="18" t="s">
        <v>7</v>
      </c>
      <c r="M156" s="43"/>
      <c r="N156" s="23"/>
      <c r="O156" s="23"/>
      <c r="P156" s="42"/>
      <c r="Q156" s="23"/>
      <c r="R156" s="23"/>
      <c r="S156" s="42"/>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100">
        <f>total_amount_ba($B$2,$D$2,D156,F156,J156,K156,M156)</f>
        <v>2094</v>
      </c>
      <c r="BB156" s="61">
        <f>BA156+SUM(N156:AZ156)</f>
        <v>2094</v>
      </c>
      <c r="BC156" s="78" t="str">
        <f>SpellNumber(L156,BB156)</f>
        <v>INR  Two Thousand  &amp;Ninety Four  Only</v>
      </c>
      <c r="BD156" s="97">
        <v>173</v>
      </c>
      <c r="BE156" s="97">
        <f t="shared" si="14"/>
        <v>209.4</v>
      </c>
      <c r="HS156" s="22"/>
      <c r="HT156" s="22"/>
      <c r="HU156" s="22"/>
      <c r="HV156" s="22"/>
      <c r="HW156" s="22"/>
    </row>
    <row r="157" spans="1:231" s="21" customFormat="1" ht="57.75" customHeight="1">
      <c r="A157" s="33">
        <v>145</v>
      </c>
      <c r="B157" s="67" t="s">
        <v>445</v>
      </c>
      <c r="C157" s="86" t="s">
        <v>176</v>
      </c>
      <c r="D157" s="83">
        <v>2</v>
      </c>
      <c r="E157" s="84" t="s">
        <v>250</v>
      </c>
      <c r="F157" s="85">
        <v>181.56</v>
      </c>
      <c r="G157" s="23"/>
      <c r="H157" s="23"/>
      <c r="I157" s="36" t="s">
        <v>40</v>
      </c>
      <c r="J157" s="17">
        <f>IF(I157="Less(-)",-1,1)</f>
        <v>1</v>
      </c>
      <c r="K157" s="18" t="s">
        <v>64</v>
      </c>
      <c r="L157" s="18" t="s">
        <v>7</v>
      </c>
      <c r="M157" s="43"/>
      <c r="N157" s="23"/>
      <c r="O157" s="23"/>
      <c r="P157" s="42"/>
      <c r="Q157" s="23"/>
      <c r="R157" s="23"/>
      <c r="S157" s="42"/>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100">
        <f>total_amount_ba($B$2,$D$2,D157,F157,J157,K157,M157)</f>
        <v>363.12</v>
      </c>
      <c r="BB157" s="61">
        <f>BA157+SUM(N157:AZ157)</f>
        <v>363.12</v>
      </c>
      <c r="BC157" s="78" t="str">
        <f>SpellNumber(L157,BB157)</f>
        <v>INR  Three Hundred &amp; Sixty Three  and Paise Twelve Only</v>
      </c>
      <c r="BD157" s="97">
        <v>150</v>
      </c>
      <c r="BE157" s="97">
        <f t="shared" si="14"/>
        <v>181.56</v>
      </c>
      <c r="HS157" s="22"/>
      <c r="HT157" s="22"/>
      <c r="HU157" s="22"/>
      <c r="HV157" s="22"/>
      <c r="HW157" s="22"/>
    </row>
    <row r="158" spans="1:231" s="21" customFormat="1" ht="87" customHeight="1">
      <c r="A158" s="33">
        <v>146</v>
      </c>
      <c r="B158" s="67" t="s">
        <v>402</v>
      </c>
      <c r="C158" s="86" t="s">
        <v>177</v>
      </c>
      <c r="D158" s="83">
        <v>4</v>
      </c>
      <c r="E158" s="84" t="s">
        <v>250</v>
      </c>
      <c r="F158" s="85">
        <v>574.93</v>
      </c>
      <c r="G158" s="23"/>
      <c r="H158" s="23"/>
      <c r="I158" s="36" t="s">
        <v>40</v>
      </c>
      <c r="J158" s="17">
        <f>IF(I158="Less(-)",-1,1)</f>
        <v>1</v>
      </c>
      <c r="K158" s="18" t="s">
        <v>64</v>
      </c>
      <c r="L158" s="18" t="s">
        <v>7</v>
      </c>
      <c r="M158" s="43"/>
      <c r="N158" s="23"/>
      <c r="O158" s="23"/>
      <c r="P158" s="42"/>
      <c r="Q158" s="23"/>
      <c r="R158" s="23"/>
      <c r="S158" s="42"/>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100">
        <f>total_amount_ba($B$2,$D$2,D158,F158,J158,K158,M158)</f>
        <v>2299.72</v>
      </c>
      <c r="BB158" s="61">
        <f>BA158+SUM(N158:AZ158)</f>
        <v>2299.72</v>
      </c>
      <c r="BC158" s="78" t="str">
        <f>SpellNumber(L158,BB158)</f>
        <v>INR  Two Thousand Two Hundred &amp; Ninety Nine  and Paise Seventy Two Only</v>
      </c>
      <c r="BD158" s="97">
        <v>475</v>
      </c>
      <c r="BE158" s="97">
        <f t="shared" si="14"/>
        <v>574.93</v>
      </c>
      <c r="HS158" s="22"/>
      <c r="HT158" s="22"/>
      <c r="HU158" s="22"/>
      <c r="HV158" s="22"/>
      <c r="HW158" s="22"/>
    </row>
    <row r="159" spans="1:231" s="21" customFormat="1" ht="88.5" customHeight="1">
      <c r="A159" s="33">
        <v>147</v>
      </c>
      <c r="B159" s="67" t="s">
        <v>403</v>
      </c>
      <c r="C159" s="86" t="s">
        <v>178</v>
      </c>
      <c r="D159" s="83">
        <v>2</v>
      </c>
      <c r="E159" s="84" t="s">
        <v>250</v>
      </c>
      <c r="F159" s="85">
        <v>220.29</v>
      </c>
      <c r="G159" s="23"/>
      <c r="H159" s="23"/>
      <c r="I159" s="36" t="s">
        <v>40</v>
      </c>
      <c r="J159" s="17">
        <f t="shared" si="10"/>
        <v>1</v>
      </c>
      <c r="K159" s="18" t="s">
        <v>64</v>
      </c>
      <c r="L159" s="18" t="s">
        <v>7</v>
      </c>
      <c r="M159" s="43"/>
      <c r="N159" s="23"/>
      <c r="O159" s="23"/>
      <c r="P159" s="42"/>
      <c r="Q159" s="23"/>
      <c r="R159" s="23"/>
      <c r="S159" s="42"/>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100">
        <f t="shared" si="11"/>
        <v>440.58</v>
      </c>
      <c r="BB159" s="61">
        <f t="shared" si="12"/>
        <v>440.58</v>
      </c>
      <c r="BC159" s="78" t="str">
        <f t="shared" si="13"/>
        <v>INR  Four Hundred &amp; Forty  and Paise Fifty Eight Only</v>
      </c>
      <c r="BD159" s="97">
        <v>182</v>
      </c>
      <c r="BE159" s="97">
        <f t="shared" si="14"/>
        <v>220.29</v>
      </c>
      <c r="HS159" s="22"/>
      <c r="HT159" s="22"/>
      <c r="HU159" s="22"/>
      <c r="HV159" s="22"/>
      <c r="HW159" s="22"/>
    </row>
    <row r="160" spans="1:231" s="21" customFormat="1" ht="87" customHeight="1">
      <c r="A160" s="33">
        <v>148</v>
      </c>
      <c r="B160" s="67" t="s">
        <v>404</v>
      </c>
      <c r="C160" s="86" t="s">
        <v>179</v>
      </c>
      <c r="D160" s="83">
        <v>6</v>
      </c>
      <c r="E160" s="84" t="s">
        <v>250</v>
      </c>
      <c r="F160" s="85">
        <v>121.04</v>
      </c>
      <c r="G160" s="23"/>
      <c r="H160" s="23"/>
      <c r="I160" s="36" t="s">
        <v>40</v>
      </c>
      <c r="J160" s="17">
        <f t="shared" si="10"/>
        <v>1</v>
      </c>
      <c r="K160" s="18" t="s">
        <v>64</v>
      </c>
      <c r="L160" s="18" t="s">
        <v>7</v>
      </c>
      <c r="M160" s="43"/>
      <c r="N160" s="23"/>
      <c r="O160" s="23"/>
      <c r="P160" s="42"/>
      <c r="Q160" s="23"/>
      <c r="R160" s="23"/>
      <c r="S160" s="42"/>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100">
        <f t="shared" si="11"/>
        <v>726.24</v>
      </c>
      <c r="BB160" s="61">
        <f t="shared" si="12"/>
        <v>726.24</v>
      </c>
      <c r="BC160" s="78" t="str">
        <f t="shared" si="13"/>
        <v>INR  Seven Hundred &amp; Twenty Six  and Paise Twenty Four Only</v>
      </c>
      <c r="BD160" s="97">
        <v>100</v>
      </c>
      <c r="BE160" s="97">
        <f t="shared" si="14"/>
        <v>121.04</v>
      </c>
      <c r="HS160" s="22"/>
      <c r="HT160" s="22"/>
      <c r="HU160" s="22"/>
      <c r="HV160" s="22"/>
      <c r="HW160" s="22"/>
    </row>
    <row r="161" spans="1:231" s="21" customFormat="1" ht="199.5" customHeight="1">
      <c r="A161" s="33">
        <v>149</v>
      </c>
      <c r="B161" s="67" t="s">
        <v>405</v>
      </c>
      <c r="C161" s="86" t="s">
        <v>201</v>
      </c>
      <c r="D161" s="83">
        <v>161</v>
      </c>
      <c r="E161" s="84" t="s">
        <v>247</v>
      </c>
      <c r="F161" s="85">
        <v>244.5</v>
      </c>
      <c r="G161" s="23"/>
      <c r="H161" s="23"/>
      <c r="I161" s="36" t="s">
        <v>40</v>
      </c>
      <c r="J161" s="17">
        <f t="shared" si="10"/>
        <v>1</v>
      </c>
      <c r="K161" s="18" t="s">
        <v>64</v>
      </c>
      <c r="L161" s="18" t="s">
        <v>7</v>
      </c>
      <c r="M161" s="43"/>
      <c r="N161" s="23"/>
      <c r="O161" s="23"/>
      <c r="P161" s="42"/>
      <c r="Q161" s="23"/>
      <c r="R161" s="23"/>
      <c r="S161" s="42"/>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100">
        <f t="shared" si="11"/>
        <v>39364.5</v>
      </c>
      <c r="BB161" s="61">
        <f t="shared" si="12"/>
        <v>39364.5</v>
      </c>
      <c r="BC161" s="78" t="str">
        <f t="shared" si="13"/>
        <v>INR  Thirty Nine Thousand Three Hundred &amp; Sixty Four  and Paise Fifty Only</v>
      </c>
      <c r="BD161" s="97">
        <v>202</v>
      </c>
      <c r="BE161" s="97">
        <f t="shared" si="14"/>
        <v>244.5</v>
      </c>
      <c r="HS161" s="22"/>
      <c r="HT161" s="22"/>
      <c r="HU161" s="22"/>
      <c r="HV161" s="22"/>
      <c r="HW161" s="22"/>
    </row>
    <row r="162" spans="1:231" s="21" customFormat="1" ht="227.25" customHeight="1">
      <c r="A162" s="33">
        <v>150</v>
      </c>
      <c r="B162" s="67" t="s">
        <v>406</v>
      </c>
      <c r="C162" s="86" t="s">
        <v>202</v>
      </c>
      <c r="D162" s="88">
        <v>161</v>
      </c>
      <c r="E162" s="84" t="s">
        <v>252</v>
      </c>
      <c r="F162" s="89">
        <v>1322.95</v>
      </c>
      <c r="G162" s="23"/>
      <c r="H162" s="23"/>
      <c r="I162" s="36" t="s">
        <v>40</v>
      </c>
      <c r="J162" s="17">
        <f t="shared" si="10"/>
        <v>1</v>
      </c>
      <c r="K162" s="18" t="s">
        <v>64</v>
      </c>
      <c r="L162" s="18" t="s">
        <v>7</v>
      </c>
      <c r="M162" s="43"/>
      <c r="N162" s="23"/>
      <c r="O162" s="23"/>
      <c r="P162" s="42"/>
      <c r="Q162" s="23"/>
      <c r="R162" s="23"/>
      <c r="S162" s="42"/>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100">
        <f t="shared" si="11"/>
        <v>212994.95</v>
      </c>
      <c r="BB162" s="61">
        <f t="shared" si="12"/>
        <v>212994.95</v>
      </c>
      <c r="BC162" s="78" t="str">
        <f t="shared" si="13"/>
        <v>INR  Two Lakh Twelve Thousand Nine Hundred &amp; Ninety Four  and Paise Ninety Five Only</v>
      </c>
      <c r="BD162" s="97">
        <v>1093</v>
      </c>
      <c r="BE162" s="97">
        <f t="shared" si="14"/>
        <v>1322.95</v>
      </c>
      <c r="HS162" s="22"/>
      <c r="HT162" s="22"/>
      <c r="HU162" s="22"/>
      <c r="HV162" s="22"/>
      <c r="HW162" s="22"/>
    </row>
    <row r="163" spans="1:231" s="21" customFormat="1" ht="156.75">
      <c r="A163" s="33">
        <v>151</v>
      </c>
      <c r="B163" s="67" t="s">
        <v>407</v>
      </c>
      <c r="C163" s="86" t="s">
        <v>203</v>
      </c>
      <c r="D163" s="83">
        <v>21</v>
      </c>
      <c r="E163" s="84" t="s">
        <v>252</v>
      </c>
      <c r="F163" s="85">
        <v>301.39</v>
      </c>
      <c r="G163" s="23"/>
      <c r="H163" s="23"/>
      <c r="I163" s="36" t="s">
        <v>40</v>
      </c>
      <c r="J163" s="17">
        <f>IF(I163="Less(-)",-1,1)</f>
        <v>1</v>
      </c>
      <c r="K163" s="18" t="s">
        <v>64</v>
      </c>
      <c r="L163" s="18" t="s">
        <v>7</v>
      </c>
      <c r="M163" s="43"/>
      <c r="N163" s="23"/>
      <c r="O163" s="23"/>
      <c r="P163" s="42"/>
      <c r="Q163" s="23"/>
      <c r="R163" s="23"/>
      <c r="S163" s="42"/>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100">
        <f>total_amount_ba($B$2,$D$2,D163,F163,J163,K163,M163)</f>
        <v>6329.19</v>
      </c>
      <c r="BB163" s="61">
        <f>BA163+SUM(N163:AZ163)</f>
        <v>6329.19</v>
      </c>
      <c r="BC163" s="78" t="str">
        <f>SpellNumber(L163,BB163)</f>
        <v>INR  Six Thousand Three Hundred &amp; Twenty Nine  and Paise Nineteen Only</v>
      </c>
      <c r="BD163" s="97">
        <v>249</v>
      </c>
      <c r="BE163" s="97">
        <f t="shared" si="14"/>
        <v>301.39</v>
      </c>
      <c r="HS163" s="22"/>
      <c r="HT163" s="22"/>
      <c r="HU163" s="22"/>
      <c r="HV163" s="22"/>
      <c r="HW163" s="22"/>
    </row>
    <row r="164" spans="1:231" s="21" customFormat="1" ht="156.75">
      <c r="A164" s="33">
        <v>152</v>
      </c>
      <c r="B164" s="67" t="s">
        <v>414</v>
      </c>
      <c r="C164" s="86" t="s">
        <v>204</v>
      </c>
      <c r="D164" s="83">
        <v>32</v>
      </c>
      <c r="E164" s="84" t="s">
        <v>252</v>
      </c>
      <c r="F164" s="85">
        <v>1135.34</v>
      </c>
      <c r="G164" s="23"/>
      <c r="H164" s="23"/>
      <c r="I164" s="36" t="s">
        <v>40</v>
      </c>
      <c r="J164" s="17">
        <f t="shared" si="10"/>
        <v>1</v>
      </c>
      <c r="K164" s="18" t="s">
        <v>64</v>
      </c>
      <c r="L164" s="18" t="s">
        <v>7</v>
      </c>
      <c r="M164" s="43"/>
      <c r="N164" s="23"/>
      <c r="O164" s="23"/>
      <c r="P164" s="42"/>
      <c r="Q164" s="23"/>
      <c r="R164" s="23"/>
      <c r="S164" s="42"/>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100">
        <f t="shared" si="11"/>
        <v>36330.88</v>
      </c>
      <c r="BB164" s="61">
        <f t="shared" si="12"/>
        <v>36330.88</v>
      </c>
      <c r="BC164" s="78" t="str">
        <f t="shared" si="13"/>
        <v>INR  Thirty Six Thousand Three Hundred &amp; Thirty  and Paise Eighty Eight Only</v>
      </c>
      <c r="BD164" s="97">
        <v>938</v>
      </c>
      <c r="BE164" s="97">
        <f t="shared" si="14"/>
        <v>1135.34</v>
      </c>
      <c r="HS164" s="22"/>
      <c r="HT164" s="22"/>
      <c r="HU164" s="22"/>
      <c r="HV164" s="22"/>
      <c r="HW164" s="22"/>
    </row>
    <row r="165" spans="1:231" s="21" customFormat="1" ht="156.75">
      <c r="A165" s="33">
        <v>153</v>
      </c>
      <c r="B165" s="67" t="s">
        <v>415</v>
      </c>
      <c r="C165" s="86" t="s">
        <v>205</v>
      </c>
      <c r="D165" s="83">
        <v>19</v>
      </c>
      <c r="E165" s="84" t="s">
        <v>252</v>
      </c>
      <c r="F165" s="85">
        <v>953.78</v>
      </c>
      <c r="G165" s="23"/>
      <c r="H165" s="23"/>
      <c r="I165" s="36" t="s">
        <v>40</v>
      </c>
      <c r="J165" s="17">
        <f t="shared" si="10"/>
        <v>1</v>
      </c>
      <c r="K165" s="18" t="s">
        <v>64</v>
      </c>
      <c r="L165" s="18" t="s">
        <v>7</v>
      </c>
      <c r="M165" s="43"/>
      <c r="N165" s="23"/>
      <c r="O165" s="23"/>
      <c r="P165" s="42"/>
      <c r="Q165" s="23"/>
      <c r="R165" s="23"/>
      <c r="S165" s="42"/>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100">
        <f t="shared" si="11"/>
        <v>18121.82</v>
      </c>
      <c r="BB165" s="61">
        <f t="shared" si="12"/>
        <v>18121.82</v>
      </c>
      <c r="BC165" s="78" t="str">
        <f t="shared" si="13"/>
        <v>INR  Eighteen Thousand One Hundred &amp; Twenty One  and Paise Eighty Two Only</v>
      </c>
      <c r="BD165" s="97">
        <v>788</v>
      </c>
      <c r="BE165" s="97">
        <f t="shared" si="14"/>
        <v>953.78</v>
      </c>
      <c r="HS165" s="22"/>
      <c r="HT165" s="22"/>
      <c r="HU165" s="22"/>
      <c r="HV165" s="22"/>
      <c r="HW165" s="22"/>
    </row>
    <row r="166" spans="1:231" s="21" customFormat="1" ht="73.5" customHeight="1">
      <c r="A166" s="33">
        <v>154</v>
      </c>
      <c r="B166" s="67" t="s">
        <v>408</v>
      </c>
      <c r="C166" s="86" t="s">
        <v>206</v>
      </c>
      <c r="D166" s="83">
        <v>70</v>
      </c>
      <c r="E166" s="84" t="s">
        <v>250</v>
      </c>
      <c r="F166" s="85">
        <v>240.87</v>
      </c>
      <c r="G166" s="23"/>
      <c r="H166" s="23"/>
      <c r="I166" s="36" t="s">
        <v>40</v>
      </c>
      <c r="J166" s="17">
        <f t="shared" si="10"/>
        <v>1</v>
      </c>
      <c r="K166" s="18" t="s">
        <v>64</v>
      </c>
      <c r="L166" s="18" t="s">
        <v>7</v>
      </c>
      <c r="M166" s="43"/>
      <c r="N166" s="23"/>
      <c r="O166" s="23"/>
      <c r="P166" s="42"/>
      <c r="Q166" s="23"/>
      <c r="R166" s="23"/>
      <c r="S166" s="42"/>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100">
        <f t="shared" si="11"/>
        <v>16860.9</v>
      </c>
      <c r="BB166" s="61">
        <f t="shared" si="12"/>
        <v>16860.9</v>
      </c>
      <c r="BC166" s="78" t="str">
        <f t="shared" si="13"/>
        <v>INR  Sixteen Thousand Eight Hundred &amp; Sixty  and Paise Ninety Only</v>
      </c>
      <c r="BD166" s="97">
        <v>199</v>
      </c>
      <c r="BE166" s="97">
        <f t="shared" si="14"/>
        <v>240.87</v>
      </c>
      <c r="HS166" s="22"/>
      <c r="HT166" s="22"/>
      <c r="HU166" s="22"/>
      <c r="HV166" s="22"/>
      <c r="HW166" s="22"/>
    </row>
    <row r="167" spans="1:231" s="21" customFormat="1" ht="46.5" customHeight="1">
      <c r="A167" s="33">
        <v>155</v>
      </c>
      <c r="B167" s="67" t="s">
        <v>443</v>
      </c>
      <c r="C167" s="86" t="s">
        <v>207</v>
      </c>
      <c r="D167" s="83">
        <v>2</v>
      </c>
      <c r="E167" s="84" t="s">
        <v>250</v>
      </c>
      <c r="F167" s="85">
        <v>121.04</v>
      </c>
      <c r="G167" s="23"/>
      <c r="H167" s="23"/>
      <c r="I167" s="36" t="s">
        <v>40</v>
      </c>
      <c r="J167" s="17">
        <f t="shared" si="10"/>
        <v>1</v>
      </c>
      <c r="K167" s="18" t="s">
        <v>64</v>
      </c>
      <c r="L167" s="18" t="s">
        <v>7</v>
      </c>
      <c r="M167" s="43"/>
      <c r="N167" s="23"/>
      <c r="O167" s="23"/>
      <c r="P167" s="42"/>
      <c r="Q167" s="23"/>
      <c r="R167" s="23"/>
      <c r="S167" s="42"/>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100">
        <f t="shared" si="11"/>
        <v>242.08</v>
      </c>
      <c r="BB167" s="61">
        <f t="shared" si="12"/>
        <v>242.08</v>
      </c>
      <c r="BC167" s="78" t="str">
        <f t="shared" si="13"/>
        <v>INR  Two Hundred &amp; Forty Two  and Paise Eight Only</v>
      </c>
      <c r="BD167" s="97">
        <v>100</v>
      </c>
      <c r="BE167" s="97">
        <f t="shared" si="14"/>
        <v>121.04</v>
      </c>
      <c r="HS167" s="22"/>
      <c r="HT167" s="22"/>
      <c r="HU167" s="22"/>
      <c r="HV167" s="22"/>
      <c r="HW167" s="22"/>
    </row>
    <row r="168" spans="1:231" s="21" customFormat="1" ht="114">
      <c r="A168" s="33">
        <v>156</v>
      </c>
      <c r="B168" s="67" t="s">
        <v>444</v>
      </c>
      <c r="C168" s="86" t="s">
        <v>208</v>
      </c>
      <c r="D168" s="83">
        <v>64</v>
      </c>
      <c r="E168" s="84" t="s">
        <v>251</v>
      </c>
      <c r="F168" s="85">
        <v>210.61</v>
      </c>
      <c r="G168" s="23"/>
      <c r="H168" s="23"/>
      <c r="I168" s="36" t="s">
        <v>40</v>
      </c>
      <c r="J168" s="17">
        <f t="shared" si="10"/>
        <v>1</v>
      </c>
      <c r="K168" s="18" t="s">
        <v>64</v>
      </c>
      <c r="L168" s="18" t="s">
        <v>7</v>
      </c>
      <c r="M168" s="43"/>
      <c r="N168" s="23"/>
      <c r="O168" s="23"/>
      <c r="P168" s="42"/>
      <c r="Q168" s="23"/>
      <c r="R168" s="23"/>
      <c r="S168" s="42"/>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100">
        <f t="shared" si="11"/>
        <v>13479.04</v>
      </c>
      <c r="BB168" s="61">
        <f t="shared" si="12"/>
        <v>13479.04</v>
      </c>
      <c r="BC168" s="78" t="str">
        <f t="shared" si="13"/>
        <v>INR  Thirteen Thousand Four Hundred &amp; Seventy Nine  and Paise Four Only</v>
      </c>
      <c r="BD168" s="97">
        <v>174</v>
      </c>
      <c r="BE168" s="97">
        <f t="shared" si="14"/>
        <v>210.61</v>
      </c>
      <c r="HS168" s="22"/>
      <c r="HT168" s="22"/>
      <c r="HU168" s="22"/>
      <c r="HV168" s="22"/>
      <c r="HW168" s="22"/>
    </row>
    <row r="169" spans="1:231" s="21" customFormat="1" ht="73.5" customHeight="1">
      <c r="A169" s="33">
        <v>157</v>
      </c>
      <c r="B169" s="67" t="s">
        <v>409</v>
      </c>
      <c r="C169" s="86" t="s">
        <v>209</v>
      </c>
      <c r="D169" s="83">
        <v>64</v>
      </c>
      <c r="E169" s="84" t="s">
        <v>251</v>
      </c>
      <c r="F169" s="85">
        <v>468.42</v>
      </c>
      <c r="G169" s="23"/>
      <c r="H169" s="23"/>
      <c r="I169" s="36" t="s">
        <v>40</v>
      </c>
      <c r="J169" s="17">
        <f>IF(I169="Less(-)",-1,1)</f>
        <v>1</v>
      </c>
      <c r="K169" s="18" t="s">
        <v>64</v>
      </c>
      <c r="L169" s="18" t="s">
        <v>7</v>
      </c>
      <c r="M169" s="43"/>
      <c r="N169" s="23"/>
      <c r="O169" s="23"/>
      <c r="P169" s="42"/>
      <c r="Q169" s="23"/>
      <c r="R169" s="23"/>
      <c r="S169" s="42"/>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100">
        <f>total_amount_ba($B$2,$D$2,D169,F169,J169,K169,M169)</f>
        <v>29978.88</v>
      </c>
      <c r="BB169" s="61">
        <f>BA169+SUM(N169:AZ169)</f>
        <v>29978.88</v>
      </c>
      <c r="BC169" s="78" t="str">
        <f>SpellNumber(L169,BB169)</f>
        <v>INR  Twenty Nine Thousand Nine Hundred &amp; Seventy Eight  and Paise Eighty Eight Only</v>
      </c>
      <c r="BD169" s="97">
        <v>387</v>
      </c>
      <c r="BE169" s="97">
        <f t="shared" si="14"/>
        <v>468.42</v>
      </c>
      <c r="HS169" s="22"/>
      <c r="HT169" s="22"/>
      <c r="HU169" s="22"/>
      <c r="HV169" s="22"/>
      <c r="HW169" s="22"/>
    </row>
    <row r="170" spans="1:231" s="21" customFormat="1" ht="85.5">
      <c r="A170" s="33">
        <v>158</v>
      </c>
      <c r="B170" s="67" t="s">
        <v>410</v>
      </c>
      <c r="C170" s="86" t="s">
        <v>210</v>
      </c>
      <c r="D170" s="83">
        <v>8</v>
      </c>
      <c r="E170" s="84" t="s">
        <v>251</v>
      </c>
      <c r="F170" s="85">
        <v>398.22</v>
      </c>
      <c r="G170" s="23"/>
      <c r="H170" s="23"/>
      <c r="I170" s="36" t="s">
        <v>40</v>
      </c>
      <c r="J170" s="17">
        <f t="shared" si="10"/>
        <v>1</v>
      </c>
      <c r="K170" s="18" t="s">
        <v>64</v>
      </c>
      <c r="L170" s="18" t="s">
        <v>7</v>
      </c>
      <c r="M170" s="43"/>
      <c r="N170" s="23"/>
      <c r="O170" s="23"/>
      <c r="P170" s="42"/>
      <c r="Q170" s="23"/>
      <c r="R170" s="23"/>
      <c r="S170" s="42"/>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100">
        <f t="shared" si="11"/>
        <v>3185.76</v>
      </c>
      <c r="BB170" s="61">
        <f t="shared" si="12"/>
        <v>3185.76</v>
      </c>
      <c r="BC170" s="78" t="str">
        <f t="shared" si="13"/>
        <v>INR  Three Thousand One Hundred &amp; Eighty Five  and Paise Seventy Six Only</v>
      </c>
      <c r="BD170" s="97">
        <v>329</v>
      </c>
      <c r="BE170" s="97">
        <f t="shared" si="14"/>
        <v>398.22</v>
      </c>
      <c r="HS170" s="22"/>
      <c r="HT170" s="22"/>
      <c r="HU170" s="22"/>
      <c r="HV170" s="22"/>
      <c r="HW170" s="22"/>
    </row>
    <row r="171" spans="1:231" s="21" customFormat="1" ht="75.75" customHeight="1">
      <c r="A171" s="33">
        <v>159</v>
      </c>
      <c r="B171" s="67" t="s">
        <v>298</v>
      </c>
      <c r="C171" s="86" t="s">
        <v>211</v>
      </c>
      <c r="D171" s="83">
        <v>2</v>
      </c>
      <c r="E171" s="84" t="s">
        <v>250</v>
      </c>
      <c r="F171" s="85">
        <v>1657.02</v>
      </c>
      <c r="G171" s="23"/>
      <c r="H171" s="23"/>
      <c r="I171" s="36" t="s">
        <v>40</v>
      </c>
      <c r="J171" s="17">
        <f>IF(I171="Less(-)",-1,1)</f>
        <v>1</v>
      </c>
      <c r="K171" s="18" t="s">
        <v>64</v>
      </c>
      <c r="L171" s="18" t="s">
        <v>7</v>
      </c>
      <c r="M171" s="43"/>
      <c r="N171" s="23"/>
      <c r="O171" s="23"/>
      <c r="P171" s="42"/>
      <c r="Q171" s="23"/>
      <c r="R171" s="23"/>
      <c r="S171" s="42"/>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100">
        <f>total_amount_ba($B$2,$D$2,D171,F171,J171,K171,M171)</f>
        <v>3314.04</v>
      </c>
      <c r="BB171" s="61">
        <f>BA171+SUM(N171:AZ171)</f>
        <v>3314.04</v>
      </c>
      <c r="BC171" s="78" t="str">
        <f>SpellNumber(L171,BB171)</f>
        <v>INR  Three Thousand Three Hundred &amp; Fourteen  and Paise Four Only</v>
      </c>
      <c r="BD171" s="97">
        <v>1369</v>
      </c>
      <c r="BE171" s="97">
        <f t="shared" si="14"/>
        <v>1657.02</v>
      </c>
      <c r="HS171" s="22"/>
      <c r="HT171" s="22"/>
      <c r="HU171" s="22"/>
      <c r="HV171" s="22"/>
      <c r="HW171" s="22"/>
    </row>
    <row r="172" spans="1:231" s="21" customFormat="1" ht="72.75" customHeight="1">
      <c r="A172" s="33">
        <v>160</v>
      </c>
      <c r="B172" s="67" t="s">
        <v>411</v>
      </c>
      <c r="C172" s="86" t="s">
        <v>212</v>
      </c>
      <c r="D172" s="83">
        <v>1</v>
      </c>
      <c r="E172" s="84" t="s">
        <v>249</v>
      </c>
      <c r="F172" s="85">
        <v>188.82</v>
      </c>
      <c r="G172" s="23"/>
      <c r="H172" s="23"/>
      <c r="I172" s="36" t="s">
        <v>40</v>
      </c>
      <c r="J172" s="17">
        <f t="shared" si="10"/>
        <v>1</v>
      </c>
      <c r="K172" s="18" t="s">
        <v>64</v>
      </c>
      <c r="L172" s="18" t="s">
        <v>7</v>
      </c>
      <c r="M172" s="43"/>
      <c r="N172" s="23"/>
      <c r="O172" s="23"/>
      <c r="P172" s="42"/>
      <c r="Q172" s="23"/>
      <c r="R172" s="23"/>
      <c r="S172" s="42"/>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100">
        <f t="shared" si="11"/>
        <v>188.82</v>
      </c>
      <c r="BB172" s="61">
        <f t="shared" si="12"/>
        <v>188.82</v>
      </c>
      <c r="BC172" s="78" t="str">
        <f t="shared" si="13"/>
        <v>INR  One Hundred &amp; Eighty Eight  and Paise Eighty Two Only</v>
      </c>
      <c r="BD172" s="97">
        <v>156</v>
      </c>
      <c r="BE172" s="97">
        <f t="shared" si="14"/>
        <v>188.82</v>
      </c>
      <c r="HS172" s="22"/>
      <c r="HT172" s="22"/>
      <c r="HU172" s="22"/>
      <c r="HV172" s="22"/>
      <c r="HW172" s="22"/>
    </row>
    <row r="173" spans="1:231" s="21" customFormat="1" ht="102" customHeight="1">
      <c r="A173" s="33">
        <v>161</v>
      </c>
      <c r="B173" s="67" t="s">
        <v>442</v>
      </c>
      <c r="C173" s="86" t="s">
        <v>213</v>
      </c>
      <c r="D173" s="83">
        <v>20</v>
      </c>
      <c r="E173" s="84" t="s">
        <v>249</v>
      </c>
      <c r="F173" s="85">
        <v>10.89</v>
      </c>
      <c r="G173" s="23"/>
      <c r="H173" s="23"/>
      <c r="I173" s="36" t="s">
        <v>40</v>
      </c>
      <c r="J173" s="17">
        <f t="shared" si="10"/>
        <v>1</v>
      </c>
      <c r="K173" s="18" t="s">
        <v>64</v>
      </c>
      <c r="L173" s="18" t="s">
        <v>7</v>
      </c>
      <c r="M173" s="43"/>
      <c r="N173" s="23"/>
      <c r="O173" s="23"/>
      <c r="P173" s="42"/>
      <c r="Q173" s="23"/>
      <c r="R173" s="23"/>
      <c r="S173" s="42"/>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100">
        <f t="shared" si="11"/>
        <v>217.8</v>
      </c>
      <c r="BB173" s="61">
        <f t="shared" si="12"/>
        <v>217.8</v>
      </c>
      <c r="BC173" s="78" t="str">
        <f t="shared" si="13"/>
        <v>INR  Two Hundred &amp; Seventeen  and Paise Eighty Only</v>
      </c>
      <c r="BD173" s="97">
        <v>9</v>
      </c>
      <c r="BE173" s="97">
        <f t="shared" si="14"/>
        <v>10.89</v>
      </c>
      <c r="HS173" s="22"/>
      <c r="HT173" s="22"/>
      <c r="HU173" s="22"/>
      <c r="HV173" s="22"/>
      <c r="HW173" s="22"/>
    </row>
    <row r="174" spans="1:231" s="21" customFormat="1" ht="57">
      <c r="A174" s="33">
        <v>162</v>
      </c>
      <c r="B174" s="67" t="s">
        <v>412</v>
      </c>
      <c r="C174" s="86" t="s">
        <v>214</v>
      </c>
      <c r="D174" s="83">
        <v>4</v>
      </c>
      <c r="E174" s="84" t="s">
        <v>251</v>
      </c>
      <c r="F174" s="85">
        <v>352.22</v>
      </c>
      <c r="G174" s="23"/>
      <c r="H174" s="23"/>
      <c r="I174" s="36" t="s">
        <v>40</v>
      </c>
      <c r="J174" s="17">
        <f t="shared" si="10"/>
        <v>1</v>
      </c>
      <c r="K174" s="18" t="s">
        <v>64</v>
      </c>
      <c r="L174" s="18" t="s">
        <v>7</v>
      </c>
      <c r="M174" s="43"/>
      <c r="N174" s="23"/>
      <c r="O174" s="23"/>
      <c r="P174" s="42"/>
      <c r="Q174" s="23"/>
      <c r="R174" s="23"/>
      <c r="S174" s="42"/>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100">
        <f t="shared" si="11"/>
        <v>1408.88</v>
      </c>
      <c r="BB174" s="61">
        <f t="shared" si="12"/>
        <v>1408.88</v>
      </c>
      <c r="BC174" s="78" t="str">
        <f t="shared" si="13"/>
        <v>INR  One Thousand Four Hundred &amp; Eight  and Paise Eighty Eight Only</v>
      </c>
      <c r="BD174" s="97">
        <v>291</v>
      </c>
      <c r="BE174" s="97">
        <f t="shared" si="14"/>
        <v>352.22</v>
      </c>
      <c r="HS174" s="22"/>
      <c r="HT174" s="22"/>
      <c r="HU174" s="22"/>
      <c r="HV174" s="22"/>
      <c r="HW174" s="22"/>
    </row>
    <row r="175" spans="1:231" s="21" customFormat="1" ht="171" customHeight="1">
      <c r="A175" s="33">
        <v>163</v>
      </c>
      <c r="B175" s="67" t="s">
        <v>413</v>
      </c>
      <c r="C175" s="86" t="s">
        <v>215</v>
      </c>
      <c r="D175" s="83">
        <v>6</v>
      </c>
      <c r="E175" s="84" t="s">
        <v>251</v>
      </c>
      <c r="F175" s="85">
        <v>976.78</v>
      </c>
      <c r="G175" s="23"/>
      <c r="H175" s="23"/>
      <c r="I175" s="36" t="s">
        <v>40</v>
      </c>
      <c r="J175" s="17">
        <f t="shared" si="10"/>
        <v>1</v>
      </c>
      <c r="K175" s="18" t="s">
        <v>64</v>
      </c>
      <c r="L175" s="18" t="s">
        <v>7</v>
      </c>
      <c r="M175" s="43"/>
      <c r="N175" s="23"/>
      <c r="O175" s="23"/>
      <c r="P175" s="42"/>
      <c r="Q175" s="23"/>
      <c r="R175" s="23"/>
      <c r="S175" s="42"/>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100">
        <f t="shared" si="11"/>
        <v>5860.68</v>
      </c>
      <c r="BB175" s="61">
        <f t="shared" si="12"/>
        <v>5860.68</v>
      </c>
      <c r="BC175" s="78" t="str">
        <f t="shared" si="13"/>
        <v>INR  Five Thousand Eight Hundred &amp; Sixty  and Paise Sixty Eight Only</v>
      </c>
      <c r="BD175" s="97">
        <v>807</v>
      </c>
      <c r="BE175" s="97">
        <f t="shared" si="14"/>
        <v>976.78</v>
      </c>
      <c r="HS175" s="22"/>
      <c r="HT175" s="22"/>
      <c r="HU175" s="22"/>
      <c r="HV175" s="22"/>
      <c r="HW175" s="22"/>
    </row>
    <row r="176" spans="1:231" s="21" customFormat="1" ht="161.25" customHeight="1">
      <c r="A176" s="33">
        <v>164</v>
      </c>
      <c r="B176" s="67" t="s">
        <v>416</v>
      </c>
      <c r="C176" s="86" t="s">
        <v>216</v>
      </c>
      <c r="D176" s="83">
        <v>6</v>
      </c>
      <c r="E176" s="84" t="s">
        <v>250</v>
      </c>
      <c r="F176" s="85">
        <v>554.36</v>
      </c>
      <c r="G176" s="23"/>
      <c r="H176" s="23"/>
      <c r="I176" s="36" t="s">
        <v>40</v>
      </c>
      <c r="J176" s="17">
        <f t="shared" si="10"/>
        <v>1</v>
      </c>
      <c r="K176" s="18" t="s">
        <v>64</v>
      </c>
      <c r="L176" s="18" t="s">
        <v>7</v>
      </c>
      <c r="M176" s="43"/>
      <c r="N176" s="23"/>
      <c r="O176" s="23"/>
      <c r="P176" s="42"/>
      <c r="Q176" s="23"/>
      <c r="R176" s="23"/>
      <c r="S176" s="42"/>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100">
        <f t="shared" si="11"/>
        <v>3326.16</v>
      </c>
      <c r="BB176" s="61">
        <f t="shared" si="12"/>
        <v>3326.16</v>
      </c>
      <c r="BC176" s="78" t="str">
        <f t="shared" si="13"/>
        <v>INR  Three Thousand Three Hundred &amp; Twenty Six  and Paise Sixteen Only</v>
      </c>
      <c r="BD176" s="97">
        <v>458</v>
      </c>
      <c r="BE176" s="97">
        <f t="shared" si="14"/>
        <v>554.36</v>
      </c>
      <c r="HS176" s="22"/>
      <c r="HT176" s="22"/>
      <c r="HU176" s="22"/>
      <c r="HV176" s="22"/>
      <c r="HW176" s="22"/>
    </row>
    <row r="177" spans="1:231" s="21" customFormat="1" ht="88.5" customHeight="1">
      <c r="A177" s="33">
        <v>165</v>
      </c>
      <c r="B177" s="67" t="s">
        <v>441</v>
      </c>
      <c r="C177" s="86" t="s">
        <v>217</v>
      </c>
      <c r="D177" s="83">
        <v>300</v>
      </c>
      <c r="E177" s="84" t="s">
        <v>249</v>
      </c>
      <c r="F177" s="85">
        <v>359.56</v>
      </c>
      <c r="G177" s="23"/>
      <c r="H177" s="23"/>
      <c r="I177" s="36" t="s">
        <v>40</v>
      </c>
      <c r="J177" s="17">
        <f aca="true" t="shared" si="15" ref="J177:J199">IF(I177="Less(-)",-1,1)</f>
        <v>1</v>
      </c>
      <c r="K177" s="18" t="s">
        <v>64</v>
      </c>
      <c r="L177" s="18" t="s">
        <v>7</v>
      </c>
      <c r="M177" s="43"/>
      <c r="N177" s="23"/>
      <c r="O177" s="23"/>
      <c r="P177" s="42"/>
      <c r="Q177" s="23"/>
      <c r="R177" s="23"/>
      <c r="S177" s="42"/>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100">
        <f aca="true" t="shared" si="16" ref="BA177:BA199">total_amount_ba($B$2,$D$2,D177,F177,J177,K177,M177)</f>
        <v>107868</v>
      </c>
      <c r="BB177" s="61">
        <f aca="true" t="shared" si="17" ref="BB177:BB199">BA177+SUM(N177:AZ177)</f>
        <v>107868</v>
      </c>
      <c r="BC177" s="78" t="str">
        <f aca="true" t="shared" si="18" ref="BC177:BC199">SpellNumber(L177,BB177)</f>
        <v>INR  One Lakh Seven Thousand Eight Hundred &amp; Sixty Eight  Only</v>
      </c>
      <c r="BD177" s="97">
        <v>356</v>
      </c>
      <c r="BE177" s="97">
        <f>ROUND(+BD177*1.01,2)</f>
        <v>359.56</v>
      </c>
      <c r="HS177" s="22"/>
      <c r="HT177" s="22"/>
      <c r="HU177" s="22"/>
      <c r="HV177" s="22"/>
      <c r="HW177" s="22"/>
    </row>
    <row r="178" spans="1:231" s="21" customFormat="1" ht="54">
      <c r="A178" s="33">
        <v>166</v>
      </c>
      <c r="B178" s="67" t="s">
        <v>430</v>
      </c>
      <c r="C178" s="86" t="s">
        <v>218</v>
      </c>
      <c r="D178" s="83">
        <v>50</v>
      </c>
      <c r="E178" s="84" t="s">
        <v>249</v>
      </c>
      <c r="F178" s="85">
        <v>149.48</v>
      </c>
      <c r="G178" s="23"/>
      <c r="H178" s="23"/>
      <c r="I178" s="36" t="s">
        <v>40</v>
      </c>
      <c r="J178" s="17">
        <f t="shared" si="15"/>
        <v>1</v>
      </c>
      <c r="K178" s="18" t="s">
        <v>64</v>
      </c>
      <c r="L178" s="18" t="s">
        <v>7</v>
      </c>
      <c r="M178" s="43"/>
      <c r="N178" s="23"/>
      <c r="O178" s="23"/>
      <c r="P178" s="42"/>
      <c r="Q178" s="23"/>
      <c r="R178" s="23"/>
      <c r="S178" s="42"/>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100">
        <f t="shared" si="16"/>
        <v>7473.999999999999</v>
      </c>
      <c r="BB178" s="61">
        <f t="shared" si="17"/>
        <v>7473.999999999999</v>
      </c>
      <c r="BC178" s="78" t="str">
        <f t="shared" si="18"/>
        <v>INR  Seven Thousand Four Hundred &amp; Seventy Three  and Paise One Hundred Only</v>
      </c>
      <c r="BD178" s="97">
        <v>148</v>
      </c>
      <c r="BE178" s="97">
        <f aca="true" t="shared" si="19" ref="BE178:BE199">ROUND(+BD178*1.01,2)</f>
        <v>149.48</v>
      </c>
      <c r="HS178" s="22"/>
      <c r="HT178" s="22"/>
      <c r="HU178" s="22"/>
      <c r="HV178" s="22"/>
      <c r="HW178" s="22"/>
    </row>
    <row r="179" spans="1:231" s="21" customFormat="1" ht="60" customHeight="1">
      <c r="A179" s="33">
        <v>167</v>
      </c>
      <c r="B179" s="67" t="s">
        <v>431</v>
      </c>
      <c r="C179" s="86" t="s">
        <v>219</v>
      </c>
      <c r="D179" s="83">
        <v>140</v>
      </c>
      <c r="E179" s="84" t="s">
        <v>249</v>
      </c>
      <c r="F179" s="85">
        <v>102.01</v>
      </c>
      <c r="G179" s="23"/>
      <c r="H179" s="23"/>
      <c r="I179" s="36" t="s">
        <v>40</v>
      </c>
      <c r="J179" s="17">
        <f t="shared" si="15"/>
        <v>1</v>
      </c>
      <c r="K179" s="18" t="s">
        <v>64</v>
      </c>
      <c r="L179" s="18" t="s">
        <v>7</v>
      </c>
      <c r="M179" s="43"/>
      <c r="N179" s="23"/>
      <c r="O179" s="23"/>
      <c r="P179" s="42"/>
      <c r="Q179" s="23"/>
      <c r="R179" s="23"/>
      <c r="S179" s="42"/>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100">
        <f t="shared" si="16"/>
        <v>14281.400000000001</v>
      </c>
      <c r="BB179" s="61">
        <f t="shared" si="17"/>
        <v>14281.400000000001</v>
      </c>
      <c r="BC179" s="78" t="str">
        <f t="shared" si="18"/>
        <v>INR  Fourteen Thousand Two Hundred &amp; Eighty One  and Paise Forty Only</v>
      </c>
      <c r="BD179" s="97">
        <v>101</v>
      </c>
      <c r="BE179" s="97">
        <f t="shared" si="19"/>
        <v>102.01</v>
      </c>
      <c r="HS179" s="22"/>
      <c r="HT179" s="22"/>
      <c r="HU179" s="22"/>
      <c r="HV179" s="22"/>
      <c r="HW179" s="22"/>
    </row>
    <row r="180" spans="1:231" s="21" customFormat="1" ht="59.25" customHeight="1">
      <c r="A180" s="33">
        <v>168</v>
      </c>
      <c r="B180" s="67" t="s">
        <v>417</v>
      </c>
      <c r="C180" s="86" t="s">
        <v>220</v>
      </c>
      <c r="D180" s="83">
        <v>64</v>
      </c>
      <c r="E180" s="84" t="s">
        <v>251</v>
      </c>
      <c r="F180" s="85">
        <v>2232.1</v>
      </c>
      <c r="G180" s="23"/>
      <c r="H180" s="23"/>
      <c r="I180" s="36" t="s">
        <v>40</v>
      </c>
      <c r="J180" s="17">
        <f t="shared" si="15"/>
        <v>1</v>
      </c>
      <c r="K180" s="18" t="s">
        <v>64</v>
      </c>
      <c r="L180" s="18" t="s">
        <v>7</v>
      </c>
      <c r="M180" s="43"/>
      <c r="N180" s="23"/>
      <c r="O180" s="23"/>
      <c r="P180" s="42"/>
      <c r="Q180" s="23"/>
      <c r="R180" s="23"/>
      <c r="S180" s="42"/>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100">
        <f t="shared" si="16"/>
        <v>142854.4</v>
      </c>
      <c r="BB180" s="61">
        <f t="shared" si="17"/>
        <v>142854.4</v>
      </c>
      <c r="BC180" s="78" t="str">
        <f t="shared" si="18"/>
        <v>INR  One Lakh Forty Two Thousand Eight Hundred &amp; Fifty Four  and Paise Forty Only</v>
      </c>
      <c r="BD180" s="97">
        <v>2210</v>
      </c>
      <c r="BE180" s="97">
        <f t="shared" si="19"/>
        <v>2232.1</v>
      </c>
      <c r="HS180" s="22"/>
      <c r="HT180" s="22"/>
      <c r="HU180" s="22"/>
      <c r="HV180" s="22"/>
      <c r="HW180" s="22"/>
    </row>
    <row r="181" spans="1:231" s="21" customFormat="1" ht="74.25" customHeight="1">
      <c r="A181" s="33">
        <v>169</v>
      </c>
      <c r="B181" s="67" t="s">
        <v>418</v>
      </c>
      <c r="C181" s="86" t="s">
        <v>221</v>
      </c>
      <c r="D181" s="83">
        <v>72</v>
      </c>
      <c r="E181" s="84" t="s">
        <v>250</v>
      </c>
      <c r="F181" s="85">
        <v>831.23</v>
      </c>
      <c r="G181" s="23"/>
      <c r="H181" s="23"/>
      <c r="I181" s="36" t="s">
        <v>40</v>
      </c>
      <c r="J181" s="17">
        <f t="shared" si="15"/>
        <v>1</v>
      </c>
      <c r="K181" s="18" t="s">
        <v>64</v>
      </c>
      <c r="L181" s="18" t="s">
        <v>7</v>
      </c>
      <c r="M181" s="43"/>
      <c r="N181" s="23"/>
      <c r="O181" s="23"/>
      <c r="P181" s="42"/>
      <c r="Q181" s="23"/>
      <c r="R181" s="23"/>
      <c r="S181" s="42"/>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100">
        <f t="shared" si="16"/>
        <v>59848.56</v>
      </c>
      <c r="BB181" s="61">
        <f t="shared" si="17"/>
        <v>59848.56</v>
      </c>
      <c r="BC181" s="78" t="str">
        <f t="shared" si="18"/>
        <v>INR  Fifty Nine Thousand Eight Hundred &amp; Forty Eight  and Paise Fifty Six Only</v>
      </c>
      <c r="BD181" s="97">
        <v>823</v>
      </c>
      <c r="BE181" s="97">
        <f t="shared" si="19"/>
        <v>831.23</v>
      </c>
      <c r="HS181" s="22"/>
      <c r="HT181" s="22"/>
      <c r="HU181" s="22"/>
      <c r="HV181" s="22"/>
      <c r="HW181" s="22"/>
    </row>
    <row r="182" spans="1:231" s="21" customFormat="1" ht="35.25" customHeight="1">
      <c r="A182" s="33">
        <v>170</v>
      </c>
      <c r="B182" s="67" t="s">
        <v>275</v>
      </c>
      <c r="C182" s="86" t="s">
        <v>222</v>
      </c>
      <c r="D182" s="83">
        <v>8</v>
      </c>
      <c r="E182" s="84" t="s">
        <v>251</v>
      </c>
      <c r="F182" s="85">
        <v>3120.9</v>
      </c>
      <c r="G182" s="23"/>
      <c r="H182" s="23"/>
      <c r="I182" s="36" t="s">
        <v>40</v>
      </c>
      <c r="J182" s="17">
        <f t="shared" si="15"/>
        <v>1</v>
      </c>
      <c r="K182" s="18" t="s">
        <v>64</v>
      </c>
      <c r="L182" s="18" t="s">
        <v>7</v>
      </c>
      <c r="M182" s="43"/>
      <c r="N182" s="23"/>
      <c r="O182" s="23"/>
      <c r="P182" s="42"/>
      <c r="Q182" s="23"/>
      <c r="R182" s="23"/>
      <c r="S182" s="42"/>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100">
        <f t="shared" si="16"/>
        <v>24967.2</v>
      </c>
      <c r="BB182" s="61">
        <f t="shared" si="17"/>
        <v>24967.2</v>
      </c>
      <c r="BC182" s="78" t="str">
        <f t="shared" si="18"/>
        <v>INR  Twenty Four Thousand Nine Hundred &amp; Sixty Seven  and Paise Twenty Only</v>
      </c>
      <c r="BD182" s="97">
        <v>3090</v>
      </c>
      <c r="BE182" s="97">
        <f t="shared" si="19"/>
        <v>3120.9</v>
      </c>
      <c r="HS182" s="22"/>
      <c r="HT182" s="22"/>
      <c r="HU182" s="22"/>
      <c r="HV182" s="22"/>
      <c r="HW182" s="22"/>
    </row>
    <row r="183" spans="1:231" s="21" customFormat="1" ht="33.75" customHeight="1">
      <c r="A183" s="33">
        <v>171</v>
      </c>
      <c r="B183" s="67" t="s">
        <v>276</v>
      </c>
      <c r="C183" s="86" t="s">
        <v>223</v>
      </c>
      <c r="D183" s="83">
        <v>8</v>
      </c>
      <c r="E183" s="84" t="s">
        <v>277</v>
      </c>
      <c r="F183" s="85">
        <v>171.7</v>
      </c>
      <c r="G183" s="23"/>
      <c r="H183" s="23"/>
      <c r="I183" s="36" t="s">
        <v>40</v>
      </c>
      <c r="J183" s="17">
        <f t="shared" si="15"/>
        <v>1</v>
      </c>
      <c r="K183" s="18" t="s">
        <v>64</v>
      </c>
      <c r="L183" s="18" t="s">
        <v>7</v>
      </c>
      <c r="M183" s="43"/>
      <c r="N183" s="23"/>
      <c r="O183" s="23"/>
      <c r="P183" s="42"/>
      <c r="Q183" s="23"/>
      <c r="R183" s="23"/>
      <c r="S183" s="42"/>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100">
        <f t="shared" si="16"/>
        <v>1373.6</v>
      </c>
      <c r="BB183" s="61">
        <f t="shared" si="17"/>
        <v>1373.6</v>
      </c>
      <c r="BC183" s="78" t="str">
        <f t="shared" si="18"/>
        <v>INR  One Thousand Three Hundred &amp; Seventy Three  and Paise Sixty Only</v>
      </c>
      <c r="BD183" s="97">
        <v>170</v>
      </c>
      <c r="BE183" s="97">
        <f t="shared" si="19"/>
        <v>171.7</v>
      </c>
      <c r="HS183" s="22"/>
      <c r="HT183" s="22"/>
      <c r="HU183" s="22"/>
      <c r="HV183" s="22"/>
      <c r="HW183" s="22"/>
    </row>
    <row r="184" spans="1:231" s="21" customFormat="1" ht="33" customHeight="1">
      <c r="A184" s="33">
        <v>172</v>
      </c>
      <c r="B184" s="67" t="s">
        <v>419</v>
      </c>
      <c r="C184" s="86" t="s">
        <v>224</v>
      </c>
      <c r="D184" s="83">
        <v>8</v>
      </c>
      <c r="E184" s="84" t="s">
        <v>277</v>
      </c>
      <c r="F184" s="85">
        <v>343.4</v>
      </c>
      <c r="G184" s="23"/>
      <c r="H184" s="23"/>
      <c r="I184" s="36" t="s">
        <v>40</v>
      </c>
      <c r="J184" s="17">
        <f t="shared" si="15"/>
        <v>1</v>
      </c>
      <c r="K184" s="18" t="s">
        <v>64</v>
      </c>
      <c r="L184" s="18" t="s">
        <v>7</v>
      </c>
      <c r="M184" s="43"/>
      <c r="N184" s="23"/>
      <c r="O184" s="23"/>
      <c r="P184" s="42"/>
      <c r="Q184" s="23"/>
      <c r="R184" s="23"/>
      <c r="S184" s="42"/>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100">
        <f t="shared" si="16"/>
        <v>2747.2</v>
      </c>
      <c r="BB184" s="61">
        <f t="shared" si="17"/>
        <v>2747.2</v>
      </c>
      <c r="BC184" s="78" t="str">
        <f t="shared" si="18"/>
        <v>INR  Two Thousand Seven Hundred &amp; Forty Seven  and Paise Twenty Only</v>
      </c>
      <c r="BD184" s="97">
        <v>340</v>
      </c>
      <c r="BE184" s="97">
        <f t="shared" si="19"/>
        <v>343.4</v>
      </c>
      <c r="HS184" s="22"/>
      <c r="HT184" s="22"/>
      <c r="HU184" s="22"/>
      <c r="HV184" s="22"/>
      <c r="HW184" s="22"/>
    </row>
    <row r="185" spans="1:231" s="21" customFormat="1" ht="35.25" customHeight="1">
      <c r="A185" s="33">
        <v>173</v>
      </c>
      <c r="B185" s="67" t="s">
        <v>420</v>
      </c>
      <c r="C185" s="86" t="s">
        <v>225</v>
      </c>
      <c r="D185" s="88">
        <v>6</v>
      </c>
      <c r="E185" s="84" t="s">
        <v>250</v>
      </c>
      <c r="F185" s="89">
        <v>6532.68</v>
      </c>
      <c r="G185" s="23"/>
      <c r="H185" s="23"/>
      <c r="I185" s="36" t="s">
        <v>40</v>
      </c>
      <c r="J185" s="17">
        <f t="shared" si="15"/>
        <v>1</v>
      </c>
      <c r="K185" s="18" t="s">
        <v>64</v>
      </c>
      <c r="L185" s="18" t="s">
        <v>7</v>
      </c>
      <c r="M185" s="43"/>
      <c r="N185" s="23"/>
      <c r="O185" s="23"/>
      <c r="P185" s="42"/>
      <c r="Q185" s="23"/>
      <c r="R185" s="23"/>
      <c r="S185" s="42"/>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100">
        <f t="shared" si="16"/>
        <v>39196.08</v>
      </c>
      <c r="BB185" s="61">
        <f t="shared" si="17"/>
        <v>39196.08</v>
      </c>
      <c r="BC185" s="78" t="str">
        <f t="shared" si="18"/>
        <v>INR  Thirty Nine Thousand One Hundred &amp; Ninety Six  and Paise Eight Only</v>
      </c>
      <c r="BD185" s="97">
        <v>6468</v>
      </c>
      <c r="BE185" s="97">
        <f t="shared" si="19"/>
        <v>6532.68</v>
      </c>
      <c r="HS185" s="22"/>
      <c r="HT185" s="22"/>
      <c r="HU185" s="22"/>
      <c r="HV185" s="22"/>
      <c r="HW185" s="22"/>
    </row>
    <row r="186" spans="1:231" s="21" customFormat="1" ht="87.75" customHeight="1">
      <c r="A186" s="33">
        <v>174</v>
      </c>
      <c r="B186" s="67" t="s">
        <v>421</v>
      </c>
      <c r="C186" s="86" t="s">
        <v>226</v>
      </c>
      <c r="D186" s="83">
        <v>1</v>
      </c>
      <c r="E186" s="84" t="s">
        <v>250</v>
      </c>
      <c r="F186" s="85">
        <v>35870.15</v>
      </c>
      <c r="G186" s="23"/>
      <c r="H186" s="23"/>
      <c r="I186" s="36" t="s">
        <v>40</v>
      </c>
      <c r="J186" s="17">
        <f t="shared" si="15"/>
        <v>1</v>
      </c>
      <c r="K186" s="18" t="s">
        <v>64</v>
      </c>
      <c r="L186" s="18" t="s">
        <v>7</v>
      </c>
      <c r="M186" s="43"/>
      <c r="N186" s="23"/>
      <c r="O186" s="23"/>
      <c r="P186" s="42"/>
      <c r="Q186" s="23"/>
      <c r="R186" s="23"/>
      <c r="S186" s="42"/>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100">
        <f t="shared" si="16"/>
        <v>35870.15</v>
      </c>
      <c r="BB186" s="61">
        <f t="shared" si="17"/>
        <v>35870.15</v>
      </c>
      <c r="BC186" s="78" t="str">
        <f t="shared" si="18"/>
        <v>INR  Thirty Five Thousand Eight Hundred &amp; Seventy  and Paise Fifteen Only</v>
      </c>
      <c r="BD186" s="97">
        <v>35515</v>
      </c>
      <c r="BE186" s="97">
        <f t="shared" si="19"/>
        <v>35870.15</v>
      </c>
      <c r="HS186" s="22"/>
      <c r="HT186" s="22"/>
      <c r="HU186" s="22"/>
      <c r="HV186" s="22"/>
      <c r="HW186" s="22"/>
    </row>
    <row r="187" spans="1:231" s="21" customFormat="1" ht="86.25" customHeight="1">
      <c r="A187" s="33">
        <v>175</v>
      </c>
      <c r="B187" s="67" t="s">
        <v>422</v>
      </c>
      <c r="C187" s="86" t="s">
        <v>227</v>
      </c>
      <c r="D187" s="83">
        <v>1</v>
      </c>
      <c r="E187" s="84" t="s">
        <v>250</v>
      </c>
      <c r="F187" s="85">
        <v>3927.89</v>
      </c>
      <c r="G187" s="23"/>
      <c r="H187" s="23"/>
      <c r="I187" s="36" t="s">
        <v>40</v>
      </c>
      <c r="J187" s="17">
        <f t="shared" si="15"/>
        <v>1</v>
      </c>
      <c r="K187" s="18" t="s">
        <v>64</v>
      </c>
      <c r="L187" s="18" t="s">
        <v>7</v>
      </c>
      <c r="M187" s="43"/>
      <c r="N187" s="23"/>
      <c r="O187" s="23"/>
      <c r="P187" s="42"/>
      <c r="Q187" s="23"/>
      <c r="R187" s="23"/>
      <c r="S187" s="42"/>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100">
        <f t="shared" si="16"/>
        <v>3927.89</v>
      </c>
      <c r="BB187" s="61">
        <f t="shared" si="17"/>
        <v>3927.89</v>
      </c>
      <c r="BC187" s="78" t="str">
        <f t="shared" si="18"/>
        <v>INR  Three Thousand Nine Hundred &amp; Twenty Seven  and Paise Eighty Nine Only</v>
      </c>
      <c r="BD187" s="97">
        <v>3889</v>
      </c>
      <c r="BE187" s="97">
        <f t="shared" si="19"/>
        <v>3927.89</v>
      </c>
      <c r="HS187" s="22"/>
      <c r="HT187" s="22"/>
      <c r="HU187" s="22"/>
      <c r="HV187" s="22"/>
      <c r="HW187" s="22"/>
    </row>
    <row r="188" spans="1:231" s="21" customFormat="1" ht="103.5" customHeight="1">
      <c r="A188" s="33">
        <v>176</v>
      </c>
      <c r="B188" s="67" t="s">
        <v>423</v>
      </c>
      <c r="C188" s="86" t="s">
        <v>228</v>
      </c>
      <c r="D188" s="83">
        <v>1</v>
      </c>
      <c r="E188" s="84" t="s">
        <v>438</v>
      </c>
      <c r="F188" s="85">
        <v>2525</v>
      </c>
      <c r="G188" s="23"/>
      <c r="H188" s="23"/>
      <c r="I188" s="36" t="s">
        <v>40</v>
      </c>
      <c r="J188" s="17">
        <f t="shared" si="15"/>
        <v>1</v>
      </c>
      <c r="K188" s="18" t="s">
        <v>64</v>
      </c>
      <c r="L188" s="18" t="s">
        <v>7</v>
      </c>
      <c r="M188" s="43"/>
      <c r="N188" s="23"/>
      <c r="O188" s="23"/>
      <c r="P188" s="42"/>
      <c r="Q188" s="23"/>
      <c r="R188" s="23"/>
      <c r="S188" s="42"/>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100">
        <f t="shared" si="16"/>
        <v>2525</v>
      </c>
      <c r="BB188" s="61">
        <f t="shared" si="17"/>
        <v>2525</v>
      </c>
      <c r="BC188" s="78" t="str">
        <f t="shared" si="18"/>
        <v>INR  Two Thousand Five Hundred &amp; Twenty Five  Only</v>
      </c>
      <c r="BD188" s="97">
        <v>2500</v>
      </c>
      <c r="BE188" s="97">
        <f t="shared" si="19"/>
        <v>2525</v>
      </c>
      <c r="HS188" s="22"/>
      <c r="HT188" s="22"/>
      <c r="HU188" s="22"/>
      <c r="HV188" s="22"/>
      <c r="HW188" s="22"/>
    </row>
    <row r="189" spans="1:231" s="21" customFormat="1" ht="33.75" customHeight="1">
      <c r="A189" s="33">
        <v>177</v>
      </c>
      <c r="B189" s="67" t="s">
        <v>432</v>
      </c>
      <c r="C189" s="86" t="s">
        <v>229</v>
      </c>
      <c r="D189" s="83">
        <v>60</v>
      </c>
      <c r="E189" s="84" t="s">
        <v>249</v>
      </c>
      <c r="F189" s="85">
        <v>85.85</v>
      </c>
      <c r="G189" s="23"/>
      <c r="H189" s="23"/>
      <c r="I189" s="36" t="s">
        <v>40</v>
      </c>
      <c r="J189" s="17">
        <f t="shared" si="15"/>
        <v>1</v>
      </c>
      <c r="K189" s="18" t="s">
        <v>64</v>
      </c>
      <c r="L189" s="18" t="s">
        <v>7</v>
      </c>
      <c r="M189" s="43"/>
      <c r="N189" s="23"/>
      <c r="O189" s="23"/>
      <c r="P189" s="42"/>
      <c r="Q189" s="23"/>
      <c r="R189" s="23"/>
      <c r="S189" s="42"/>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100">
        <f t="shared" si="16"/>
        <v>5151</v>
      </c>
      <c r="BB189" s="61">
        <f t="shared" si="17"/>
        <v>5151</v>
      </c>
      <c r="BC189" s="78" t="str">
        <f t="shared" si="18"/>
        <v>INR  Five Thousand One Hundred &amp; Fifty One  Only</v>
      </c>
      <c r="BD189" s="97">
        <v>85</v>
      </c>
      <c r="BE189" s="97">
        <f t="shared" si="19"/>
        <v>85.85</v>
      </c>
      <c r="HS189" s="22"/>
      <c r="HT189" s="22"/>
      <c r="HU189" s="22"/>
      <c r="HV189" s="22"/>
      <c r="HW189" s="22"/>
    </row>
    <row r="190" spans="1:231" s="21" customFormat="1" ht="116.25" customHeight="1">
      <c r="A190" s="33">
        <v>178</v>
      </c>
      <c r="B190" s="67" t="s">
        <v>433</v>
      </c>
      <c r="C190" s="86" t="s">
        <v>230</v>
      </c>
      <c r="D190" s="83">
        <v>75</v>
      </c>
      <c r="E190" s="84" t="s">
        <v>249</v>
      </c>
      <c r="F190" s="85">
        <v>545.4</v>
      </c>
      <c r="G190" s="23"/>
      <c r="H190" s="23"/>
      <c r="I190" s="36" t="s">
        <v>40</v>
      </c>
      <c r="J190" s="17">
        <f t="shared" si="15"/>
        <v>1</v>
      </c>
      <c r="K190" s="18" t="s">
        <v>64</v>
      </c>
      <c r="L190" s="18" t="s">
        <v>7</v>
      </c>
      <c r="M190" s="43"/>
      <c r="N190" s="23"/>
      <c r="O190" s="23"/>
      <c r="P190" s="42"/>
      <c r="Q190" s="23"/>
      <c r="R190" s="23"/>
      <c r="S190" s="42"/>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100">
        <f t="shared" si="16"/>
        <v>40905</v>
      </c>
      <c r="BB190" s="61">
        <f t="shared" si="17"/>
        <v>40905</v>
      </c>
      <c r="BC190" s="78" t="str">
        <f t="shared" si="18"/>
        <v>INR  Forty Thousand Nine Hundred &amp; Five  Only</v>
      </c>
      <c r="BD190" s="97">
        <v>540</v>
      </c>
      <c r="BE190" s="97">
        <f t="shared" si="19"/>
        <v>545.4</v>
      </c>
      <c r="HS190" s="22"/>
      <c r="HT190" s="22"/>
      <c r="HU190" s="22"/>
      <c r="HV190" s="22"/>
      <c r="HW190" s="22"/>
    </row>
    <row r="191" spans="1:231" s="21" customFormat="1" ht="34.5" customHeight="1">
      <c r="A191" s="33">
        <v>179</v>
      </c>
      <c r="B191" s="67" t="s">
        <v>424</v>
      </c>
      <c r="C191" s="86" t="s">
        <v>231</v>
      </c>
      <c r="D191" s="83">
        <v>1</v>
      </c>
      <c r="E191" s="84" t="s">
        <v>251</v>
      </c>
      <c r="F191" s="85">
        <v>2626</v>
      </c>
      <c r="G191" s="23"/>
      <c r="H191" s="23"/>
      <c r="I191" s="36" t="s">
        <v>40</v>
      </c>
      <c r="J191" s="17">
        <f t="shared" si="15"/>
        <v>1</v>
      </c>
      <c r="K191" s="18" t="s">
        <v>64</v>
      </c>
      <c r="L191" s="18" t="s">
        <v>7</v>
      </c>
      <c r="M191" s="43"/>
      <c r="N191" s="23"/>
      <c r="O191" s="23"/>
      <c r="P191" s="42"/>
      <c r="Q191" s="23"/>
      <c r="R191" s="23"/>
      <c r="S191" s="42"/>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100">
        <f t="shared" si="16"/>
        <v>2626</v>
      </c>
      <c r="BB191" s="61">
        <f t="shared" si="17"/>
        <v>2626</v>
      </c>
      <c r="BC191" s="78" t="str">
        <f t="shared" si="18"/>
        <v>INR  Two Thousand Six Hundred &amp; Twenty Six  Only</v>
      </c>
      <c r="BD191" s="97">
        <v>2600</v>
      </c>
      <c r="BE191" s="97">
        <f t="shared" si="19"/>
        <v>2626</v>
      </c>
      <c r="HS191" s="22"/>
      <c r="HT191" s="22"/>
      <c r="HU191" s="22"/>
      <c r="HV191" s="22"/>
      <c r="HW191" s="22"/>
    </row>
    <row r="192" spans="1:231" s="21" customFormat="1" ht="45.75" customHeight="1">
      <c r="A192" s="33">
        <v>180</v>
      </c>
      <c r="B192" s="67" t="s">
        <v>425</v>
      </c>
      <c r="C192" s="86" t="s">
        <v>232</v>
      </c>
      <c r="D192" s="83">
        <v>2</v>
      </c>
      <c r="E192" s="84" t="s">
        <v>251</v>
      </c>
      <c r="F192" s="85">
        <v>2299.77</v>
      </c>
      <c r="G192" s="23"/>
      <c r="H192" s="23"/>
      <c r="I192" s="36" t="s">
        <v>40</v>
      </c>
      <c r="J192" s="17">
        <f t="shared" si="15"/>
        <v>1</v>
      </c>
      <c r="K192" s="18" t="s">
        <v>64</v>
      </c>
      <c r="L192" s="18" t="s">
        <v>7</v>
      </c>
      <c r="M192" s="43"/>
      <c r="N192" s="23"/>
      <c r="O192" s="23"/>
      <c r="P192" s="42"/>
      <c r="Q192" s="23"/>
      <c r="R192" s="23"/>
      <c r="S192" s="42"/>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100">
        <f t="shared" si="16"/>
        <v>4599.54</v>
      </c>
      <c r="BB192" s="61">
        <f t="shared" si="17"/>
        <v>4599.54</v>
      </c>
      <c r="BC192" s="78" t="str">
        <f t="shared" si="18"/>
        <v>INR  Four Thousand Five Hundred &amp; Ninety Nine  and Paise Fifty Four Only</v>
      </c>
      <c r="BD192" s="97">
        <v>2277</v>
      </c>
      <c r="BE192" s="97">
        <f t="shared" si="19"/>
        <v>2299.77</v>
      </c>
      <c r="HS192" s="22"/>
      <c r="HT192" s="22"/>
      <c r="HU192" s="22"/>
      <c r="HV192" s="22"/>
      <c r="HW192" s="22"/>
    </row>
    <row r="193" spans="1:231" s="21" customFormat="1" ht="47.25" customHeight="1">
      <c r="A193" s="33">
        <v>181</v>
      </c>
      <c r="B193" s="67" t="s">
        <v>426</v>
      </c>
      <c r="C193" s="86" t="s">
        <v>233</v>
      </c>
      <c r="D193" s="83">
        <v>2</v>
      </c>
      <c r="E193" s="84" t="s">
        <v>251</v>
      </c>
      <c r="F193" s="85">
        <v>2385.62</v>
      </c>
      <c r="G193" s="23"/>
      <c r="H193" s="23"/>
      <c r="I193" s="36" t="s">
        <v>40</v>
      </c>
      <c r="J193" s="17">
        <f t="shared" si="15"/>
        <v>1</v>
      </c>
      <c r="K193" s="18" t="s">
        <v>64</v>
      </c>
      <c r="L193" s="18" t="s">
        <v>7</v>
      </c>
      <c r="M193" s="43"/>
      <c r="N193" s="23"/>
      <c r="O193" s="23"/>
      <c r="P193" s="42"/>
      <c r="Q193" s="23"/>
      <c r="R193" s="23"/>
      <c r="S193" s="42"/>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100">
        <f t="shared" si="16"/>
        <v>4771.24</v>
      </c>
      <c r="BB193" s="61">
        <f t="shared" si="17"/>
        <v>4771.24</v>
      </c>
      <c r="BC193" s="78" t="str">
        <f t="shared" si="18"/>
        <v>INR  Four Thousand Seven Hundred &amp; Seventy One  and Paise Twenty Four Only</v>
      </c>
      <c r="BD193" s="97">
        <v>2362</v>
      </c>
      <c r="BE193" s="97">
        <f t="shared" si="19"/>
        <v>2385.62</v>
      </c>
      <c r="HS193" s="22"/>
      <c r="HT193" s="22"/>
      <c r="HU193" s="22"/>
      <c r="HV193" s="22"/>
      <c r="HW193" s="22"/>
    </row>
    <row r="194" spans="1:231" s="21" customFormat="1" ht="35.25" customHeight="1">
      <c r="A194" s="33">
        <v>182</v>
      </c>
      <c r="B194" s="67" t="s">
        <v>434</v>
      </c>
      <c r="C194" s="86" t="s">
        <v>234</v>
      </c>
      <c r="D194" s="83">
        <v>6</v>
      </c>
      <c r="E194" s="84" t="s">
        <v>251</v>
      </c>
      <c r="F194" s="85">
        <v>127.26</v>
      </c>
      <c r="G194" s="23"/>
      <c r="H194" s="23"/>
      <c r="I194" s="36" t="s">
        <v>40</v>
      </c>
      <c r="J194" s="17">
        <f t="shared" si="15"/>
        <v>1</v>
      </c>
      <c r="K194" s="18" t="s">
        <v>64</v>
      </c>
      <c r="L194" s="18" t="s">
        <v>7</v>
      </c>
      <c r="M194" s="43"/>
      <c r="N194" s="23"/>
      <c r="O194" s="23"/>
      <c r="P194" s="42"/>
      <c r="Q194" s="23"/>
      <c r="R194" s="23"/>
      <c r="S194" s="42"/>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100">
        <f t="shared" si="16"/>
        <v>763.5600000000001</v>
      </c>
      <c r="BB194" s="61">
        <f t="shared" si="17"/>
        <v>763.5600000000001</v>
      </c>
      <c r="BC194" s="78" t="str">
        <f t="shared" si="18"/>
        <v>INR  Seven Hundred &amp; Sixty Three  and Paise Fifty Six Only</v>
      </c>
      <c r="BD194" s="97">
        <v>126</v>
      </c>
      <c r="BE194" s="97">
        <f t="shared" si="19"/>
        <v>127.26</v>
      </c>
      <c r="HS194" s="22"/>
      <c r="HT194" s="22"/>
      <c r="HU194" s="22"/>
      <c r="HV194" s="22"/>
      <c r="HW194" s="22"/>
    </row>
    <row r="195" spans="1:231" s="21" customFormat="1" ht="27.75" customHeight="1">
      <c r="A195" s="33">
        <v>183</v>
      </c>
      <c r="B195" s="67" t="s">
        <v>427</v>
      </c>
      <c r="C195" s="86" t="s">
        <v>235</v>
      </c>
      <c r="D195" s="83">
        <v>2</v>
      </c>
      <c r="E195" s="84" t="s">
        <v>251</v>
      </c>
      <c r="F195" s="85">
        <v>86.86</v>
      </c>
      <c r="G195" s="23"/>
      <c r="H195" s="23"/>
      <c r="I195" s="36" t="s">
        <v>40</v>
      </c>
      <c r="J195" s="17">
        <f t="shared" si="15"/>
        <v>1</v>
      </c>
      <c r="K195" s="18" t="s">
        <v>64</v>
      </c>
      <c r="L195" s="18" t="s">
        <v>7</v>
      </c>
      <c r="M195" s="43"/>
      <c r="N195" s="23"/>
      <c r="O195" s="23"/>
      <c r="P195" s="42"/>
      <c r="Q195" s="23"/>
      <c r="R195" s="23"/>
      <c r="S195" s="42"/>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100">
        <f t="shared" si="16"/>
        <v>173.72</v>
      </c>
      <c r="BB195" s="61">
        <f t="shared" si="17"/>
        <v>173.72</v>
      </c>
      <c r="BC195" s="78" t="str">
        <f t="shared" si="18"/>
        <v>INR  One Hundred &amp; Seventy Three  and Paise Seventy Two Only</v>
      </c>
      <c r="BD195" s="97">
        <v>86</v>
      </c>
      <c r="BE195" s="97">
        <f t="shared" si="19"/>
        <v>86.86</v>
      </c>
      <c r="HS195" s="22"/>
      <c r="HT195" s="22"/>
      <c r="HU195" s="22"/>
      <c r="HV195" s="22"/>
      <c r="HW195" s="22"/>
    </row>
    <row r="196" spans="1:231" s="21" customFormat="1" ht="36" customHeight="1">
      <c r="A196" s="33">
        <v>184</v>
      </c>
      <c r="B196" s="67" t="s">
        <v>435</v>
      </c>
      <c r="C196" s="86" t="s">
        <v>236</v>
      </c>
      <c r="D196" s="83">
        <v>3</v>
      </c>
      <c r="E196" s="84" t="s">
        <v>251</v>
      </c>
      <c r="F196" s="85">
        <v>465.61</v>
      </c>
      <c r="G196" s="23"/>
      <c r="H196" s="23"/>
      <c r="I196" s="36" t="s">
        <v>40</v>
      </c>
      <c r="J196" s="17">
        <f t="shared" si="15"/>
        <v>1</v>
      </c>
      <c r="K196" s="18" t="s">
        <v>64</v>
      </c>
      <c r="L196" s="18" t="s">
        <v>7</v>
      </c>
      <c r="M196" s="43"/>
      <c r="N196" s="23"/>
      <c r="O196" s="23"/>
      <c r="P196" s="42"/>
      <c r="Q196" s="23"/>
      <c r="R196" s="23"/>
      <c r="S196" s="42"/>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100">
        <f t="shared" si="16"/>
        <v>1396.83</v>
      </c>
      <c r="BB196" s="61">
        <f t="shared" si="17"/>
        <v>1396.83</v>
      </c>
      <c r="BC196" s="78" t="str">
        <f t="shared" si="18"/>
        <v>INR  One Thousand Three Hundred &amp; Ninety Six  and Paise Eighty Three Only</v>
      </c>
      <c r="BD196" s="97">
        <v>461</v>
      </c>
      <c r="BE196" s="97">
        <f t="shared" si="19"/>
        <v>465.61</v>
      </c>
      <c r="HS196" s="22"/>
      <c r="HT196" s="22"/>
      <c r="HU196" s="22"/>
      <c r="HV196" s="22"/>
      <c r="HW196" s="22"/>
    </row>
    <row r="197" spans="1:231" s="21" customFormat="1" ht="36.75" customHeight="1">
      <c r="A197" s="33">
        <v>185</v>
      </c>
      <c r="B197" s="67" t="s">
        <v>428</v>
      </c>
      <c r="C197" s="86" t="s">
        <v>237</v>
      </c>
      <c r="D197" s="83">
        <v>4</v>
      </c>
      <c r="E197" s="84" t="s">
        <v>251</v>
      </c>
      <c r="F197" s="85">
        <v>265.63</v>
      </c>
      <c r="G197" s="23"/>
      <c r="H197" s="23"/>
      <c r="I197" s="36" t="s">
        <v>40</v>
      </c>
      <c r="J197" s="17">
        <f t="shared" si="15"/>
        <v>1</v>
      </c>
      <c r="K197" s="18" t="s">
        <v>64</v>
      </c>
      <c r="L197" s="18" t="s">
        <v>7</v>
      </c>
      <c r="M197" s="43"/>
      <c r="N197" s="23"/>
      <c r="O197" s="23"/>
      <c r="P197" s="42"/>
      <c r="Q197" s="23"/>
      <c r="R197" s="23"/>
      <c r="S197" s="42"/>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100">
        <f t="shared" si="16"/>
        <v>1062.52</v>
      </c>
      <c r="BB197" s="61">
        <f t="shared" si="17"/>
        <v>1062.52</v>
      </c>
      <c r="BC197" s="78" t="str">
        <f t="shared" si="18"/>
        <v>INR  One Thousand  &amp;Sixty Two  and Paise Fifty Two Only</v>
      </c>
      <c r="BD197" s="97">
        <v>263</v>
      </c>
      <c r="BE197" s="97">
        <f t="shared" si="19"/>
        <v>265.63</v>
      </c>
      <c r="HS197" s="22"/>
      <c r="HT197" s="22"/>
      <c r="HU197" s="22"/>
      <c r="HV197" s="22"/>
      <c r="HW197" s="22"/>
    </row>
    <row r="198" spans="1:231" s="21" customFormat="1" ht="33.75" customHeight="1">
      <c r="A198" s="33">
        <v>186</v>
      </c>
      <c r="B198" s="67" t="s">
        <v>429</v>
      </c>
      <c r="C198" s="86" t="s">
        <v>238</v>
      </c>
      <c r="D198" s="83">
        <v>4</v>
      </c>
      <c r="E198" s="84" t="s">
        <v>439</v>
      </c>
      <c r="F198" s="85">
        <v>161.6</v>
      </c>
      <c r="G198" s="23"/>
      <c r="H198" s="23"/>
      <c r="I198" s="36" t="s">
        <v>40</v>
      </c>
      <c r="J198" s="17">
        <f t="shared" si="15"/>
        <v>1</v>
      </c>
      <c r="K198" s="18" t="s">
        <v>64</v>
      </c>
      <c r="L198" s="18" t="s">
        <v>7</v>
      </c>
      <c r="M198" s="43"/>
      <c r="N198" s="23"/>
      <c r="O198" s="23"/>
      <c r="P198" s="42"/>
      <c r="Q198" s="23"/>
      <c r="R198" s="23"/>
      <c r="S198" s="42"/>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100">
        <f t="shared" si="16"/>
        <v>646.4</v>
      </c>
      <c r="BB198" s="61">
        <f t="shared" si="17"/>
        <v>646.4</v>
      </c>
      <c r="BC198" s="78" t="str">
        <f t="shared" si="18"/>
        <v>INR  Six Hundred &amp; Forty Six  and Paise Forty Only</v>
      </c>
      <c r="BD198" s="97">
        <v>160</v>
      </c>
      <c r="BE198" s="97">
        <f t="shared" si="19"/>
        <v>161.6</v>
      </c>
      <c r="HS198" s="22"/>
      <c r="HT198" s="22"/>
      <c r="HU198" s="22"/>
      <c r="HV198" s="22"/>
      <c r="HW198" s="22"/>
    </row>
    <row r="199" spans="1:231" s="21" customFormat="1" ht="48" customHeight="1">
      <c r="A199" s="33">
        <v>187</v>
      </c>
      <c r="B199" s="67" t="s">
        <v>436</v>
      </c>
      <c r="C199" s="86" t="s">
        <v>239</v>
      </c>
      <c r="D199" s="83">
        <v>2</v>
      </c>
      <c r="E199" s="84" t="s">
        <v>437</v>
      </c>
      <c r="F199" s="85">
        <v>227.25</v>
      </c>
      <c r="G199" s="23"/>
      <c r="H199" s="23"/>
      <c r="I199" s="36" t="s">
        <v>40</v>
      </c>
      <c r="J199" s="17">
        <f t="shared" si="15"/>
        <v>1</v>
      </c>
      <c r="K199" s="18" t="s">
        <v>64</v>
      </c>
      <c r="L199" s="18" t="s">
        <v>7</v>
      </c>
      <c r="M199" s="43"/>
      <c r="N199" s="23"/>
      <c r="O199" s="23"/>
      <c r="P199" s="42"/>
      <c r="Q199" s="23"/>
      <c r="R199" s="23"/>
      <c r="S199" s="42"/>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100">
        <f t="shared" si="16"/>
        <v>454.5</v>
      </c>
      <c r="BB199" s="61">
        <f t="shared" si="17"/>
        <v>454.5</v>
      </c>
      <c r="BC199" s="78" t="str">
        <f t="shared" si="18"/>
        <v>INR  Four Hundred &amp; Fifty Four  and Paise Fifty Only</v>
      </c>
      <c r="BD199" s="97">
        <v>225</v>
      </c>
      <c r="BE199" s="97">
        <f t="shared" si="19"/>
        <v>227.25</v>
      </c>
      <c r="HS199" s="22"/>
      <c r="HT199" s="22"/>
      <c r="HU199" s="22"/>
      <c r="HV199" s="22"/>
      <c r="HW199" s="22"/>
    </row>
    <row r="200" spans="1:56" ht="42.75">
      <c r="A200" s="44" t="s">
        <v>62</v>
      </c>
      <c r="B200" s="45"/>
      <c r="C200" s="46"/>
      <c r="D200" s="47"/>
      <c r="E200" s="47"/>
      <c r="F200" s="47"/>
      <c r="G200" s="47"/>
      <c r="H200" s="48"/>
      <c r="I200" s="48"/>
      <c r="J200" s="48"/>
      <c r="K200" s="48"/>
      <c r="L200" s="49"/>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95">
        <f>SUM(BA13:BA199)</f>
        <v>18260574.93703998</v>
      </c>
      <c r="BB200" s="95">
        <f>SUM(BB13:BB199)</f>
        <v>18260574.93703998</v>
      </c>
      <c r="BC200" s="41" t="str">
        <f>SpellNumber($E$2,BB200)</f>
        <v>INR  One Crore Eighty Two Lakh Sixty Thousand Five Hundred &amp; Seventy Four  and Paise Ninety Four Only</v>
      </c>
      <c r="BD200" s="107">
        <v>18260574.895999998</v>
      </c>
    </row>
    <row r="201" spans="1:55" ht="18">
      <c r="A201" s="45" t="s">
        <v>66</v>
      </c>
      <c r="B201" s="50"/>
      <c r="C201" s="24"/>
      <c r="D201" s="51"/>
      <c r="E201" s="52" t="s">
        <v>69</v>
      </c>
      <c r="F201" s="53"/>
      <c r="G201" s="54"/>
      <c r="H201" s="25"/>
      <c r="I201" s="25"/>
      <c r="J201" s="25"/>
      <c r="K201" s="55"/>
      <c r="L201" s="56"/>
      <c r="M201" s="57"/>
      <c r="N201" s="26"/>
      <c r="O201" s="21"/>
      <c r="P201" s="21"/>
      <c r="Q201" s="21"/>
      <c r="R201" s="21"/>
      <c r="S201" s="21"/>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96">
        <f>IF(ISBLANK(F201),0,IF(E201="Excess (+)",ROUND(BA200+(BA200*F201),2),IF(E201="Less (-)",ROUND(BA200+(BA200*F201*(-1)),2),IF(E201="At Par",BA200,0))))</f>
        <v>0</v>
      </c>
      <c r="BB201" s="59">
        <f>ROUND(BA201,0)</f>
        <v>0</v>
      </c>
      <c r="BC201" s="41" t="str">
        <f>SpellNumber($E$2,BA201)</f>
        <v>INR Zero Only</v>
      </c>
    </row>
    <row r="202" spans="1:55" ht="18">
      <c r="A202" s="44" t="s">
        <v>65</v>
      </c>
      <c r="B202" s="44"/>
      <c r="C202" s="108" t="str">
        <f>SpellNumber($E$2,BA201)</f>
        <v>INR Zero Only</v>
      </c>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10"/>
    </row>
    <row r="203" spans="1:54" ht="15">
      <c r="A203" s="12"/>
      <c r="B203" s="12"/>
      <c r="N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B203" s="12"/>
    </row>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sheetData>
  <sheetProtection password="DA7E" sheet="1"/>
  <mergeCells count="8">
    <mergeCell ref="C202:BC202"/>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1">
      <formula1>IF(E201="Select",-1,IF(E201="At Par",0,0))</formula1>
      <formula2>IF(E201="Select",-1,IF(E201="At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1">
      <formula1>0</formula1>
      <formula2>IF(E201&lt;&gt;"Select",99.9,0)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1">
      <formula1>0</formula1>
      <formula2>99.9</formula2>
    </dataValidation>
    <dataValidation type="list" allowBlank="1" showInputMessage="1" showErrorMessage="1" sqref="E201">
      <formula1>"Select, Excess (+), Less (-)"</formula1>
    </dataValidation>
    <dataValidation type="decimal" allowBlank="1" showInputMessage="1" showErrorMessage="1" promptTitle="Quantity" prompt="Please enter the Quantity for this item. " errorTitle="Invalid Entry" error="Only Numeric Values are allowed. " sqref="D147:D199 F147:F199 F13 D13">
      <formula1>0</formula1>
      <formula2>999999999999999</formula2>
    </dataValidation>
    <dataValidation allowBlank="1" showInputMessage="1" showErrorMessage="1" promptTitle="Units" prompt="Please enter Units in text" sqref="E13 E147:E199 E28:F28 E21:F24 E43:F44"/>
    <dataValidation type="list" allowBlank="1" showInputMessage="1" showErrorMessage="1" sqref="L196 L197 L19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9">
      <formula1>"INR"</formula1>
    </dataValidation>
    <dataValidation type="decimal" allowBlank="1" showInputMessage="1" showErrorMessage="1" promptTitle="Rate Entry" prompt="Please enter the Inspection Charges in Rupees for this item. " errorTitle="Invaid Entry" error="Only Numeric Values are allowed. " sqref="Q13:Q19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9">
      <formula1>0</formula1>
      <formula2>999999999999999</formula2>
    </dataValidation>
    <dataValidation allowBlank="1" showInputMessage="1" showErrorMessage="1" promptTitle="Addition / Deduction" prompt="Please Choose the correct One" sqref="J13:J199"/>
    <dataValidation type="list" allowBlank="1" showInputMessage="1" showErrorMessage="1" sqref="K13:K199">
      <formula1>"Partial Conversion, Full Conversion"</formula1>
    </dataValidation>
    <dataValidation type="list" showInputMessage="1" showErrorMessage="1" sqref="I13:I199">
      <formula1>"Excess(+), Less(-)"</formula1>
    </dataValidation>
    <dataValidation type="decimal" allowBlank="1" showInputMessage="1" showErrorMessage="1" promptTitle="Rate Entry" prompt="Please enter VAT charges in Rupees for this item. " errorTitle="Invaid Entry" error="Only Numeric Values are allowed. " sqref="M14:M199">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code/Make" prompt="Please enter text" sqref="C13:C199"/>
    <dataValidation type="decimal" allowBlank="1" showInputMessage="1" showErrorMessage="1" errorTitle="Invalid Entry" error="Only Numeric Values are allowed. " sqref="A13:A199">
      <formula1>0</formula1>
      <formula2>999999999999999</formula2>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7" r:id="rId4"/>
  <rowBreaks count="2" manualBreakCount="2">
    <brk id="112" max="56" man="1"/>
    <brk id="122" max="56"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20" t="s">
        <v>3</v>
      </c>
      <c r="F6" s="120"/>
      <c r="G6" s="120"/>
      <c r="H6" s="120"/>
      <c r="I6" s="120"/>
      <c r="J6" s="120"/>
      <c r="K6" s="120"/>
    </row>
    <row r="7" spans="5:11" ht="15">
      <c r="E7" s="120"/>
      <c r="F7" s="120"/>
      <c r="G7" s="120"/>
      <c r="H7" s="120"/>
      <c r="I7" s="120"/>
      <c r="J7" s="120"/>
      <c r="K7" s="120"/>
    </row>
    <row r="8" spans="5:11" ht="15">
      <c r="E8" s="120"/>
      <c r="F8" s="120"/>
      <c r="G8" s="120"/>
      <c r="H8" s="120"/>
      <c r="I8" s="120"/>
      <c r="J8" s="120"/>
      <c r="K8" s="120"/>
    </row>
    <row r="9" spans="5:11" ht="15">
      <c r="E9" s="120"/>
      <c r="F9" s="120"/>
      <c r="G9" s="120"/>
      <c r="H9" s="120"/>
      <c r="I9" s="120"/>
      <c r="J9" s="120"/>
      <c r="K9" s="120"/>
    </row>
    <row r="10" spans="5:11" ht="15">
      <c r="E10" s="120"/>
      <c r="F10" s="120"/>
      <c r="G10" s="120"/>
      <c r="H10" s="120"/>
      <c r="I10" s="120"/>
      <c r="J10" s="120"/>
      <c r="K10" s="120"/>
    </row>
    <row r="11" spans="5:11" ht="15">
      <c r="E11" s="120"/>
      <c r="F11" s="120"/>
      <c r="G11" s="120"/>
      <c r="H11" s="120"/>
      <c r="I11" s="120"/>
      <c r="J11" s="120"/>
      <c r="K11" s="120"/>
    </row>
    <row r="12" spans="5:11" ht="15">
      <c r="E12" s="120"/>
      <c r="F12" s="120"/>
      <c r="G12" s="120"/>
      <c r="H12" s="120"/>
      <c r="I12" s="120"/>
      <c r="J12" s="120"/>
      <c r="K12" s="120"/>
    </row>
    <row r="13" spans="5:11" ht="15">
      <c r="E13" s="120"/>
      <c r="F13" s="120"/>
      <c r="G13" s="120"/>
      <c r="H13" s="120"/>
      <c r="I13" s="120"/>
      <c r="J13" s="120"/>
      <c r="K13" s="120"/>
    </row>
    <row r="14" spans="5:11" ht="15">
      <c r="E14" s="120"/>
      <c r="F14" s="120"/>
      <c r="G14" s="120"/>
      <c r="H14" s="120"/>
      <c r="I14" s="120"/>
      <c r="J14" s="120"/>
      <c r="K14" s="120"/>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2019-01-21T08:56:59Z</cp:lastPrinted>
  <dcterms:created xsi:type="dcterms:W3CDTF">2009-01-30T06:42:42Z</dcterms:created>
  <dcterms:modified xsi:type="dcterms:W3CDTF">2019-02-05T05:59:27Z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