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<sst xmlns="http://schemas.openxmlformats.org/spreadsheetml/2006/main" count="1524" uniqueCount="538">
  <si>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</si>
  <si>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</si>
  <si>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</si>
  <si>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</si>
  <si>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</si>
  <si>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</si>
  <si>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</si>
  <si>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</si>
  <si>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</si>
  <si>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</si>
  <si>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</si>
  <si>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</si>
  <si>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</si>
  <si>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</si>
  <si>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</si>
  <si>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</si>
  <si>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</si>
  <si>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</si>
  <si>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</si>
  <si>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</si>
  <si>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</si>
  <si>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</si>
  <si>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</si>
  <si>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</si>
  <si>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</si>
  <si>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</si>
  <si>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</si>
  <si>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</si>
  <si>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</si>
  <si>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</si>
  <si>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</si>
  <si>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</si>
  <si>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</si>
  <si>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</si>
  <si>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</si>
  <si>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</si>
  <si>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</si>
  <si>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</si>
  <si>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</si>
  <si>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</si>
  <si>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</si>
  <si>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</si>
  <si>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</si>
  <si>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</si>
  <si>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</si>
  <si>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</si>
  <si>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</si>
  <si>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</si>
  <si>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</si>
  <si>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</si>
  <si>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</si>
  <si>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</si>
  <si>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</si>
  <si>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</si>
  <si>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</si>
  <si>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</si>
  <si>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</si>
  <si>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</si>
  <si>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</si>
  <si>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</si>
  <si>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</si>
  <si>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</si>
  <si>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</si>
  <si>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</si>
  <si>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</si>
  <si>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</si>
  <si>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</si>
  <si>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</si>
  <si>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</si>
  <si>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</si>
  <si>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</si>
  <si>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</si>
  <si>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</si>
  <si>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</si>
  <si>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</si>
  <si>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</si>
  <si>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</si>
  <si>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</si>
  <si>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</si>
  <si>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</si>
  <si>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</si>
  <si>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</si>
  <si>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</si>
  <si>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</si>
  <si>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</si>
  <si>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</si>
  <si>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</si>
  <si>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</si>
  <si>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</si>
  <si>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</si>
  <si>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</si>
  <si>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</si>
  <si>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</si>
  <si>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</si>
  <si>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</si>
  <si>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</si>
  <si>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</si>
  <si>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</si>
  <si>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</si>
  <si>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</si>
  <si>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</si>
  <si>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</si>
  <si>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</si>
  <si>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</si>
  <si>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</si>
  <si>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</si>
  <si>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</si>
  <si>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</si>
  <si>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</si>
  <si>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</si>
  <si>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</si>
  <si>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</si>
  <si>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</si>
  <si>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</si>
  <si>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</si>
  <si>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</si>
  <si>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</si>
  <si>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</si>
  <si>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</si>
  <si>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</si>
  <si>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</si>
  <si>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</si>
  <si>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</si>
  <si>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</si>
  <si>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</si>
  <si>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</si>
  <si>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</si>
  <si>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</si>
  <si>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</si>
  <si>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</si>
  <si>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</si>
  <si>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</si>
  <si>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</si>
  <si>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</si>
  <si>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</si>
  <si>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</si>
  <si>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</si>
  <si>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</si>
  <si>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</si>
  <si>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</si>
  <si>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</si>
  <si>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</si>
  <si>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</si>
  <si>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</si>
  <si>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</si>
  <si>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</si>
  <si>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</si>
  <si>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</si>
  <si>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</si>
  <si>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</si>
  <si>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</si>
  <si>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</si>
  <si>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</si>
  <si>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</si>
  <si>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</si>
  <si>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</si>
  <si>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</si>
  <si>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</si>
  <si>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</si>
  <si>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</si>
  <si>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</si>
  <si>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</si>
  <si>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</si>
  <si>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</si>
  <si>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</si>
  <si>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</si>
  <si>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</si>
  <si>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</si>
  <si>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</si>
  <si>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</si>
  <si>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</si>
  <si>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</si>
  <si>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</si>
  <si>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</si>
  <si>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</si>
  <si>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</si>
  <si>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</si>
  <si>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</si>
  <si>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</si>
  <si>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</si>
  <si>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</si>
  <si>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</si>
  <si>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</si>
  <si>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</si>
  <si>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</si>
  <si>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</si>
  <si>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</si>
  <si>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</si>
  <si>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</si>
  <si>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</si>
  <si>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</si>
  <si>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</si>
  <si>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</si>
  <si>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</si>
  <si>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</si>
  <si>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</si>
  <si>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</si>
  <si>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</si>
  <si>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Mtr.</t>
  </si>
  <si>
    <t>Each</t>
  </si>
  <si>
    <t>set</t>
  </si>
  <si>
    <t>mtr</t>
  </si>
  <si>
    <t>each</t>
  </si>
  <si>
    <t>BI01010001010000000000000515BI0100001113</t>
  </si>
  <si>
    <t>BI01010001010000000000000515BI0100001114</t>
  </si>
  <si>
    <t>Sqm</t>
  </si>
  <si>
    <t>Civil works</t>
  </si>
  <si>
    <t>pts</t>
  </si>
  <si>
    <t>Qntl</t>
  </si>
  <si>
    <t>CuM.</t>
  </si>
  <si>
    <t>SqM</t>
  </si>
  <si>
    <t>Cum</t>
  </si>
  <si>
    <t>sqm</t>
  </si>
  <si>
    <t>Rm</t>
  </si>
  <si>
    <t>Sq.M</t>
  </si>
  <si>
    <t xml:space="preserve">Supply of UPVC pipes (B Type) and fittings conforming to IS-13592-1992
(A) (i) Single Socketed 3 Mtr. Length
b) 110 mm </t>
  </si>
  <si>
    <t>INR  Ninety Four Thousand Two Hundred &amp; Thirty  Only</t>
  </si>
  <si>
    <t>Supply &amp; fixing computer plug board modular type of 12 module GI box with cover plate recessed in wall comprising with the following (Legrand/Cabtree)   ----- 
a) 6/16A socket &amp; 16A switch                         --1 set
b) 6A  socket &amp; 6A switch                                 --2 sets</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</si>
  <si>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</si>
  <si>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</si>
  <si>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</si>
  <si>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</si>
  <si>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</si>
  <si>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</si>
  <si>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</si>
  <si>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</si>
  <si>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</si>
  <si>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</si>
  <si>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</si>
  <si>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</si>
  <si>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</si>
  <si>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</si>
  <si>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</si>
  <si>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</si>
  <si>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</si>
  <si>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</si>
  <si>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</si>
  <si>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</si>
  <si>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</si>
  <si>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</si>
  <si>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</si>
  <si>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</si>
  <si>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</si>
  <si>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</si>
  <si>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</si>
  <si>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</si>
  <si>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</si>
  <si>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</si>
  <si>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</si>
  <si>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</si>
  <si>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</si>
  <si>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</si>
  <si>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</si>
  <si>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</si>
  <si>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</si>
  <si>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</si>
  <si>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</si>
  <si>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</si>
  <si>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</si>
  <si>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</si>
  <si>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</si>
  <si>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</si>
  <si>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</si>
  <si>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</si>
  <si>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</si>
  <si>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</si>
  <si>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</si>
  <si>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</si>
  <si>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</si>
  <si>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</si>
  <si>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</si>
  <si>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</si>
  <si>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</si>
  <si>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</si>
  <si>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</si>
  <si>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</si>
  <si>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</si>
  <si>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</si>
  <si>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</si>
  <si>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</si>
  <si>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</si>
  <si>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</si>
  <si>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</si>
  <si>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</si>
  <si>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</si>
  <si>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</si>
  <si>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</si>
  <si>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</si>
  <si>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</si>
  <si>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</si>
  <si>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</si>
  <si>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</si>
  <si>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</si>
  <si>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</si>
  <si>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</si>
  <si>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</si>
  <si>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</si>
  <si>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</si>
  <si>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</si>
  <si>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</si>
  <si>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</si>
  <si>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</si>
  <si>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Name of Work: Repair, Renovation and upgradation of four storied residential quarters at 3 no.kedar Mukherjee lane under bally p.s under Howrah Police Commissionerate.</t>
  </si>
  <si>
    <t>Stripping off worn out plaster and raking out joints of walls, celings etc. upto any height and in any floor including removing rubbish within a lead of 75m as directed.</t>
  </si>
  <si>
    <t>Sqm.</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</si>
  <si>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</si>
  <si>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1st Floor</t>
  </si>
  <si>
    <t>Dismantling R.C. floor, roof, beams etc. including cutting rods and removing rubbish as directed within a lead of 75 m. including stacking of steel bars.
2nd Floor</t>
  </si>
  <si>
    <t>Dismantling R.C. floor, roof, beams etc. including cutting rods and removing rubbish as directed within a lead of 75 m. including stacking of steel bars.
3rd Floor</t>
  </si>
  <si>
    <t>Dismantling R.C. floor, roof, beams etc. including cutting rods and removing rubbish as directed within a lead of 75 m. including stacking of steel bars.
 Mumpty Room</t>
  </si>
  <si>
    <t>Cum.</t>
  </si>
  <si>
    <t>Dismantling all types of plain cement concrete works, stacking serviceable materials at site and removing rubbish as directed within a lead of 75 m.  In ground floor including roof. (a) upto 150 mm. thick
 ground floor</t>
  </si>
  <si>
    <t>Dismantling all types of plain cement concrete works, stacking serviceable materials at site and removing rubbish as directed within a lead of 75 m.  In ground floor including roof. (a) upto 150 mm. thick
1st Floor</t>
  </si>
  <si>
    <t>Dismantling all types of plain cement concrete works, stacking serviceable materials at site and removing rubbish as directed within a lead of 75 m.  In ground floor including roof. (a) upto 150 mm. thick
2nd Floor</t>
  </si>
  <si>
    <t>Dismantling all types of plain cement concrete works, stacking serviceable materials at site and removing rubbish as directed within a lead of 75 m.  In ground floor including roof. (a) upto 150 mm. thick
3rd Floor</t>
  </si>
  <si>
    <t>Dismantling all types of plain cement concrete works, stacking serviceable materials at site and removing rubbish as directed within a lead of 75 m.  In ground floor including roof. (a) upto 150 mm. thick
 Mumpty Room</t>
  </si>
  <si>
    <t>Dismantling all types of masonry excepting cement concrete plain or reinforced, stacking serviceable materials at site and removing
rubbish as directed within a lead of 75 m. a) In ground floor including roof.
 ground floor</t>
  </si>
  <si>
    <t>Dismantling all types of masonry excepting cement concrete plain or reinforced, stacking serviceable materials at site and removing
rubbish as directed within a lead of 75 m. a) In ground floor including roof.
1st Floor</t>
  </si>
  <si>
    <t>Dismantling all types of masonry excepting cement concrete plain or reinforced, stacking serviceable materials at site and removing
rubbish as directed within a lead of 75 m. a) In ground floor including roof.
2nd Floor</t>
  </si>
  <si>
    <t>Dismantling all types of masonry excepting cement concrete plain or reinforced, stacking serviceable materials at site and removing
rubbish as directed within a lead of 75 m. a) In ground floor including roof.
3rd Floor</t>
  </si>
  <si>
    <t>Removalof rubbish,earth etc.from the working site and disposal of thesame beyond the compound ,inconformity with the Municipal/Corporation Rules for such disposal,loading in to truckand cleaning the site in all respect as per direction of Engineer in charge</t>
  </si>
  <si>
    <t>Earth work in excavation of foundation trenches or drains, in all sorts of soil (including mixed soil but excluding laterite or sandstone) including removing, spreading or stacking the spoils within a lead of 75 m. as directed. The item includes necessary trimming the sides of trenches, levelling, dressing and ramming the bottom, bailing out water as required complete.
a) Depth of excavation not exceeding 1,500 mm.</t>
  </si>
  <si>
    <t>Earth work in filling in foundation trenches or plinth with good earth, in layers not exceeding 150 mm. including watering and ramming etc. layer by layer complete. (Payment to be made on the basis of
measurement of finished quantity of work)
(a) With earth obtained from excavation of foundation.</t>
  </si>
  <si>
    <t>Ordinary Cement concrete (mix 1:2:4) with graded stone chips (6mm nominalsize) excluding shuttering and reinforcement,if any, in gound floor as per
relevant IS codes.Pakur  Variety</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</si>
  <si>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</si>
  <si>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1st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</si>
  <si>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2nd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</si>
  <si>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3rd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</si>
  <si>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Mumpty Room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</si>
  <si>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GROUND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</si>
  <si>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1st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</si>
  <si>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2nd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</si>
  <si>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3rd Floor</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</si>
  <si>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 / upto 4 m (i) Tor Steel / Mild Steel ( I ) SAIL / TATA / RINL
 Mumpty Room</t>
  </si>
  <si>
    <t>MT.</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</si>
  <si>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</si>
  <si>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1st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</si>
  <si>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2nd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</si>
  <si>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3rd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</si>
  <si>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 ing as per decision and direction of E.I.C 
 Mumpty Room</t>
  </si>
  <si>
    <t xml:space="preserve">Brick work with 1st class bricks in cement mortar (1:6) in 
(a) In foundation and plinth
</t>
  </si>
  <si>
    <t xml:space="preserve">Brick work with 1st class bricks in cement mortar (1:6) in 
(b) Ground Floor Superstructure
</t>
  </si>
  <si>
    <t>125 mm. thick brick work with 1st class bricks in cement mortar (1:4)in 
 Ground floor</t>
  </si>
  <si>
    <t>125 mm. thick brick work with 1st class bricks in cement mortar (1:4)in 
1st Floor</t>
  </si>
  <si>
    <t>125 mm. thick brick work with 1st class bricks in cement mortar (1:4)in 
2nd Floor</t>
  </si>
  <si>
    <t>125 mm. thick brick work with 1st class bricks in cement mortar (1:4)in 
3rd Floor</t>
  </si>
  <si>
    <t>125 mm. thick brick work with 1st class bricks in cement mortar (1:4)in 
Parapet wall</t>
  </si>
  <si>
    <t>Labour for Chipping of concrete surface before taking up Plastering work.</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</si>
  <si>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upto 0.09 Sq.m
(i) Coloured decorative With Sand Cement Mortar (1:4) 20 mm thick &amp; 2 mm thick cement slurry at back side of tiles using cement @ 2.91 Kg/Sq.m &amp; joint filling using white cement slurry @ 0.20kg/Sq.m.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</si>
  <si>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upto 0.09 Sq.m
(i) Coloured decorative With Sand Cement Mortar (1:4) 20 mm thick &amp; 2 mm thick cement slurry at back side of tiles using cement @ 2.91 Kg/Sq.m &amp; joint filling using white cement slurry @ 0.20kg/Sq.m.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</si>
  <si>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upto 0.09 Sq.m
(i) Coloured decorative With Sand Cement Mortar (1:4) 20 mm thick &amp; 2 mm thick cement slurry at back side of tiles using cement @ 2.91 Kg/Sq.m &amp; joint filling using white cement slurry @ 0.20kg/Sq.m.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</si>
  <si>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Floor(b) Area of each tile upto 0.09 Sq.m
(i) Coloured decorative With Sand Cement Mortar (1:4) 20 mm thick &amp; 2 mm thick cement slurry at back side of tiles using cement @ 2.91 Kg/Sq.m &amp; joint filling using white cement slurry @ 0.20kg/Sq.m.
3rd Floor</t>
  </si>
  <si>
    <t>Sq. 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</si>
  <si>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</si>
  <si>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Coloured decorative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</si>
  <si>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Coloured decorative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</si>
  <si>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Coloured decorative
3rd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</si>
  <si>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existingwork. [Slurry for bedding @ 4.4 kg/Sq.m and pointing @2.0 kg/Sq.m]</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</si>
  <si>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a) 3.90 metre height</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</si>
  <si>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</si>
  <si>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</si>
  <si>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3rd Floor</t>
  </si>
  <si>
    <t>Supplying, fitting and fixing 18 mm. to 22 mm. thick kota stoneslab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2nd Floor</t>
  </si>
  <si>
    <t>Extra cost of labour for grinding Kota Stone Floor in treads and riser of Steps.</t>
  </si>
  <si>
    <r>
      <t>Supplying and laying true to line and level vitrified tiles of approved brand (size not less than 600 mm X 600 mm X 10 mm thick) in floor, skirting etc. set in 20 mm sand cement mortar (1:4) and 2 mm thick cement slurry back side of tiles using cement @ .91Kg./sqM or using polymerised adhesive(6 mm thick layer applied directly over finished artificial stone floor/Mosaic etc without any backing course) laid after application slurry using1.75 Kg of cement per sqM belowmortar nly,joints grouted with admixture of white ement and colouring pigment to match with colour of tiles / epoxy grout materials of approved make as directed and removal of wax coating of top surface of tiles with warm water and polishing the tiles using soft and dry cloth upto mirror finishcomplete including the cost of materials, labour and all other incidental charges complete true to the manufacturer's specification and direction of E.i.c (Whitecement, synthetic</t>
    </r>
    <r>
      <rPr>
        <sz val="9"/>
        <rFont val="Calibri"/>
        <family val="2"/>
      </rPr>
      <t xml:space="preserve">(I) With </t>
    </r>
    <r>
      <rPr>
        <sz val="10"/>
        <rFont val="Calibri"/>
        <family val="2"/>
      </rPr>
      <t xml:space="preserve">pplication slurry @1.75 kg/ Sq.m, 20 mm sand ement mortar (1:4) &amp; 2 mm thick cement slurry at back side of tiles, 0.2 kg/ Sq.m white cement for joint filling with pigment.
(B) Deep Colour &amp;  White </t>
    </r>
  </si>
  <si>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20mm thk</t>
  </si>
  <si>
    <t>Supplying, fitting and fixing Black Stone slab used in Kitchen slab, alcove, wardrobe etc. laid and jointed with necessary adhesive Cement mortar (1:2) including grinding or polishing as per direction of Engineer-in -Charge in Ground Floor.
(a) Slab Thickness 20 to 25 mm
 Ground floor</t>
  </si>
  <si>
    <t>Supplying, fitting and fixing Black Stone slab used in Kitchen slab, alcove, wardrobe etc. laid and jointed with necessary adhesive Cement mortar (1:2) including grinding or polishing as per direction of Engineer-in -Charge in Ground Floor.
(a) Slab Thickness 20 to 25 mm
1st Floor</t>
  </si>
  <si>
    <t>Supplying, fitting and fixing Black Stone slab used in Kitchen slab, alcove, wardrobe etc. laid and jointed with necessary adhesive Cement mortar (1:2) including grinding or polishing as per direction of Engineer-in -Charge in Ground Floor.
(a) Slab Thickness 20 to 25 mm
2nd Floor</t>
  </si>
  <si>
    <t>Supplying, fitting and fixing Black Stone slab used in Kitchen slab, alcove, wardrobe etc. laid and jointed with necessary adhesive Cement mortar (1:2) including grinding or polishing as per direction of Engineer-in -Charge in Ground Floor.
(a) Slab Thickness 20 to 25 mm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</si>
  <si>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c/With 1:4 cement mortar ,c) 15 mm thick plaster. Inside included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</si>
  <si>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c/With 1:4 cement mortar ,c) 15 mm thick plaster. Inside included Ceiling Plaster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</si>
  <si>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c/With 1:4 cement mortar ,c) 15 mm thick plaster. Inside included Ceiling Plaster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</si>
  <si>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c/With 1:4 cement mortar ,c) 15 mm thick plaster. Inside included Ceiling Plaster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</si>
  <si>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c/With 1:4 cement mortar ,c) 15 mm thick plaster. Inside included Ceiling Plaster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</si>
  <si>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3rd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</si>
  <si>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Mumpty Room</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</si>
  <si>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2nd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</si>
  <si>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</si>
  <si>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i)With 6:1 cement mortar b) 20mm thick plaster  OUTSIDE
1st Floor</t>
  </si>
  <si>
    <t>Net Cement Punning above 1.5mm thick in Wall dado,Window Sill Floor and Drain etc Note Cement 0.152 cum 100 Sqmts
 Ground floor</t>
  </si>
  <si>
    <t>Net Cement Punning above 1.5mm thick in Wall dado,Window Sill Floor and Drain etc Note Cement 0.152 cum 100 Sqmts
1st Floor</t>
  </si>
  <si>
    <t>Net Cement Punning above 1.5mm thick in Wall dado,Window Sill Floor and Drain etc Note Cement 0.152 cum 100 Sqmts
2nd Floor</t>
  </si>
  <si>
    <t>Net Cement Punning above 1.5mm thick in Wall dado,Window Sill Floor and Drain etc Note Cement 0.152 cum 100 Sqmts
3rd Floor</t>
  </si>
  <si>
    <t>Removing old paint from blistered painted surface of steel or other metal by chipping including scraping and cleaning and exposing the original surface</t>
  </si>
  <si>
    <t>Priming one coat on steel or other metal surface with synthetic oil bound primer of approved quality including smoothening surfaces by sand papering etc</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</si>
  <si>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</si>
  <si>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
On timber or plastered surface.
With super gloss (hi-gloss) -
Two coats (with any shade except white)</t>
  </si>
  <si>
    <t>Applying decorative cement based paint of approved quality after preparing the surface including scraping the same thoroughly
(plastered or concrete surface) as per manufacturer's specification.
(iii) Two coats.
all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</si>
  <si>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Ground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</si>
  <si>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1st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</si>
  <si>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2nd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</si>
  <si>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3rd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</si>
  <si>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Floor)i) Water based interior grade Acrylic Primer(a) One Coat
Mumpty Room</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</si>
  <si>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Ground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</si>
  <si>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1st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</si>
  <si>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2nd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</si>
  <si>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3rd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</si>
  <si>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(a) two Coat
Mumpty Room</t>
  </si>
  <si>
    <t>Acrylic Distemper to interior wall, ceiling with a coat of solvent based interior grade acrylic primer (as per manufacturer's specification) including cleaning and smoothning of surface.
Two Coats
All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</si>
  <si>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</si>
  <si>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1st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</si>
  <si>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2nd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</si>
  <si>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3rd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</si>
  <si>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
a) Normal Acrylic Emulsion
Mumpty Room</t>
  </si>
  <si>
    <t>Scraping of moss, blisters etc.thoroughly from exterior surface of walls necessitating the use of scraper, wire brush etc.(Payment against this
item will be made only when this has been done on the specific direction of the Engineer-in-charge)
All floor</t>
  </si>
  <si>
    <t>Scraping and removing greasy soot from walls or ceiling of kitchen or similar smoke affected rooms and preparing the surface.
All floor</t>
  </si>
  <si>
    <t>Labour for taking out door and window frame including shutter for repair or replacement of different parts of the frame &amp; refixing the same including mending good all damages complete. (Concrete and brick work for mending damage will be paid separately) upto 2.5 sqm.</t>
  </si>
  <si>
    <t xml:space="preserve">a) M.S.or W.I. Ornamental grill of approved design joints continuously welded with M.S,W.I. Flats and bars of windows, railing etc. fitted and fixed with necessary screws and lugs in ground floor.(i) Grill weighing above 10 Kg./sq. Mtr upto 16kg/sq.mtr
Window &amp; Balcony Railling.
GROUND FLOOR
</t>
  </si>
  <si>
    <t xml:space="preserve">Supplying best Indian sheet glass panes set in putty and fitted and fixed with nails and putty complete. (In all floors for internal wall &amp; upto 6 m height for external wall) (ii) 4 mm thick </t>
  </si>
  <si>
    <t>Extra for fixing glass panels in steel window</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</si>
  <si>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</si>
  <si>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(a) 35 mm thick shutters (single leaf)</t>
  </si>
  <si>
    <t>Supplying fitting and fixing fibre reinforced polymer (FRP) Composite door frame as per approved section with glass fibre reinforced plastic moulded skins and a special sandwich core so as to import monolitaheic composite structure as per approved technology of Departmant of Science (DST) to satisfy IS : 4020 door testing performance .
(ii) 66mm x 70mm</t>
  </si>
  <si>
    <t xml:space="preserve">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criteria.(ii) 25 mm thick
</t>
  </si>
  <si>
    <t>Anodised aliminium D-type handle of approved quality manufactured from extruded section conforming to I.S. specification (I.S. 230/72) fitted and fixed complete:(a) With continuous plate base (Hexagonal / Round rod) (v) 125 mm grip x 12 mm dia rod.</t>
  </si>
  <si>
    <t>(v) Two point nose aluminium handle including fitting and fixing.</t>
  </si>
  <si>
    <t>(vi)steel peg stay 300 mm long including fitting and fixing.</t>
  </si>
  <si>
    <t>Supplying, fitting and fixing M.S. clamps for door and window frame made of flat bent bar, end bifurcated with necessary screws etc. by cement concrete(1:2:4) as per direction. (Cost of concrete will be paid separately). (a) 40mm X 6mm, 250mm Length</t>
  </si>
  <si>
    <t>Iron butt hinges of approved quality fitted and fixed with steel screws, with ISI mark 100mm X 50mm X 1.25mm</t>
  </si>
  <si>
    <t>i) Iron hasp bolt of approved quality fitted and fixed complete (oxidised) with 16mm dia rod with centre bolt and round fitting.250mm long</t>
  </si>
  <si>
    <t xml:space="preserve">(ii) Anodised aluminium floor door stopper
</t>
  </si>
  <si>
    <t>Anodised aluminium barrel / tower /socket bolt (full covered) of approved manufractured from extructed section conforming to I.S. 204/74 fitted with cadmium plated screws. 
(iii) 100mm long x 10mm dia. bolt.</t>
  </si>
  <si>
    <t>Anodised aluminium barrel / tower /socket bolt (full covered) of approved manufractured from extructed section conforming to I.S. 204/74 fitted with cadmium plated screws. 
(vi) 200mm long x 10mm dia. bolt.</t>
  </si>
  <si>
    <t>sqm.</t>
  </si>
  <si>
    <t xml:space="preserve">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
</t>
  </si>
  <si>
    <r>
      <rPr>
        <b/>
        <sz val="12"/>
        <rFont val="Calibri"/>
        <family val="2"/>
      </rPr>
      <t>SANITARY &amp; PLUMBING WORKS</t>
    </r>
    <r>
      <rPr>
        <sz val="11"/>
        <rFont val="Calibri"/>
        <family val="2"/>
      </rPr>
      <t xml:space="preserve">
Supply of UPVC pipes (B Type) and fittings conforming to IS-13592-1992
(A) (i) Single Socketed 3 Mtr. Length
(a) 75 mm</t>
    </r>
  </si>
  <si>
    <t xml:space="preserve">Supply of UPVC pipes (B Type) and fittings conforming to IS-13592-1992
(A) (i) Single Socketed 3 Mtr. Length
c) 160 mm </t>
  </si>
  <si>
    <t>Supply of UPVC pipes (B Type) and fittings conforming to IS-13592-1992
(B) Fittings
(i) Coupler
(a) 75 mm</t>
  </si>
  <si>
    <t xml:space="preserve">Supply of UPVC pipes (B Type) and fittings conforming to IS-13592-1992
(B) Fittings
(i) Coupler
b) 110 mm </t>
  </si>
  <si>
    <t xml:space="preserve">Supply of UPVC pipes (B Type) and fittings conforming to IS-13592-1992
(B) Fittings
(i) Coupler
c) 160 mm </t>
  </si>
  <si>
    <t>Supply of UPVC pipes (B Type) and fittings conforming to IS-13592-1992
(B) Fittings
(ii) Plain Tee
(a) 75 mm</t>
  </si>
  <si>
    <t xml:space="preserve">Supply of UPVC pipes (B Type) and fittings conforming to IS-13592-1992
(B) Fittings
(ii) Plain Tee
c) 160 mm </t>
  </si>
  <si>
    <t>Supply of UPVC pipes (B Type) and fittings conforming to IS-13592-1992
(B) Fittings
(iii) Door Tee
(a) 75 mm</t>
  </si>
  <si>
    <t xml:space="preserve">Supply of UPVC pipes (B Type) and fittings conforming to IS-13592-1992
(B) Fittings
(iii) Door Tee
c) 160 mm </t>
  </si>
  <si>
    <t xml:space="preserve">Supply of UPVC pipes (B Type) and fittings conforming to IS-13592-1992
(B) Fittings
(iii) Door Tee
b) 110 mm </t>
  </si>
  <si>
    <t>Supply of UPVC pipes (B Type) and fittings conforming to IS-13592-1992
(B) Fittings
iv) Door Tee(LH) &amp; (RH)
(a) 75 mm</t>
  </si>
  <si>
    <t xml:space="preserve">Supply of UPVC pipes (B Type) and fittings conforming to IS-13592-1992
(B) Fittings
iv) Door Tee(LH) &amp; (RH)
b) 110 mm </t>
  </si>
  <si>
    <t xml:space="preserve">Supply of UPVC pipes (B Type) and fittings conforming to IS-13592-1992
(B) Fittings
v) Plain Y
c) 160 mm </t>
  </si>
  <si>
    <t>Supply of UPVC pipes (B Type) and fittings conforming to IS-13592-1992
(B) Fittings
v) Plain Y
(a) 75 mm</t>
  </si>
  <si>
    <t xml:space="preserve">Supply of UPVC pipes (B Type) and fittings conforming to IS-13592-1992
(B) Fittings
v) Plain Y
b) 110 mm </t>
  </si>
  <si>
    <t>Supply of UPVC pipes (B Type) and fittings conforming to IS-13592-1992
(B) Fittings
x) Bend 87.5º
(a) 75 mm</t>
  </si>
  <si>
    <t xml:space="preserve">Supply of UPVC pipes (B Type) and fittings conforming to IS-13592-1992
(B) Fittings
x) Bend 87.5º
b) 110 mm </t>
  </si>
  <si>
    <t xml:space="preserve">Supply of UPVC pipes (B Type) and fittings conforming to IS-13592-1992
(B) Fittings
x) Bend 87.5º
c) 160 mm </t>
  </si>
  <si>
    <t>Supply of UPVC pipes (B Type) and fittings conforming to IS-13592-1992
(B) Fittings
xi) Door Bend (T.S.)
(a) 75 mm</t>
  </si>
  <si>
    <t xml:space="preserve">Supply of UPVC pipes (B Type) and fittings conforming to IS-13592-1992
(B) Fittings
xi) Door Bend (T.S.)
b) 110 mm </t>
  </si>
  <si>
    <t xml:space="preserve">Supply of UPVC pipes (B Type) and fittings conforming to IS-13592-1992
(B) Fittings
xi) Door Bend (T.S.)
c) 160 mm </t>
  </si>
  <si>
    <t>Supply of UPVC pipes (B Type) and fittings conforming to IS-13592-1992
(B) Fittings
xiv) Cross Tee with Door
(a) 75 mm</t>
  </si>
  <si>
    <t xml:space="preserve">Supply of UPVC pipes (B Type) and fittings conforming to IS-13592-1992
(B) Fittings
xiv) Cross Tee with Door
b) 110 mm </t>
  </si>
  <si>
    <t>Supply of UPVC pipes (B Type) and fittings conforming to IS-13592-1992
(B) Fittings
xv) Vent Cowl
(a) 75 mm</t>
  </si>
  <si>
    <t xml:space="preserve">Supply of UPVC pipes (B Type) and fittings conforming to IS-13592-1992
(B) Fittings
xv) Vent Cowl
b) 110 mm </t>
  </si>
  <si>
    <r>
      <t xml:space="preserve">Supply of UPVC pipes (B Type) and fittings conforming to IS-13592-1992
(B) Fittings
</t>
    </r>
    <r>
      <rPr>
        <b/>
        <sz val="11"/>
        <rFont val="Calibri"/>
        <family val="2"/>
      </rPr>
      <t>xv) Vent Cowl</t>
    </r>
    <r>
      <rPr>
        <sz val="11"/>
        <rFont val="Calibri"/>
        <family val="2"/>
      </rPr>
      <t xml:space="preserve">
c) 160 mm </t>
    </r>
  </si>
  <si>
    <t>Supply of UPVC pipes (B Type) and fittings conforming to IS-13592-1992
(B) Fittings
xvi) Pipe Clip
(a) 75 mm</t>
  </si>
  <si>
    <t xml:space="preserve">Supply of UPVC pipes (B Type) and fittings conforming to IS-13592-1992
(B) Fittings
xvi) Pipe Clip
b) 110 mm </t>
  </si>
  <si>
    <t xml:space="preserve">Supply of UPVC pipes (B Type) and fittings conforming to IS-13592-1992
(B) Fittings
xvi) Pipe Clip
c) 160 mm </t>
  </si>
  <si>
    <t xml:space="preserve">Supply of UPVC pipes (B Type) and fittings conforming to IS-13592-1992
(B) Fittings
xxxi) Plain Floor Trap with Top tile &amp; Strainer
75 mm
</t>
  </si>
  <si>
    <t xml:space="preserve">Supply of UPVC pipes (B Type) and fittings conforming to IS-13592-1992
(B) Fittings
xxiii) 110/110 S Trap
75 mm
</t>
  </si>
  <si>
    <t xml:space="preserve">Supply of UPVC pipes (B Type) and fittings conforming to IS-13592-1992
(B) Fittings
xxvi) Reducer 110 X 75 mm
75 mm
</t>
  </si>
  <si>
    <t xml:space="preserve">Supply of UPVC pipes (B Type) and fittings conforming to IS-13592-1992
(B) Fittings
xxvii) Reducing Tee (110 X 75 mm)
75 mm
</t>
  </si>
  <si>
    <t xml:space="preserve">Supply of UPVC pipes (B Type) and fittings conforming to IS-13592-1992
(B) Fittings
xviii) W.C. Connector (450 mm long) W / lipring
75 mm
</t>
  </si>
  <si>
    <t xml:space="preserve">Supply of UPVC pipes (B Type) and fittings conforming to IS-13592-1992
(B) Fittings
xxi) 110 X 110 P Trap
75 mm
</t>
  </si>
  <si>
    <t xml:space="preserve">Supply of UPVC pipes (B Type) and fittings conforming to IS-13592-1992
(B) Fittings
xIv) Round Jali
75 mm
</t>
  </si>
  <si>
    <t xml:space="preserve">Supply of UPVC pipes (B Type) and fittings conforming to IS-13592-1992
(B) Fittings
xIvi) Door Cap
75 mm
</t>
  </si>
  <si>
    <t xml:space="preserve">Supply of UPVC pipes (B Type) and fittings conforming to IS-13592-1992
(B) Fittings
xIvi) Door Cap
b) 110 mm
</t>
  </si>
  <si>
    <t>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550 mm X 400 mm size</t>
  </si>
  <si>
    <t>Dismantling wash basin with brackets with or without waste fittings.</t>
  </si>
  <si>
    <t>Supplying, fitting and fixing Anglo-Indian W.C. in white glazed vitreous china ware of approved make complete in position with necessary bolts, nuts etc.
With 'P' trap (without vent)</t>
  </si>
  <si>
    <t>Dismantling Indian W.C. including taking out base concrete as necessary.</t>
  </si>
  <si>
    <t>Refixing Indian W.C. excluding cost of base concrete if necessary complete.</t>
  </si>
  <si>
    <t>Dismantling E.P. or Anglo-Indian W.C.</t>
  </si>
  <si>
    <t>Dismantling Orissa pattern W.C. including taking out of base concrete, if
necessary, complete.</t>
  </si>
  <si>
    <t>Cleaning E.P. or Anglo-Indian W.C. with acid.</t>
  </si>
  <si>
    <t>Cleaning urinal with channel with acid.</t>
  </si>
  <si>
    <t>Removing chokage of water closet.</t>
  </si>
  <si>
    <t>Removing chokage of urinal and waste trap.</t>
  </si>
  <si>
    <t>Each Set</t>
  </si>
  <si>
    <t>Supplying,fitting and fixing 32 mm dia. Flush Pipe of approved make with necessary fixing materials and clamps complete.
Polythene Flush Pipe</t>
  </si>
  <si>
    <t>Supplying,fitting and fixing approved brand P.V.C. CONNECTOR white flexible, with both ends coupling with heavy brass C.P. nut, 15 mm dia.
900 mm long</t>
  </si>
  <si>
    <t>Supplying,fitting and fixing approved brand 32 mm dia.P.V.C. waste pipe, with PVC coupling at one end fitted with necessary clamps.
1050mm long</t>
  </si>
  <si>
    <t>Supplying, fitting and fixing 10 litre P.V.C. low-down cistern conforming to I.S. specification with P.V.C. fittings complete,C.I. brackets including two coats of painting to bracket etc.</t>
  </si>
  <si>
    <t>Supplying, fitting and fixing low-down cistern parts.
(i) Internal fittings for cistern complete of approved make.</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</si>
  <si>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</si>
  <si>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</si>
  <si>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</si>
  <si>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</si>
  <si>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</si>
  <si>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vii) CP Flush Bend (local) best quality
a) Orrisa &amp; Indian Pattern WC</t>
  </si>
  <si>
    <t>Supplying, fitting and fixing low-down cistern parts.
vii) CP Flush Bend (local) best quality
b) E. W.C. &amp; Anglo-Indian W.C.</t>
  </si>
  <si>
    <t xml:space="preserve">
Renewing bolts and nuts for cistern.</t>
  </si>
  <si>
    <t xml:space="preserve">
Supplying, fitting and fixing bib cock or stop cock.
Chromium plated Bib Cock short body (Equivalent to Code No. 511 &amp; Model - Tropical / Sumthing Special of ESSCO or similar brand).</t>
  </si>
  <si>
    <t>PTMT (Polytetra Bib Cock / Stop Cock ( Prayag or equivalent) 15 mm</t>
  </si>
  <si>
    <t>Supplying, fitting and fixing pillar cock of approved make. b) PTMT Pillar Cock - 15 mm. (Prayag or equivalent).</t>
  </si>
  <si>
    <t>Dismantling pillar cock of wash basin.each</t>
  </si>
  <si>
    <t>Refixing pillar cock of wash basin.</t>
  </si>
  <si>
    <t>Fixing brackets for wash basin/ sink/ drain board/ cistern.</t>
  </si>
  <si>
    <t>Supplying, fitting and fixing soap holder.
PTMT (Prayag or equivalent)</t>
  </si>
  <si>
    <t>Supplying, fitting and fixing PTMT Smart Shelf of approved make of size
300 mm.</t>
  </si>
  <si>
    <t>Supplying, fitting and fixing towel rail with two brackets.
C.P. over brass
iii) 25 mm dia. and 750 mm long</t>
  </si>
  <si>
    <t>Supplying, fitting and fixing best quality Indian make mirror 5.5 mm thick with silvering as per I.S.I. specifications supported on fibre glass frame of any colour, frame size 550 mm X 400 mm</t>
  </si>
  <si>
    <t>Supplying, fitting and fixing stainless steel sink complete with waste fittings and two coats of painting of C.I. brackets.
Sink only
530 mm X 430 mm x 180 mm</t>
  </si>
  <si>
    <t>Dismantling sink with brackets with or without waste fittings.(ii) Above 450 mm and upto 600 mm length</t>
  </si>
  <si>
    <t>Refixing sink with brackets with or without waste fittings.(ii) Above 450 mm and upto 600 mm length</t>
  </si>
  <si>
    <t>Cleaning wash basin/ sink with acid.</t>
  </si>
  <si>
    <t>(g) PTMT overhead shower ( Prayag or equivalent)(ii) 150 mm round</t>
  </si>
  <si>
    <t>Supplying P.V.C. water storage tank of approved quality with closed top with lid (Black) - Multilayer
2000 Litre capacity</t>
  </si>
  <si>
    <t>Labour for hoisting plastic water storage tank.
Above 1500 litre upto 5000 litre capacity
On the roof of mumty(top of forth floor)</t>
  </si>
  <si>
    <t>Labour for punching hole in plastic water storage tank upto 50 mm dia.</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</si>
  <si>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 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</si>
  <si>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Upto 50 users:-
Within a lead of 150 metre</t>
  </si>
  <si>
    <t>Cleaning silt of inspection pit.</t>
  </si>
  <si>
    <t>Dismantling &amp; Refixing pit cover</t>
  </si>
  <si>
    <t>Supplying, fitting and fixing in position C.I. manhole/ pit cover with rim.a) Round
(i) 450 mm X 100 mm X 21 kg (approx.)</t>
  </si>
  <si>
    <t>Cleaning soak pit by removing the top slab and replacing inner filling with
jhama bats and repairing the pit as necessary including fitting the slab.</t>
  </si>
  <si>
    <t>Cleaning silt of master trap pit.</t>
  </si>
  <si>
    <t>Taking out old damaged tarfelt from the roof, parapet etc. preparing the roof surfaces by removing all spoils, blisters, moss etc. from the working site and disposal of the same beyond the compound and cleaning the site in all respect as per direction of Engineer-in-Charge. All Floors</t>
  </si>
  <si>
    <t>(a) Applying 2 coats of bonding agent with synthetic multi functional rubber emulsion having adhesive and water proofing properties by mixing with water in proportion  (1 bonding agent : 4 water : 6 cement) as per Manufacturer's specification [Cement to be supplied by the Department]</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</si>
  <si>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</si>
  <si>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sq.m.</t>
  </si>
  <si>
    <t xml:space="preserve">Supply &amp; Fixing FP enclosure (Legrand/Cabtree) concealed in wall &amp; mending good the damages to original finish incl. earthing attachment comprising with the following:
a) 32 DP MCB Isolator (Legrand) - 1 nos                             b) 6-16 A SP MCB - 2 nos  (Roof light &amp; Stair light)
</t>
  </si>
  <si>
    <t>Supply &amp; fixing SPN MCB DB (2+8) WAY (Make-Legrand/Seimens/ABB) with S.S. Enclosure(Legrand cat no - 607711) concealed in wall after cutting wall &amp; mending good the damages &amp; earthing attachment comprising with the following: 
a) 40A DP MCB isolator                                      --- 1 no
b) 6 to 32A SP MCB                                            ---- 8nos</t>
  </si>
  <si>
    <t>Supply &amp; drawing of 1.1 Kv grade single core stranded 'FR' Pvc insulated &amp; unsheathed copper wire () of the following sizes through 19 mm alkathene pipe  recessed in wall. 
a) 2 x 4 + 1 x 2.5 sq mm (SPNDB)</t>
  </si>
  <si>
    <t>Supply &amp; drawing of 1.1 Kv grade single core stranded 'FR' Pvc insulated &amp; unsheathed copper wire () of the following sizes through 19 mm alkathene pipe  recessed in wall. 
b) 2 x 2.5 + 1x1.5 sq mm (P/P plug/Com Plug/ Out door light)</t>
  </si>
  <si>
    <t>Supply &amp; drawing of 1.1 Kv grade single core stranded 'FR' Pvc insulated &amp; unsheathed copper wire () of the following sizes through 19 mm alkathene pipe  recessed in wall. 
a) 3x1.5 sqmm (roof light)</t>
  </si>
  <si>
    <t>Supply &amp; Fixing 240 V, 16 A, 3 pin Modular type Power plug socket (Legrand/Cabtree) with 16A Modular type socket (Legrand/Cabtree) with 16A Modular type switch, without plug top on 4 Module GI Modular type switch board with top cover plate flushed in wall incl. S&amp;F switch board and cover plate and making necy. connections</t>
  </si>
  <si>
    <t xml:space="preserve">Distn. wiring in 3 x 1.5 sqmm single core stranded 'FR' PVC insulated &amp; unsheathed single core stranded copper wire (Glostr/Finolex/Havells)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                                         a) Ave run 6 mtr 
</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</si>
  <si>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(on board)</t>
  </si>
  <si>
    <t>Distn. wiring in 3 x 1.5 sqmm single core stranded 'FR' PVC insulated &amp; unsheathed single core stranded copper wire (Glostr/Finolex/Havells) in 19 mm bore, 3 mm thick polythene pipe complete with all     accessories embedded in wall to 240 V 6A   5 pin plug point  incl. S&amp;F 240 V 6A 3 pin Modular type plug socket &amp; Modular type switch (Legrand/Cabtree) incl. S&amp;F earth continuity wire, fixed on 4 Module GI switch board with 3/4 Module top cover plate flushed in wall incl.mending good damages  average 4.5 mtr</t>
  </si>
  <si>
    <t>Supplying &amp; Fixing 240 V AC/DC superior type Multitune (min 10 nos. tune) Call Bell (Anchor) with selector switch for single/Multi Tunes mode, Battery operated on HW board incl. S&amp;F HW board</t>
  </si>
  <si>
    <t>Fixing only single /twin fluorescent light fitting complete with all accessories directly on wall / ceiling / HW round block and suitable size of MS fastener</t>
  </si>
  <si>
    <t>Supply &amp; fixing socket type electronics Modular socket type fan regulator (Legrand/Crabtree) including connection.</t>
  </si>
  <si>
    <t>Earthing the installation by 50mm dia GI pipe (ISI-M) 3.64 mtr long &amp; 1x4 SWG GI (Hot dip) wire (4mtr long) with suitable nuts, bolts &amp; washers etc. Driven into a depth of 3.65 mtr below the ground level.</t>
  </si>
  <si>
    <t>S &amp; F earth busbar of galvanized (Hot Dip) MS flat 25mm x 6 mm on wall having clearance of 6 mm from wall including providing drilled holes on the busbar complete with GI bolts, nuts, washers, spacing insulators etc. as required</t>
  </si>
  <si>
    <t>Connecting &amp; dressing Meter looping system with 2x6+1x4 sqmm PVC insulated coppetr wire duly layed on the ply board by link clip from Bus bar to Meter &amp; Meter to DP MCBs</t>
  </si>
  <si>
    <r>
      <rPr>
        <b/>
        <sz val="14"/>
        <rFont val="Calibri"/>
        <family val="2"/>
      </rPr>
      <t xml:space="preserve"> Electrical work(NON-SCHEDULE ITEM)</t>
    </r>
    <r>
      <rPr>
        <sz val="11"/>
        <rFont val="Calibri"/>
        <family val="2"/>
      </rPr>
      <t xml:space="preserve">
Supply 4' single LED tube light   fitting complete with all acessaries directly on ceiling  with HW round block &amp; suitable size of MS fastener (Crompton, cat no - DIJB12LT8 - 20 , LLT8-20)
(For stair case only)    </t>
    </r>
  </si>
  <si>
    <r>
      <rPr>
        <b/>
        <sz val="14"/>
        <rFont val="Calibri"/>
        <family val="2"/>
      </rPr>
      <t xml:space="preserve"> Electrical work</t>
    </r>
    <r>
      <rPr>
        <sz val="11"/>
        <rFont val="Calibri"/>
        <family val="2"/>
      </rPr>
      <t xml:space="preserve">
Supply &amp; fixing 240 volt 32A DP switch in S.S. enclosure with fuses onLS &amp; NL to be fixed on angle frame on wall including earthing attachment.</t>
    </r>
  </si>
  <si>
    <t xml:space="preserve">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                               (This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b) Extra for additional 3.6 height or part thereof            </t>
  </si>
  <si>
    <t xml:space="preserve">Tender Inviting Authority: The Additional Chief Engineer,  W.B.P.H&amp;.I.D.Corpn. Ltd. </t>
  </si>
  <si>
    <t>Contract No: WBPHIDCL/Addl.CE/NIT- 137(e)/2018-2019  For Sl. No. 6 (1st Call)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</si>
</sst>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8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Calibri"/>
      <family val="2"/>
    </font>
    <font>
      <sz val="10"/>
      <name val="Calibri"/>
      <family val="2"/>
    </font>
    <font>
      <sz val="9"/>
      <name val="Calibri"/>
      <family val="2"/>
    </font>
    <font>
      <b/>
      <sz val="11"/>
      <name val="Calibri"/>
      <family val="2"/>
    </font>
    <font>
      <b/>
      <sz val="12"/>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10"/>
      <color indexed="23"/>
      <name val="Calibri"/>
      <family val="2"/>
    </font>
    <font>
      <b/>
      <sz val="11"/>
      <color indexed="10"/>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0"/>
      <color theme="0" tint="-0.4999699890613556"/>
      <name val="Calibri"/>
      <family val="2"/>
    </font>
    <font>
      <sz val="11"/>
      <color rgb="FF000000"/>
      <name val="Calibri"/>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4">
    <xf numFmtId="0" fontId="0" fillId="0" borderId="0" xfId="0" applyFont="1" applyAlignment="1">
      <alignment/>
    </xf>
    <xf numFmtId="0" fontId="3" fillId="0" borderId="0" xfId="57" applyNumberFormat="1" applyFont="1" applyFill="1" applyBorder="1" applyAlignment="1">
      <alignment vertical="center"/>
      <protection/>
    </xf>
    <xf numFmtId="0" fontId="69" fillId="0" borderId="0" xfId="57" applyNumberFormat="1" applyFont="1" applyFill="1" applyBorder="1" applyAlignment="1" applyProtection="1">
      <alignment vertical="center"/>
      <protection locked="0"/>
    </xf>
    <xf numFmtId="0" fontId="69"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7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9"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9"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9" fillId="0" borderId="0" xfId="57" applyNumberFormat="1" applyFont="1" applyFill="1" applyAlignment="1">
      <alignment vertical="top"/>
      <protection/>
    </xf>
    <xf numFmtId="0" fontId="71"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9" fillId="0" borderId="0" xfId="57" applyNumberFormat="1" applyFont="1" applyFill="1" applyAlignment="1" applyProtection="1">
      <alignment vertical="top"/>
      <protection/>
    </xf>
    <xf numFmtId="0" fontId="0" fillId="0" borderId="0" xfId="57" applyNumberFormat="1" applyFill="1">
      <alignment/>
      <protection/>
    </xf>
    <xf numFmtId="0" fontId="72" fillId="0" borderId="0" xfId="57" applyNumberFormat="1" applyFont="1" applyFill="1">
      <alignment/>
      <protection/>
    </xf>
    <xf numFmtId="0" fontId="73"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74"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75" fillId="33" borderId="10" xfId="60" applyNumberFormat="1" applyFont="1" applyFill="1" applyBorder="1" applyAlignment="1" applyProtection="1">
      <alignment vertical="center" wrapText="1"/>
      <protection locked="0"/>
    </xf>
    <xf numFmtId="0" fontId="71"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76" fillId="0" borderId="11" xfId="60" applyNumberFormat="1" applyFont="1" applyFill="1" applyBorder="1" applyAlignment="1">
      <alignment vertical="top"/>
      <protection/>
    </xf>
    <xf numFmtId="10" fontId="77" fillId="33" borderId="10" xfId="65" applyNumberFormat="1" applyFont="1" applyFill="1" applyBorder="1" applyAlignment="1" applyProtection="1">
      <alignment horizontal="center" vertical="center"/>
      <protection locked="0"/>
    </xf>
    <xf numFmtId="2" fontId="6" fillId="0" borderId="15" xfId="60" applyNumberFormat="1" applyFont="1" applyFill="1" applyBorder="1" applyAlignment="1">
      <alignment horizontal="right" vertical="top"/>
      <protection/>
    </xf>
    <xf numFmtId="0" fontId="17" fillId="0" borderId="11" xfId="60" applyNumberFormat="1" applyFont="1" applyFill="1" applyBorder="1" applyAlignment="1">
      <alignment vertical="top" wrapText="1"/>
      <protection/>
    </xf>
    <xf numFmtId="0" fontId="78"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6" xfId="57" applyNumberFormat="1" applyFont="1" applyFill="1" applyBorder="1" applyAlignment="1" applyProtection="1">
      <alignment horizontal="right" vertical="center" readingOrder="1"/>
      <protection locked="0"/>
    </xf>
    <xf numFmtId="0" fontId="2" fillId="0" borderId="17"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172" fontId="2" fillId="0" borderId="18"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19" fillId="0" borderId="0" xfId="57" applyNumberFormat="1" applyFont="1" applyFill="1" applyAlignment="1">
      <alignment vertical="top"/>
      <protection/>
    </xf>
    <xf numFmtId="0" fontId="79" fillId="0" borderId="0" xfId="57" applyNumberFormat="1" applyFont="1" applyFill="1" applyAlignment="1">
      <alignment vertical="top"/>
      <protection/>
    </xf>
    <xf numFmtId="0" fontId="18" fillId="0" borderId="11" xfId="60" applyNumberFormat="1" applyFont="1" applyFill="1" applyBorder="1" applyAlignment="1">
      <alignment horizontal="center" vertical="top"/>
      <protection/>
    </xf>
    <xf numFmtId="0" fontId="80" fillId="0" borderId="11" xfId="60" applyNumberFormat="1" applyFont="1" applyFill="1" applyBorder="1" applyAlignment="1">
      <alignment horizontal="left" vertical="center" wrapText="1" readingOrder="1"/>
      <protection/>
    </xf>
    <xf numFmtId="174" fontId="0" fillId="0" borderId="11" xfId="0" applyNumberFormat="1" applyFon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21" fillId="0" borderId="11" xfId="57" applyNumberFormat="1" applyFont="1" applyFill="1" applyBorder="1" applyAlignment="1" applyProtection="1">
      <alignment horizontal="right" vertical="center" readingOrder="1"/>
      <protection locked="0"/>
    </xf>
    <xf numFmtId="0" fontId="21" fillId="0" borderId="11" xfId="57" applyNumberFormat="1" applyFont="1" applyFill="1" applyBorder="1" applyAlignment="1" applyProtection="1">
      <alignment horizontal="right" vertical="center" readingOrder="1"/>
      <protection/>
    </xf>
    <xf numFmtId="0" fontId="18" fillId="0" borderId="11" xfId="60" applyNumberFormat="1" applyFont="1" applyFill="1" applyBorder="1" applyAlignment="1">
      <alignment vertical="center" readingOrder="1"/>
      <protection/>
    </xf>
    <xf numFmtId="0" fontId="18" fillId="0" borderId="11" xfId="57" applyNumberFormat="1" applyFont="1" applyFill="1" applyBorder="1" applyAlignment="1">
      <alignment vertical="center" readingOrder="1"/>
      <protection/>
    </xf>
    <xf numFmtId="0" fontId="21" fillId="0" borderId="11" xfId="57" applyNumberFormat="1" applyFont="1" applyFill="1" applyBorder="1" applyAlignment="1" applyProtection="1">
      <alignment horizontal="left" vertical="center" readingOrder="1"/>
      <protection locked="0"/>
    </xf>
    <xf numFmtId="0" fontId="21" fillId="33" borderId="16" xfId="57" applyNumberFormat="1" applyFont="1" applyFill="1" applyBorder="1" applyAlignment="1" applyProtection="1">
      <alignment horizontal="right" vertical="center" readingOrder="1"/>
      <protection locked="0"/>
    </xf>
    <xf numFmtId="0" fontId="21" fillId="0" borderId="10" xfId="57" applyNumberFormat="1" applyFont="1" applyFill="1" applyBorder="1" applyAlignment="1" applyProtection="1">
      <alignment horizontal="center" vertical="center" wrapText="1" readingOrder="1"/>
      <protection locked="0"/>
    </xf>
    <xf numFmtId="0" fontId="21" fillId="0" borderId="11" xfId="57" applyNumberFormat="1" applyFont="1" applyFill="1" applyBorder="1" applyAlignment="1" applyProtection="1">
      <alignment horizontal="center" vertical="center" wrapText="1" readingOrder="1"/>
      <protection locked="0"/>
    </xf>
    <xf numFmtId="2" fontId="21" fillId="0" borderId="18" xfId="59" applyNumberFormat="1" applyFont="1" applyFill="1" applyBorder="1" applyAlignment="1">
      <alignment horizontal="right" vertical="center" readingOrder="1"/>
      <protection/>
    </xf>
    <xf numFmtId="0" fontId="18" fillId="0" borderId="11" xfId="60" applyNumberFormat="1" applyFont="1" applyFill="1" applyBorder="1" applyAlignment="1">
      <alignment vertical="center" wrapText="1" readingOrder="1"/>
      <protection/>
    </xf>
    <xf numFmtId="0" fontId="21" fillId="0" borderId="11" xfId="60" applyNumberFormat="1" applyFont="1" applyFill="1" applyBorder="1" applyAlignment="1">
      <alignment horizontal="left" vertical="top"/>
      <protection/>
    </xf>
    <xf numFmtId="0" fontId="21" fillId="0" borderId="13" xfId="60" applyNumberFormat="1" applyFont="1" applyFill="1" applyBorder="1" applyAlignment="1">
      <alignment horizontal="left" vertical="top"/>
      <protection/>
    </xf>
    <xf numFmtId="0" fontId="18" fillId="0" borderId="12" xfId="60" applyNumberFormat="1" applyFont="1" applyFill="1" applyBorder="1" applyAlignment="1">
      <alignment vertical="top"/>
      <protection/>
    </xf>
    <xf numFmtId="0" fontId="18" fillId="0" borderId="19" xfId="60" applyNumberFormat="1" applyFont="1" applyFill="1" applyBorder="1" applyAlignment="1">
      <alignment vertical="top"/>
      <protection/>
    </xf>
    <xf numFmtId="0" fontId="51" fillId="0" borderId="14" xfId="60" applyNumberFormat="1" applyFont="1" applyFill="1" applyBorder="1" applyAlignment="1">
      <alignment vertical="top"/>
      <protection/>
    </xf>
    <xf numFmtId="0" fontId="18" fillId="0" borderId="14" xfId="60" applyNumberFormat="1" applyFont="1" applyFill="1" applyBorder="1" applyAlignment="1">
      <alignment vertical="top"/>
      <protection/>
    </xf>
    <xf numFmtId="0" fontId="18" fillId="0" borderId="0" xfId="57" applyNumberFormat="1" applyFont="1" applyFill="1" applyAlignment="1">
      <alignment vertical="top"/>
      <protection/>
    </xf>
    <xf numFmtId="2" fontId="51" fillId="0" borderId="11" xfId="42" applyNumberFormat="1" applyFont="1" applyFill="1" applyBorder="1" applyAlignment="1">
      <alignment vertical="top"/>
    </xf>
    <xf numFmtId="0" fontId="18" fillId="0" borderId="11" xfId="60" applyNumberFormat="1" applyFont="1" applyFill="1" applyBorder="1" applyAlignment="1">
      <alignment vertical="top" wrapText="1"/>
      <protection/>
    </xf>
    <xf numFmtId="2" fontId="19" fillId="0" borderId="0" xfId="57" applyNumberFormat="1" applyFont="1" applyFill="1" applyAlignment="1">
      <alignment vertical="top"/>
      <protection/>
    </xf>
    <xf numFmtId="2" fontId="3" fillId="0" borderId="0" xfId="57" applyNumberFormat="1" applyFont="1" applyFill="1" applyAlignment="1">
      <alignment vertical="top"/>
      <protection/>
    </xf>
    <xf numFmtId="174" fontId="19" fillId="0" borderId="0" xfId="57" applyNumberFormat="1" applyFont="1" applyFill="1" applyAlignment="1">
      <alignment vertical="top"/>
      <protection/>
    </xf>
    <xf numFmtId="0" fontId="18" fillId="0" borderId="11" xfId="0" applyFont="1" applyFill="1" applyBorder="1" applyAlignment="1">
      <alignment horizontal="justify" vertical="justify" wrapText="1"/>
    </xf>
    <xf numFmtId="0" fontId="18" fillId="0" borderId="11" xfId="0" applyFont="1" applyFill="1" applyBorder="1" applyAlignment="1">
      <alignment horizontal="justify" vertical="top" wrapText="1"/>
    </xf>
    <xf numFmtId="0" fontId="18" fillId="0" borderId="11" xfId="0" applyFont="1" applyFill="1" applyBorder="1" applyAlignment="1">
      <alignment horizontal="justify" vertical="top" wrapText="1"/>
    </xf>
    <xf numFmtId="0" fontId="3" fillId="34" borderId="0" xfId="57" applyNumberFormat="1" applyFont="1" applyFill="1" applyBorder="1" applyAlignment="1">
      <alignment vertical="center"/>
      <protection/>
    </xf>
    <xf numFmtId="0" fontId="2" fillId="34" borderId="10" xfId="57" applyNumberFormat="1" applyFont="1" applyFill="1" applyBorder="1" applyAlignment="1">
      <alignment horizontal="center" vertical="top" wrapText="1"/>
      <protection/>
    </xf>
    <xf numFmtId="0" fontId="74" fillId="34" borderId="10" xfId="60" applyNumberFormat="1" applyFont="1" applyFill="1" applyBorder="1" applyAlignment="1">
      <alignment vertical="top" wrapText="1"/>
      <protection/>
    </xf>
    <xf numFmtId="0" fontId="2" fillId="34" borderId="11" xfId="57" applyNumberFormat="1" applyFont="1" applyFill="1" applyBorder="1" applyAlignment="1">
      <alignment horizontal="center" vertical="top" wrapText="1"/>
      <protection/>
    </xf>
    <xf numFmtId="0" fontId="2" fillId="34" borderId="18" xfId="60" applyNumberFormat="1" applyFont="1" applyFill="1" applyBorder="1" applyAlignment="1">
      <alignment horizontal="right" vertical="center" readingOrder="1"/>
      <protection/>
    </xf>
    <xf numFmtId="2" fontId="21" fillId="34" borderId="18" xfId="60" applyNumberFormat="1" applyFont="1" applyFill="1" applyBorder="1" applyAlignment="1">
      <alignment horizontal="right" vertical="center" readingOrder="1"/>
      <protection/>
    </xf>
    <xf numFmtId="0" fontId="0" fillId="34" borderId="0" xfId="57" applyNumberFormat="1" applyFill="1">
      <alignment/>
      <protection/>
    </xf>
    <xf numFmtId="2" fontId="21" fillId="0" borderId="11" xfId="0" applyNumberFormat="1" applyFont="1" applyFill="1" applyBorder="1" applyAlignment="1">
      <alignment horizontal="center" vertical="center"/>
    </xf>
    <xf numFmtId="43" fontId="3" fillId="0" borderId="0" xfId="57" applyNumberFormat="1" applyFont="1" applyFill="1" applyAlignment="1">
      <alignment vertical="top"/>
      <protection/>
    </xf>
    <xf numFmtId="43" fontId="3" fillId="0" borderId="0" xfId="57" applyNumberFormat="1" applyFont="1" applyFill="1" applyAlignment="1" applyProtection="1">
      <alignment vertical="top"/>
      <protection/>
    </xf>
    <xf numFmtId="174" fontId="68" fillId="0" borderId="11" xfId="0" applyNumberFormat="1" applyFont="1" applyFill="1" applyBorder="1" applyAlignment="1">
      <alignment horizontal="center" vertical="center"/>
    </xf>
    <xf numFmtId="43" fontId="19" fillId="0" borderId="0" xfId="57" applyNumberFormat="1" applyFont="1" applyFill="1" applyAlignment="1">
      <alignment vertical="top"/>
      <protection/>
    </xf>
    <xf numFmtId="2" fontId="3" fillId="0" borderId="0" xfId="57" applyNumberFormat="1" applyFont="1" applyFill="1" applyAlignment="1" applyProtection="1">
      <alignment vertical="top"/>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20" xfId="60" applyNumberFormat="1" applyFont="1" applyFill="1" applyBorder="1" applyAlignment="1">
      <alignment horizontal="center" vertical="top" wrapText="1"/>
      <protection/>
    </xf>
    <xf numFmtId="0" fontId="8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70"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4" xfId="60" applyNumberFormat="1" applyFont="1" applyFill="1" applyBorder="1" applyAlignment="1" applyProtection="1">
      <alignment horizontal="left" vertical="top"/>
      <protection locked="0"/>
    </xf>
    <xf numFmtId="0" fontId="2" fillId="0" borderId="20"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owrah%20ps\New%20Microsoft%20Office%20Excel%20Worksheet%20-%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M"/>
      <sheetName val="Abstruct"/>
      <sheetName val="Pre- faching"/>
      <sheetName val="Rate annalysis "/>
      <sheetName val="Abstruct (2)"/>
    </sheetNames>
    <sheetDataSet>
      <sheetData sheetId="4">
        <row r="12">
          <cell r="F12">
            <v>3479679.3120159986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B246"/>
  <sheetViews>
    <sheetView showGridLines="0" view="pageBreakPreview" zoomScale="90" zoomScaleNormal="90" zoomScaleSheetLayoutView="90" zoomScalePageLayoutView="0" workbookViewId="0" topLeftCell="B1">
      <selection activeCell="B8" sqref="B8:BC8"/>
    </sheetView>
  </sheetViews>
  <sheetFormatPr defaultColWidth="9.140625" defaultRowHeight="15"/>
  <cols>
    <col min="1" max="1" width="13.57421875" style="21" customWidth="1"/>
    <col min="2" max="2" width="44.57421875" style="21" customWidth="1"/>
    <col min="3" max="3" width="25.7109375" style="21" hidden="1" customWidth="1"/>
    <col min="4" max="4" width="15.140625" style="21" customWidth="1"/>
    <col min="5" max="5" width="14.140625" style="21" customWidth="1"/>
    <col min="6" max="6" width="19.14062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38"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94" customWidth="1"/>
    <col min="54" max="54" width="18.8515625" style="21" hidden="1" customWidth="1"/>
    <col min="55" max="55" width="50.140625" style="21" customWidth="1"/>
    <col min="56" max="56" width="13.28125" style="21" hidden="1" customWidth="1"/>
    <col min="57" max="57" width="15.8515625" style="21" hidden="1" customWidth="1"/>
    <col min="58" max="58" width="0" style="21" hidden="1" customWidth="1"/>
    <col min="59" max="59" width="12.7109375" style="21" hidden="1" customWidth="1"/>
    <col min="60" max="60" width="0" style="21" hidden="1" customWidth="1"/>
    <col min="61" max="61" width="17.421875" style="21" hidden="1" customWidth="1"/>
    <col min="62" max="62" width="15.7109375" style="21" hidden="1" customWidth="1"/>
    <col min="63" max="63" width="9.8515625" style="21" hidden="1" customWidth="1"/>
    <col min="64" max="64" width="14.57421875" style="21" hidden="1" customWidth="1"/>
    <col min="65" max="231" width="9.140625" style="21" customWidth="1"/>
    <col min="232" max="236" width="9.140625" style="22" customWidth="1"/>
    <col min="237" max="16384" width="9.140625" style="21" customWidth="1"/>
  </cols>
  <sheetData>
    <row r="1" spans="1:236" s="1" customFormat="1" ht="27" customHeight="1">
      <c r="A1" s="107" t="str">
        <f>B2&amp;" BoQ"</f>
        <v>Percentage BoQ</v>
      </c>
      <c r="B1" s="107"/>
      <c r="C1" s="107"/>
      <c r="D1" s="107"/>
      <c r="E1" s="107"/>
      <c r="F1" s="107"/>
      <c r="G1" s="107"/>
      <c r="H1" s="107"/>
      <c r="I1" s="107"/>
      <c r="J1" s="107"/>
      <c r="K1" s="107"/>
      <c r="L1" s="107"/>
      <c r="O1" s="2"/>
      <c r="P1" s="2"/>
      <c r="Q1" s="3"/>
      <c r="BA1" s="88"/>
      <c r="HX1" s="3"/>
      <c r="HY1" s="3"/>
      <c r="HZ1" s="3"/>
      <c r="IA1" s="3"/>
      <c r="IB1" s="3"/>
    </row>
    <row r="2" spans="1:53" s="1" customFormat="1" ht="25.5" customHeight="1" hidden="1">
      <c r="A2" s="23" t="s">
        <v>4</v>
      </c>
      <c r="B2" s="23" t="s">
        <v>63</v>
      </c>
      <c r="C2" s="23" t="s">
        <v>5</v>
      </c>
      <c r="D2" s="23" t="s">
        <v>6</v>
      </c>
      <c r="E2" s="23" t="s">
        <v>7</v>
      </c>
      <c r="J2" s="4"/>
      <c r="K2" s="4"/>
      <c r="L2" s="4"/>
      <c r="O2" s="2"/>
      <c r="P2" s="2"/>
      <c r="Q2" s="3"/>
      <c r="BA2" s="88"/>
    </row>
    <row r="3" spans="1:236" s="1" customFormat="1" ht="30" customHeight="1" hidden="1">
      <c r="A3" s="1" t="s">
        <v>68</v>
      </c>
      <c r="C3" s="1" t="s">
        <v>67</v>
      </c>
      <c r="BA3" s="88"/>
      <c r="HX3" s="3"/>
      <c r="HY3" s="3"/>
      <c r="HZ3" s="3"/>
      <c r="IA3" s="3"/>
      <c r="IB3" s="3"/>
    </row>
    <row r="4" spans="1:236" s="5" customFormat="1" ht="30.75" customHeight="1">
      <c r="A4" s="108" t="s">
        <v>536</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HX4" s="6"/>
      <c r="HY4" s="6"/>
      <c r="HZ4" s="6"/>
      <c r="IA4" s="6"/>
      <c r="IB4" s="6"/>
    </row>
    <row r="5" spans="1:236" s="5" customFormat="1" ht="39" customHeight="1">
      <c r="A5" s="108" t="s">
        <v>302</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HX5" s="6"/>
      <c r="HY5" s="6"/>
      <c r="HZ5" s="6"/>
      <c r="IA5" s="6"/>
      <c r="IB5" s="6"/>
    </row>
    <row r="6" spans="1:236" s="5" customFormat="1" ht="30.75" customHeight="1">
      <c r="A6" s="108" t="s">
        <v>537</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HX6" s="6"/>
      <c r="HY6" s="6"/>
      <c r="HZ6" s="6"/>
      <c r="IA6" s="6"/>
      <c r="IB6" s="6"/>
    </row>
    <row r="7" spans="1:236" s="5" customFormat="1" ht="29.25" customHeight="1" hidden="1">
      <c r="A7" s="109" t="s">
        <v>8</v>
      </c>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HX7" s="6"/>
      <c r="HY7" s="6"/>
      <c r="HZ7" s="6"/>
      <c r="IA7" s="6"/>
      <c r="IB7" s="6"/>
    </row>
    <row r="8" spans="1:236" s="7" customFormat="1" ht="37.5" customHeight="1">
      <c r="A8" s="24" t="s">
        <v>9</v>
      </c>
      <c r="B8" s="110"/>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2"/>
      <c r="HX8" s="8"/>
      <c r="HY8" s="8"/>
      <c r="HZ8" s="8"/>
      <c r="IA8" s="8"/>
      <c r="IB8" s="8"/>
    </row>
    <row r="9" spans="1:236" s="9" customFormat="1" ht="61.5" customHeight="1">
      <c r="A9" s="101" t="s">
        <v>10</v>
      </c>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3"/>
      <c r="HX9" s="10"/>
      <c r="HY9" s="10"/>
      <c r="HZ9" s="10"/>
      <c r="IA9" s="10"/>
      <c r="IB9" s="10"/>
    </row>
    <row r="10" spans="1:236"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89" t="s">
        <v>11</v>
      </c>
      <c r="BB10" s="11" t="s">
        <v>11</v>
      </c>
      <c r="BC10" s="11" t="s">
        <v>12</v>
      </c>
      <c r="HX10" s="13"/>
      <c r="HY10" s="13"/>
      <c r="HZ10" s="13"/>
      <c r="IA10" s="13"/>
      <c r="IB10" s="13"/>
    </row>
    <row r="11" spans="1:236"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90" t="s">
        <v>32</v>
      </c>
      <c r="BB11" s="26" t="s">
        <v>32</v>
      </c>
      <c r="BC11" s="26" t="s">
        <v>33</v>
      </c>
      <c r="HX11" s="13"/>
      <c r="HY11" s="13"/>
      <c r="HZ11" s="13"/>
      <c r="IA11" s="13"/>
      <c r="IB11" s="13"/>
    </row>
    <row r="12" spans="1:236"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91">
        <v>53</v>
      </c>
      <c r="BB12" s="14">
        <v>54</v>
      </c>
      <c r="BC12" s="14">
        <v>55</v>
      </c>
      <c r="HX12" s="13"/>
      <c r="HY12" s="13"/>
      <c r="HZ12" s="13"/>
      <c r="IA12" s="13"/>
      <c r="IB12" s="13"/>
    </row>
    <row r="13" spans="1:236" s="15" customFormat="1" ht="27">
      <c r="A13" s="27">
        <v>1</v>
      </c>
      <c r="B13" s="42" t="s">
        <v>206</v>
      </c>
      <c r="C13" s="43"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92"/>
      <c r="BB13" s="54"/>
      <c r="BC13" s="55"/>
      <c r="HX13" s="16">
        <v>1</v>
      </c>
      <c r="HY13" s="16" t="s">
        <v>35</v>
      </c>
      <c r="HZ13" s="16" t="s">
        <v>36</v>
      </c>
      <c r="IA13" s="16">
        <v>10</v>
      </c>
      <c r="IB13" s="16" t="s">
        <v>37</v>
      </c>
    </row>
    <row r="14" spans="1:236" s="56" customFormat="1" ht="79.5" customHeight="1">
      <c r="A14" s="58">
        <v>2</v>
      </c>
      <c r="B14" s="85" t="s">
        <v>303</v>
      </c>
      <c r="C14" s="59" t="s">
        <v>203</v>
      </c>
      <c r="D14" s="60">
        <v>1176.514</v>
      </c>
      <c r="E14" s="61" t="s">
        <v>304</v>
      </c>
      <c r="F14" s="62">
        <v>21.49</v>
      </c>
      <c r="G14" s="63"/>
      <c r="H14" s="64"/>
      <c r="I14" s="65" t="s">
        <v>39</v>
      </c>
      <c r="J14" s="66">
        <f>IF(I14="Less(-)",-1,1)</f>
        <v>1</v>
      </c>
      <c r="K14" s="67" t="s">
        <v>64</v>
      </c>
      <c r="L14" s="67" t="s">
        <v>7</v>
      </c>
      <c r="M14" s="68"/>
      <c r="N14" s="63"/>
      <c r="O14" s="63"/>
      <c r="P14" s="69"/>
      <c r="Q14" s="63"/>
      <c r="R14" s="63"/>
      <c r="S14" s="69"/>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93">
        <f>total_amount_ba($B$2,$D$2,D14,F14,J14,K14,M14)</f>
        <v>25283.29</v>
      </c>
      <c r="BB14" s="71">
        <f>BA14+SUM(N14:AZ14)</f>
        <v>25283.29</v>
      </c>
      <c r="BC14" s="72" t="str">
        <f>SpellNumber(L14,BB14)</f>
        <v>INR  Twenty Five Thousand Two Hundred &amp; Eighty Three  and Paise Twenty Nine Only</v>
      </c>
      <c r="BE14" s="56">
        <f>F14*1.12*1.01</f>
        <v>24.309488</v>
      </c>
      <c r="BF14" s="56">
        <v>10</v>
      </c>
      <c r="BG14" s="82">
        <f>BF14*1.12*1.01</f>
        <v>11.31</v>
      </c>
      <c r="BI14" s="99">
        <f>'[5]Abstruct (2)'!$F$12</f>
        <v>3479679.31</v>
      </c>
      <c r="BJ14" s="56">
        <v>19</v>
      </c>
      <c r="BK14" s="82">
        <f>BJ14*1.12*1.01</f>
        <v>21.49</v>
      </c>
      <c r="HX14" s="57">
        <v>2</v>
      </c>
      <c r="HY14" s="57" t="s">
        <v>35</v>
      </c>
      <c r="HZ14" s="57" t="s">
        <v>44</v>
      </c>
      <c r="IA14" s="57">
        <v>10</v>
      </c>
      <c r="IB14" s="57" t="s">
        <v>38</v>
      </c>
    </row>
    <row r="15" spans="1:236" s="56" customFormat="1" ht="75.75" customHeight="1">
      <c r="A15" s="27">
        <v>3</v>
      </c>
      <c r="B15" s="86" t="s">
        <v>305</v>
      </c>
      <c r="C15" s="43" t="s">
        <v>204</v>
      </c>
      <c r="D15" s="60">
        <v>1</v>
      </c>
      <c r="E15" s="61" t="s">
        <v>310</v>
      </c>
      <c r="F15" s="62">
        <v>2212.63</v>
      </c>
      <c r="G15" s="63"/>
      <c r="H15" s="64"/>
      <c r="I15" s="65" t="s">
        <v>39</v>
      </c>
      <c r="J15" s="66">
        <f aca="true" t="shared" si="0" ref="J15:J76">IF(I15="Less(-)",-1,1)</f>
        <v>1</v>
      </c>
      <c r="K15" s="67" t="s">
        <v>64</v>
      </c>
      <c r="L15" s="67" t="s">
        <v>7</v>
      </c>
      <c r="M15" s="68"/>
      <c r="N15" s="63"/>
      <c r="O15" s="63"/>
      <c r="P15" s="69"/>
      <c r="Q15" s="63"/>
      <c r="R15" s="63"/>
      <c r="S15" s="69"/>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93">
        <f aca="true" t="shared" si="1" ref="BA15:BA75">total_amount_ba($B$2,$D$2,D15,F15,J15,K15,M15)</f>
        <v>2212.63</v>
      </c>
      <c r="BB15" s="71">
        <f aca="true" t="shared" si="2" ref="BB15:BB78">BA15+SUM(N15:AZ15)</f>
        <v>2212.63</v>
      </c>
      <c r="BC15" s="72" t="str">
        <f aca="true" t="shared" si="3" ref="BC15:BC76">SpellNumber(L15,BB15)</f>
        <v>INR  Two Thousand Two Hundred &amp; Twelve  and Paise Sixty Three Only</v>
      </c>
      <c r="BD15" s="56">
        <f>13.34/226.24</f>
        <v>0.0589639321074965</v>
      </c>
      <c r="BE15" s="56">
        <f aca="true" t="shared" si="4" ref="BE15:BE76">F15*1.12*1.01</f>
        <v>2502.927056</v>
      </c>
      <c r="BF15" s="56">
        <v>119.27</v>
      </c>
      <c r="BG15" s="82">
        <f aca="true" t="shared" si="5" ref="BG15:BG76">BF15*1.12*1.01</f>
        <v>134.92</v>
      </c>
      <c r="BH15" s="84">
        <f>D17+BD15</f>
        <v>1.559</v>
      </c>
      <c r="BI15" s="82">
        <f>3653675/1.05</f>
        <v>3479690.48</v>
      </c>
      <c r="BJ15" s="56">
        <v>1956</v>
      </c>
      <c r="BK15" s="82">
        <f aca="true" t="shared" si="6" ref="BK15:BK79">BJ15*1.12*1.01</f>
        <v>2212.63</v>
      </c>
      <c r="HX15" s="57">
        <v>3</v>
      </c>
      <c r="HY15" s="57" t="s">
        <v>46</v>
      </c>
      <c r="HZ15" s="57" t="s">
        <v>47</v>
      </c>
      <c r="IA15" s="57">
        <v>10</v>
      </c>
      <c r="IB15" s="57" t="s">
        <v>38</v>
      </c>
    </row>
    <row r="16" spans="1:236" s="56" customFormat="1" ht="75">
      <c r="A16" s="58">
        <v>4</v>
      </c>
      <c r="B16" s="86" t="s">
        <v>306</v>
      </c>
      <c r="C16" s="59" t="s">
        <v>43</v>
      </c>
      <c r="D16" s="60">
        <v>1.2</v>
      </c>
      <c r="E16" s="61" t="s">
        <v>310</v>
      </c>
      <c r="F16" s="62">
        <v>2269.19</v>
      </c>
      <c r="G16" s="63"/>
      <c r="H16" s="64"/>
      <c r="I16" s="65" t="s">
        <v>39</v>
      </c>
      <c r="J16" s="66">
        <f t="shared" si="0"/>
        <v>1</v>
      </c>
      <c r="K16" s="67" t="s">
        <v>64</v>
      </c>
      <c r="L16" s="67" t="s">
        <v>7</v>
      </c>
      <c r="M16" s="68"/>
      <c r="N16" s="63"/>
      <c r="O16" s="63"/>
      <c r="P16" s="69"/>
      <c r="Q16" s="63"/>
      <c r="R16" s="63"/>
      <c r="S16" s="69"/>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93">
        <f t="shared" si="1"/>
        <v>2723.03</v>
      </c>
      <c r="BB16" s="71">
        <f t="shared" si="2"/>
        <v>2723.03</v>
      </c>
      <c r="BC16" s="72" t="str">
        <f t="shared" si="3"/>
        <v>INR  Two Thousand Seven Hundred &amp; Twenty Three  and Paise Three Only</v>
      </c>
      <c r="BE16" s="56">
        <f t="shared" si="4"/>
        <v>2566.907728</v>
      </c>
      <c r="BF16" s="56">
        <v>192.38</v>
      </c>
      <c r="BG16" s="82">
        <f t="shared" si="5"/>
        <v>217.62</v>
      </c>
      <c r="BI16" s="82">
        <f>BA243</f>
        <v>3479679.3</v>
      </c>
      <c r="BJ16" s="56">
        <v>2006</v>
      </c>
      <c r="BK16" s="82">
        <f t="shared" si="6"/>
        <v>2269.19</v>
      </c>
      <c r="HX16" s="57">
        <v>1.01</v>
      </c>
      <c r="HY16" s="57" t="s">
        <v>40</v>
      </c>
      <c r="HZ16" s="57" t="s">
        <v>36</v>
      </c>
      <c r="IA16" s="57">
        <v>123.223</v>
      </c>
      <c r="IB16" s="57" t="s">
        <v>38</v>
      </c>
    </row>
    <row r="17" spans="1:236" s="56" customFormat="1" ht="75">
      <c r="A17" s="27">
        <v>5</v>
      </c>
      <c r="B17" s="86" t="s">
        <v>307</v>
      </c>
      <c r="C17" s="43" t="s">
        <v>45</v>
      </c>
      <c r="D17" s="60">
        <v>1.5</v>
      </c>
      <c r="E17" s="61" t="s">
        <v>310</v>
      </c>
      <c r="F17" s="62">
        <v>2325.75</v>
      </c>
      <c r="G17" s="63"/>
      <c r="H17" s="64"/>
      <c r="I17" s="65" t="s">
        <v>39</v>
      </c>
      <c r="J17" s="66">
        <f t="shared" si="0"/>
        <v>1</v>
      </c>
      <c r="K17" s="67" t="s">
        <v>64</v>
      </c>
      <c r="L17" s="67" t="s">
        <v>7</v>
      </c>
      <c r="M17" s="68"/>
      <c r="N17" s="63"/>
      <c r="O17" s="63"/>
      <c r="P17" s="69"/>
      <c r="Q17" s="63"/>
      <c r="R17" s="63"/>
      <c r="S17" s="69"/>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93">
        <f t="shared" si="1"/>
        <v>3488.63</v>
      </c>
      <c r="BB17" s="71">
        <f t="shared" si="2"/>
        <v>3488.63</v>
      </c>
      <c r="BC17" s="72" t="str">
        <f t="shared" si="3"/>
        <v>INR  Three Thousand Four Hundred &amp; Eighty Eight  and Paise Sixty Three Only</v>
      </c>
      <c r="BE17" s="56">
        <f t="shared" si="4"/>
        <v>2630.8884</v>
      </c>
      <c r="BF17" s="56">
        <v>77.54</v>
      </c>
      <c r="BG17" s="82">
        <f t="shared" si="5"/>
        <v>87.71</v>
      </c>
      <c r="BI17" s="82">
        <f>BI16-BI15</f>
        <v>-11.18</v>
      </c>
      <c r="BJ17" s="56">
        <v>2056</v>
      </c>
      <c r="BK17" s="82">
        <f t="shared" si="6"/>
        <v>2325.75</v>
      </c>
      <c r="HX17" s="57">
        <v>1.02</v>
      </c>
      <c r="HY17" s="57" t="s">
        <v>41</v>
      </c>
      <c r="HZ17" s="57" t="s">
        <v>42</v>
      </c>
      <c r="IA17" s="57">
        <v>213</v>
      </c>
      <c r="IB17" s="57" t="s">
        <v>38</v>
      </c>
    </row>
    <row r="18" spans="1:236" s="56" customFormat="1" ht="75">
      <c r="A18" s="58">
        <v>6</v>
      </c>
      <c r="B18" s="86" t="s">
        <v>308</v>
      </c>
      <c r="C18" s="59" t="s">
        <v>48</v>
      </c>
      <c r="D18" s="98">
        <v>14.1</v>
      </c>
      <c r="E18" s="61" t="s">
        <v>310</v>
      </c>
      <c r="F18" s="62">
        <v>2382.31</v>
      </c>
      <c r="G18" s="63"/>
      <c r="H18" s="64"/>
      <c r="I18" s="65" t="s">
        <v>39</v>
      </c>
      <c r="J18" s="66">
        <f t="shared" si="0"/>
        <v>1</v>
      </c>
      <c r="K18" s="67" t="s">
        <v>64</v>
      </c>
      <c r="L18" s="67" t="s">
        <v>7</v>
      </c>
      <c r="M18" s="68"/>
      <c r="N18" s="63"/>
      <c r="O18" s="63"/>
      <c r="P18" s="69"/>
      <c r="Q18" s="63"/>
      <c r="R18" s="63"/>
      <c r="S18" s="69"/>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93">
        <f t="shared" si="1"/>
        <v>33590.57</v>
      </c>
      <c r="BB18" s="71">
        <f t="shared" si="2"/>
        <v>33590.57</v>
      </c>
      <c r="BC18" s="72" t="str">
        <f t="shared" si="3"/>
        <v>INR  Thirty Three Thousand Five Hundred &amp; Ninety  and Paise Fifty Seven Only</v>
      </c>
      <c r="BE18" s="56">
        <f t="shared" si="4"/>
        <v>2694.869072</v>
      </c>
      <c r="BF18" s="56">
        <v>711.81</v>
      </c>
      <c r="BG18" s="82">
        <f t="shared" si="5"/>
        <v>805.2</v>
      </c>
      <c r="BJ18" s="56">
        <v>2106</v>
      </c>
      <c r="BK18" s="82">
        <f t="shared" si="6"/>
        <v>2382.31</v>
      </c>
      <c r="HX18" s="57">
        <v>2</v>
      </c>
      <c r="HY18" s="57" t="s">
        <v>35</v>
      </c>
      <c r="HZ18" s="57" t="s">
        <v>44</v>
      </c>
      <c r="IA18" s="57">
        <v>10</v>
      </c>
      <c r="IB18" s="57" t="s">
        <v>38</v>
      </c>
    </row>
    <row r="19" spans="1:236" s="56" customFormat="1" ht="75">
      <c r="A19" s="27">
        <v>7</v>
      </c>
      <c r="B19" s="86" t="s">
        <v>309</v>
      </c>
      <c r="C19" s="43" t="s">
        <v>49</v>
      </c>
      <c r="D19" s="60">
        <v>0.5</v>
      </c>
      <c r="E19" s="61" t="s">
        <v>310</v>
      </c>
      <c r="F19" s="62">
        <v>2438.87</v>
      </c>
      <c r="G19" s="63"/>
      <c r="H19" s="64"/>
      <c r="I19" s="65" t="s">
        <v>39</v>
      </c>
      <c r="J19" s="66">
        <f t="shared" si="0"/>
        <v>1</v>
      </c>
      <c r="K19" s="67" t="s">
        <v>64</v>
      </c>
      <c r="L19" s="67" t="s">
        <v>7</v>
      </c>
      <c r="M19" s="68"/>
      <c r="N19" s="63"/>
      <c r="O19" s="63"/>
      <c r="P19" s="69"/>
      <c r="Q19" s="63"/>
      <c r="R19" s="63"/>
      <c r="S19" s="69"/>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93">
        <f t="shared" si="1"/>
        <v>1219.44</v>
      </c>
      <c r="BB19" s="71">
        <f t="shared" si="2"/>
        <v>1219.44</v>
      </c>
      <c r="BC19" s="72" t="str">
        <f t="shared" si="3"/>
        <v>INR  One Thousand Two Hundred &amp; Nineteen  and Paise Forty Four Only</v>
      </c>
      <c r="BE19" s="56">
        <f t="shared" si="4"/>
        <v>2758.849744</v>
      </c>
      <c r="BF19" s="56">
        <v>348</v>
      </c>
      <c r="BG19" s="82">
        <f t="shared" si="5"/>
        <v>393.66</v>
      </c>
      <c r="BJ19" s="56">
        <v>2156</v>
      </c>
      <c r="BK19" s="82">
        <f t="shared" si="6"/>
        <v>2438.87</v>
      </c>
      <c r="HX19" s="57">
        <v>3</v>
      </c>
      <c r="HY19" s="57" t="s">
        <v>46</v>
      </c>
      <c r="HZ19" s="57" t="s">
        <v>47</v>
      </c>
      <c r="IA19" s="57">
        <v>10</v>
      </c>
      <c r="IB19" s="57" t="s">
        <v>38</v>
      </c>
    </row>
    <row r="20" spans="1:236" s="56" customFormat="1" ht="105">
      <c r="A20" s="58">
        <v>8</v>
      </c>
      <c r="B20" s="86" t="s">
        <v>311</v>
      </c>
      <c r="C20" s="59" t="s">
        <v>50</v>
      </c>
      <c r="D20" s="60">
        <v>8</v>
      </c>
      <c r="E20" s="61" t="s">
        <v>310</v>
      </c>
      <c r="F20" s="62">
        <v>1062.2</v>
      </c>
      <c r="G20" s="63"/>
      <c r="H20" s="64"/>
      <c r="I20" s="65" t="s">
        <v>39</v>
      </c>
      <c r="J20" s="66">
        <f t="shared" si="0"/>
        <v>1</v>
      </c>
      <c r="K20" s="67" t="s">
        <v>64</v>
      </c>
      <c r="L20" s="67" t="s">
        <v>7</v>
      </c>
      <c r="M20" s="68"/>
      <c r="N20" s="63"/>
      <c r="O20" s="63"/>
      <c r="P20" s="69"/>
      <c r="Q20" s="63"/>
      <c r="R20" s="63"/>
      <c r="S20" s="69"/>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93">
        <f t="shared" si="1"/>
        <v>8497.6</v>
      </c>
      <c r="BB20" s="71">
        <f t="shared" si="2"/>
        <v>8497.6</v>
      </c>
      <c r="BC20" s="72" t="str">
        <f t="shared" si="3"/>
        <v>INR  Eight Thousand Four Hundred &amp; Ninety Seven  and Paise Sixty Only</v>
      </c>
      <c r="BE20" s="56">
        <f t="shared" si="4"/>
        <v>1201.56064</v>
      </c>
      <c r="BF20" s="56">
        <v>5679.14</v>
      </c>
      <c r="BG20" s="82">
        <f t="shared" si="5"/>
        <v>6424.24</v>
      </c>
      <c r="BJ20" s="56">
        <v>939</v>
      </c>
      <c r="BK20" s="82">
        <f t="shared" si="6"/>
        <v>1062.2</v>
      </c>
      <c r="HX20" s="57">
        <v>1.01</v>
      </c>
      <c r="HY20" s="57" t="s">
        <v>40</v>
      </c>
      <c r="HZ20" s="57" t="s">
        <v>36</v>
      </c>
      <c r="IA20" s="57">
        <v>123.223</v>
      </c>
      <c r="IB20" s="57" t="s">
        <v>38</v>
      </c>
    </row>
    <row r="21" spans="1:236" s="56" customFormat="1" ht="105">
      <c r="A21" s="27">
        <v>9</v>
      </c>
      <c r="B21" s="86" t="s">
        <v>312</v>
      </c>
      <c r="C21" s="43" t="s">
        <v>51</v>
      </c>
      <c r="D21" s="60">
        <v>3</v>
      </c>
      <c r="E21" s="61" t="s">
        <v>310</v>
      </c>
      <c r="F21" s="62">
        <v>1118.76</v>
      </c>
      <c r="G21" s="63"/>
      <c r="H21" s="64"/>
      <c r="I21" s="65" t="s">
        <v>39</v>
      </c>
      <c r="J21" s="66">
        <f t="shared" si="0"/>
        <v>1</v>
      </c>
      <c r="K21" s="67" t="s">
        <v>64</v>
      </c>
      <c r="L21" s="67" t="s">
        <v>7</v>
      </c>
      <c r="M21" s="68"/>
      <c r="N21" s="63"/>
      <c r="O21" s="63"/>
      <c r="P21" s="69"/>
      <c r="Q21" s="63"/>
      <c r="R21" s="63"/>
      <c r="S21" s="69"/>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93">
        <f t="shared" si="1"/>
        <v>3356.28</v>
      </c>
      <c r="BB21" s="71">
        <f t="shared" si="2"/>
        <v>3356.28</v>
      </c>
      <c r="BC21" s="72" t="str">
        <f t="shared" si="3"/>
        <v>INR  Three Thousand Three Hundred &amp; Fifty Six  and Paise Twenty Eight Only</v>
      </c>
      <c r="BE21" s="56">
        <f t="shared" si="4"/>
        <v>1265.541312</v>
      </c>
      <c r="BF21" s="56">
        <v>6734.64</v>
      </c>
      <c r="BG21" s="82">
        <f t="shared" si="5"/>
        <v>7618.22</v>
      </c>
      <c r="BJ21" s="56">
        <v>989</v>
      </c>
      <c r="BK21" s="82">
        <f t="shared" si="6"/>
        <v>1118.76</v>
      </c>
      <c r="HX21" s="57"/>
      <c r="HY21" s="57"/>
      <c r="HZ21" s="57"/>
      <c r="IA21" s="57"/>
      <c r="IB21" s="57"/>
    </row>
    <row r="22" spans="1:236" s="56" customFormat="1" ht="93" customHeight="1">
      <c r="A22" s="58">
        <v>10</v>
      </c>
      <c r="B22" s="86" t="s">
        <v>313</v>
      </c>
      <c r="C22" s="59" t="s">
        <v>52</v>
      </c>
      <c r="D22" s="60">
        <v>3</v>
      </c>
      <c r="E22" s="61" t="s">
        <v>310</v>
      </c>
      <c r="F22" s="62">
        <v>1175.32</v>
      </c>
      <c r="G22" s="63"/>
      <c r="H22" s="64"/>
      <c r="I22" s="65" t="s">
        <v>39</v>
      </c>
      <c r="J22" s="66">
        <f t="shared" si="0"/>
        <v>1</v>
      </c>
      <c r="K22" s="67" t="s">
        <v>64</v>
      </c>
      <c r="L22" s="67" t="s">
        <v>7</v>
      </c>
      <c r="M22" s="68"/>
      <c r="N22" s="63"/>
      <c r="O22" s="63"/>
      <c r="P22" s="69"/>
      <c r="Q22" s="63"/>
      <c r="R22" s="63"/>
      <c r="S22" s="69"/>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93">
        <f t="shared" si="1"/>
        <v>3525.96</v>
      </c>
      <c r="BB22" s="71">
        <f t="shared" si="2"/>
        <v>3525.96</v>
      </c>
      <c r="BC22" s="72" t="str">
        <f t="shared" si="3"/>
        <v>INR  Three Thousand Five Hundred &amp; Twenty Five  and Paise Ninety Six Only</v>
      </c>
      <c r="BE22" s="56">
        <f t="shared" si="4"/>
        <v>1329.521984</v>
      </c>
      <c r="BF22" s="56">
        <v>6829.64</v>
      </c>
      <c r="BG22" s="82">
        <f t="shared" si="5"/>
        <v>7725.69</v>
      </c>
      <c r="BJ22" s="56">
        <v>1039</v>
      </c>
      <c r="BK22" s="82">
        <f t="shared" si="6"/>
        <v>1175.32</v>
      </c>
      <c r="HX22" s="57"/>
      <c r="HY22" s="57"/>
      <c r="HZ22" s="57"/>
      <c r="IA22" s="57"/>
      <c r="IB22" s="57"/>
    </row>
    <row r="23" spans="1:236" s="56" customFormat="1" ht="105">
      <c r="A23" s="27">
        <v>11</v>
      </c>
      <c r="B23" s="86" t="s">
        <v>314</v>
      </c>
      <c r="C23" s="43" t="s">
        <v>53</v>
      </c>
      <c r="D23" s="60">
        <v>3</v>
      </c>
      <c r="E23" s="61" t="s">
        <v>310</v>
      </c>
      <c r="F23" s="62">
        <v>1231.88</v>
      </c>
      <c r="G23" s="63"/>
      <c r="H23" s="64"/>
      <c r="I23" s="65" t="s">
        <v>39</v>
      </c>
      <c r="J23" s="66">
        <f t="shared" si="0"/>
        <v>1</v>
      </c>
      <c r="K23" s="67" t="s">
        <v>64</v>
      </c>
      <c r="L23" s="67" t="s">
        <v>7</v>
      </c>
      <c r="M23" s="68"/>
      <c r="N23" s="63"/>
      <c r="O23" s="63"/>
      <c r="P23" s="69"/>
      <c r="Q23" s="63"/>
      <c r="R23" s="63"/>
      <c r="S23" s="69"/>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93">
        <f t="shared" si="1"/>
        <v>3695.64</v>
      </c>
      <c r="BB23" s="71">
        <f t="shared" si="2"/>
        <v>3695.64</v>
      </c>
      <c r="BC23" s="72" t="str">
        <f t="shared" si="3"/>
        <v>INR  Three Thousand Six Hundred &amp; Ninety Five  and Paise Sixty Four Only</v>
      </c>
      <c r="BE23" s="56">
        <f t="shared" si="4"/>
        <v>1393.502656</v>
      </c>
      <c r="BF23" s="56">
        <v>6924.64</v>
      </c>
      <c r="BG23" s="82">
        <f t="shared" si="5"/>
        <v>7833.15</v>
      </c>
      <c r="BJ23" s="56">
        <v>1089</v>
      </c>
      <c r="BK23" s="82">
        <f t="shared" si="6"/>
        <v>1231.88</v>
      </c>
      <c r="HX23" s="57"/>
      <c r="HY23" s="57"/>
      <c r="HZ23" s="57"/>
      <c r="IA23" s="57"/>
      <c r="IB23" s="57"/>
    </row>
    <row r="24" spans="1:236" s="56" customFormat="1" ht="105">
      <c r="A24" s="58">
        <v>12</v>
      </c>
      <c r="B24" s="86" t="s">
        <v>315</v>
      </c>
      <c r="C24" s="59" t="s">
        <v>54</v>
      </c>
      <c r="D24" s="60">
        <v>1</v>
      </c>
      <c r="E24" s="61" t="s">
        <v>310</v>
      </c>
      <c r="F24" s="62">
        <v>1288.44</v>
      </c>
      <c r="G24" s="63"/>
      <c r="H24" s="64"/>
      <c r="I24" s="65" t="s">
        <v>39</v>
      </c>
      <c r="J24" s="66">
        <f t="shared" si="0"/>
        <v>1</v>
      </c>
      <c r="K24" s="67" t="s">
        <v>64</v>
      </c>
      <c r="L24" s="67" t="s">
        <v>7</v>
      </c>
      <c r="M24" s="68"/>
      <c r="N24" s="63"/>
      <c r="O24" s="63"/>
      <c r="P24" s="69"/>
      <c r="Q24" s="63"/>
      <c r="R24" s="63"/>
      <c r="S24" s="69"/>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93">
        <f t="shared" si="1"/>
        <v>1288.44</v>
      </c>
      <c r="BB24" s="71">
        <f t="shared" si="2"/>
        <v>1288.44</v>
      </c>
      <c r="BC24" s="72" t="str">
        <f t="shared" si="3"/>
        <v>INR  One Thousand Two Hundred &amp; Eighty Eight  and Paise Forty Four Only</v>
      </c>
      <c r="BE24" s="56">
        <f t="shared" si="4"/>
        <v>1457.483328</v>
      </c>
      <c r="BF24" s="56">
        <v>359</v>
      </c>
      <c r="BG24" s="82">
        <f t="shared" si="5"/>
        <v>406.1</v>
      </c>
      <c r="BJ24" s="56">
        <v>1139</v>
      </c>
      <c r="BK24" s="82">
        <f t="shared" si="6"/>
        <v>1288.44</v>
      </c>
      <c r="HX24" s="57"/>
      <c r="HY24" s="57"/>
      <c r="HZ24" s="57"/>
      <c r="IA24" s="57"/>
      <c r="IB24" s="57"/>
    </row>
    <row r="25" spans="1:236" s="56" customFormat="1" ht="105">
      <c r="A25" s="27">
        <v>13</v>
      </c>
      <c r="B25" s="86" t="s">
        <v>316</v>
      </c>
      <c r="C25" s="43" t="s">
        <v>55</v>
      </c>
      <c r="D25" s="60">
        <v>2</v>
      </c>
      <c r="E25" s="61" t="s">
        <v>310</v>
      </c>
      <c r="F25" s="62">
        <v>505.65</v>
      </c>
      <c r="G25" s="63"/>
      <c r="H25" s="64"/>
      <c r="I25" s="65" t="s">
        <v>39</v>
      </c>
      <c r="J25" s="66">
        <f t="shared" si="0"/>
        <v>1</v>
      </c>
      <c r="K25" s="67" t="s">
        <v>64</v>
      </c>
      <c r="L25" s="67" t="s">
        <v>7</v>
      </c>
      <c r="M25" s="68"/>
      <c r="N25" s="63"/>
      <c r="O25" s="63"/>
      <c r="P25" s="69"/>
      <c r="Q25" s="63"/>
      <c r="R25" s="63"/>
      <c r="S25" s="69"/>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93">
        <f t="shared" si="1"/>
        <v>1011.3</v>
      </c>
      <c r="BB25" s="71">
        <f t="shared" si="2"/>
        <v>1011.3</v>
      </c>
      <c r="BC25" s="72" t="str">
        <f t="shared" si="3"/>
        <v>INR  One Thousand  &amp;Eleven  and Paise Thirty Only</v>
      </c>
      <c r="BE25" s="56">
        <f t="shared" si="4"/>
        <v>571.99128</v>
      </c>
      <c r="BF25" s="56">
        <v>377</v>
      </c>
      <c r="BG25" s="82">
        <f t="shared" si="5"/>
        <v>426.46</v>
      </c>
      <c r="BJ25" s="56">
        <v>447</v>
      </c>
      <c r="BK25" s="82">
        <f t="shared" si="6"/>
        <v>505.65</v>
      </c>
      <c r="HX25" s="57"/>
      <c r="HY25" s="57"/>
      <c r="HZ25" s="57"/>
      <c r="IA25" s="57"/>
      <c r="IB25" s="57"/>
    </row>
    <row r="26" spans="1:236" s="56" customFormat="1" ht="105">
      <c r="A26" s="58">
        <v>14</v>
      </c>
      <c r="B26" s="86" t="s">
        <v>317</v>
      </c>
      <c r="C26" s="59" t="s">
        <v>56</v>
      </c>
      <c r="D26" s="60">
        <v>2</v>
      </c>
      <c r="E26" s="61" t="s">
        <v>310</v>
      </c>
      <c r="F26" s="62">
        <v>562.21</v>
      </c>
      <c r="G26" s="63"/>
      <c r="H26" s="64"/>
      <c r="I26" s="65" t="s">
        <v>39</v>
      </c>
      <c r="J26" s="66">
        <f t="shared" si="0"/>
        <v>1</v>
      </c>
      <c r="K26" s="67" t="s">
        <v>64</v>
      </c>
      <c r="L26" s="67" t="s">
        <v>7</v>
      </c>
      <c r="M26" s="68"/>
      <c r="N26" s="63"/>
      <c r="O26" s="63"/>
      <c r="P26" s="69"/>
      <c r="Q26" s="63"/>
      <c r="R26" s="63"/>
      <c r="S26" s="69"/>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93">
        <f t="shared" si="1"/>
        <v>1124.42</v>
      </c>
      <c r="BB26" s="71">
        <f t="shared" si="2"/>
        <v>1124.42</v>
      </c>
      <c r="BC26" s="72" t="str">
        <f t="shared" si="3"/>
        <v>INR  One Thousand One Hundred &amp; Twenty Four  and Paise Forty Two Only</v>
      </c>
      <c r="BE26" s="56">
        <f t="shared" si="4"/>
        <v>635.971952</v>
      </c>
      <c r="BF26" s="56">
        <v>395</v>
      </c>
      <c r="BG26" s="82">
        <f t="shared" si="5"/>
        <v>446.82</v>
      </c>
      <c r="BJ26" s="56">
        <v>497</v>
      </c>
      <c r="BK26" s="82">
        <f t="shared" si="6"/>
        <v>562.21</v>
      </c>
      <c r="HX26" s="57"/>
      <c r="HY26" s="57"/>
      <c r="HZ26" s="57"/>
      <c r="IA26" s="57"/>
      <c r="IB26" s="57"/>
    </row>
    <row r="27" spans="1:236" s="56" customFormat="1" ht="105">
      <c r="A27" s="27">
        <v>15</v>
      </c>
      <c r="B27" s="86" t="s">
        <v>318</v>
      </c>
      <c r="C27" s="43" t="s">
        <v>57</v>
      </c>
      <c r="D27" s="60">
        <v>2</v>
      </c>
      <c r="E27" s="61" t="s">
        <v>310</v>
      </c>
      <c r="F27" s="62">
        <v>618.77</v>
      </c>
      <c r="G27" s="63"/>
      <c r="H27" s="64"/>
      <c r="I27" s="65" t="s">
        <v>39</v>
      </c>
      <c r="J27" s="66">
        <f t="shared" si="0"/>
        <v>1</v>
      </c>
      <c r="K27" s="67" t="s">
        <v>64</v>
      </c>
      <c r="L27" s="67" t="s">
        <v>7</v>
      </c>
      <c r="M27" s="68"/>
      <c r="N27" s="63"/>
      <c r="O27" s="63"/>
      <c r="P27" s="69"/>
      <c r="Q27" s="63"/>
      <c r="R27" s="63"/>
      <c r="S27" s="69"/>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93">
        <f t="shared" si="1"/>
        <v>1237.54</v>
      </c>
      <c r="BB27" s="71">
        <f t="shared" si="2"/>
        <v>1237.54</v>
      </c>
      <c r="BC27" s="72" t="str">
        <f t="shared" si="3"/>
        <v>INR  One Thousand Two Hundred &amp; Thirty Seven  and Paise Fifty Four Only</v>
      </c>
      <c r="BE27" s="56">
        <f t="shared" si="4"/>
        <v>699.952624</v>
      </c>
      <c r="BF27" s="56">
        <v>71269</v>
      </c>
      <c r="BG27" s="82">
        <f t="shared" si="5"/>
        <v>80619.49</v>
      </c>
      <c r="BJ27" s="56">
        <v>547</v>
      </c>
      <c r="BK27" s="82">
        <f t="shared" si="6"/>
        <v>618.77</v>
      </c>
      <c r="HX27" s="57"/>
      <c r="HY27" s="57"/>
      <c r="HZ27" s="57"/>
      <c r="IA27" s="57"/>
      <c r="IB27" s="57"/>
    </row>
    <row r="28" spans="1:236" s="56" customFormat="1" ht="105">
      <c r="A28" s="58">
        <v>16</v>
      </c>
      <c r="B28" s="86" t="s">
        <v>319</v>
      </c>
      <c r="C28" s="59" t="s">
        <v>58</v>
      </c>
      <c r="D28" s="60">
        <v>2</v>
      </c>
      <c r="E28" s="61" t="s">
        <v>310</v>
      </c>
      <c r="F28" s="62">
        <v>675.33</v>
      </c>
      <c r="G28" s="63"/>
      <c r="H28" s="64"/>
      <c r="I28" s="65" t="s">
        <v>39</v>
      </c>
      <c r="J28" s="66">
        <f t="shared" si="0"/>
        <v>1</v>
      </c>
      <c r="K28" s="67" t="s">
        <v>64</v>
      </c>
      <c r="L28" s="67" t="s">
        <v>7</v>
      </c>
      <c r="M28" s="68"/>
      <c r="N28" s="63"/>
      <c r="O28" s="63"/>
      <c r="P28" s="69"/>
      <c r="Q28" s="63"/>
      <c r="R28" s="63"/>
      <c r="S28" s="69"/>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93">
        <f t="shared" si="1"/>
        <v>1350.66</v>
      </c>
      <c r="BB28" s="71">
        <f t="shared" si="2"/>
        <v>1350.66</v>
      </c>
      <c r="BC28" s="72" t="str">
        <f t="shared" si="3"/>
        <v>INR  One Thousand Three Hundred &amp; Fifty  and Paise Sixty Six Only</v>
      </c>
      <c r="BE28" s="56">
        <f t="shared" si="4"/>
        <v>763.933296</v>
      </c>
      <c r="BF28" s="56">
        <v>71699</v>
      </c>
      <c r="BG28" s="82">
        <f t="shared" si="5"/>
        <v>81105.91</v>
      </c>
      <c r="BJ28" s="56">
        <v>597</v>
      </c>
      <c r="BK28" s="82">
        <f t="shared" si="6"/>
        <v>675.33</v>
      </c>
      <c r="HX28" s="57"/>
      <c r="HY28" s="57"/>
      <c r="HZ28" s="57"/>
      <c r="IA28" s="57"/>
      <c r="IB28" s="57"/>
    </row>
    <row r="29" spans="1:236" s="56" customFormat="1" ht="115.5" customHeight="1">
      <c r="A29" s="27">
        <v>17</v>
      </c>
      <c r="B29" s="86" t="s">
        <v>320</v>
      </c>
      <c r="C29" s="43" t="s">
        <v>59</v>
      </c>
      <c r="D29" s="60">
        <v>25</v>
      </c>
      <c r="E29" s="61" t="s">
        <v>209</v>
      </c>
      <c r="F29" s="62">
        <v>187.78</v>
      </c>
      <c r="G29" s="63"/>
      <c r="H29" s="64"/>
      <c r="I29" s="65" t="s">
        <v>39</v>
      </c>
      <c r="J29" s="66">
        <f t="shared" si="0"/>
        <v>1</v>
      </c>
      <c r="K29" s="67" t="s">
        <v>64</v>
      </c>
      <c r="L29" s="67" t="s">
        <v>7</v>
      </c>
      <c r="M29" s="68"/>
      <c r="N29" s="63"/>
      <c r="O29" s="63"/>
      <c r="P29" s="69"/>
      <c r="Q29" s="63"/>
      <c r="R29" s="63"/>
      <c r="S29" s="69"/>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93">
        <f t="shared" si="1"/>
        <v>4694.5</v>
      </c>
      <c r="BB29" s="71">
        <f t="shared" si="2"/>
        <v>4694.5</v>
      </c>
      <c r="BC29" s="72" t="str">
        <f t="shared" si="3"/>
        <v>INR  Four Thousand Six Hundred &amp; Ninety Four  and Paise Fifty Only</v>
      </c>
      <c r="BE29" s="56">
        <f t="shared" si="4"/>
        <v>212.416736</v>
      </c>
      <c r="BF29" s="56">
        <v>72129</v>
      </c>
      <c r="BG29" s="82">
        <f t="shared" si="5"/>
        <v>81592.32</v>
      </c>
      <c r="BJ29" s="56">
        <v>166</v>
      </c>
      <c r="BK29" s="82">
        <f t="shared" si="6"/>
        <v>187.78</v>
      </c>
      <c r="HX29" s="57"/>
      <c r="HY29" s="57"/>
      <c r="HZ29" s="57"/>
      <c r="IA29" s="57"/>
      <c r="IB29" s="57"/>
    </row>
    <row r="30" spans="1:236" s="56" customFormat="1" ht="165.75" customHeight="1">
      <c r="A30" s="58">
        <v>18</v>
      </c>
      <c r="B30" s="86" t="s">
        <v>321</v>
      </c>
      <c r="C30" s="59" t="s">
        <v>60</v>
      </c>
      <c r="D30" s="60">
        <v>13.5</v>
      </c>
      <c r="E30" s="61" t="s">
        <v>211</v>
      </c>
      <c r="F30" s="62">
        <v>134.92</v>
      </c>
      <c r="G30" s="63"/>
      <c r="H30" s="64"/>
      <c r="I30" s="65" t="s">
        <v>39</v>
      </c>
      <c r="J30" s="66">
        <f t="shared" si="0"/>
        <v>1</v>
      </c>
      <c r="K30" s="67" t="s">
        <v>64</v>
      </c>
      <c r="L30" s="67" t="s">
        <v>7</v>
      </c>
      <c r="M30" s="68"/>
      <c r="N30" s="63"/>
      <c r="O30" s="63"/>
      <c r="P30" s="69"/>
      <c r="Q30" s="63"/>
      <c r="R30" s="63"/>
      <c r="S30" s="69"/>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93">
        <f t="shared" si="1"/>
        <v>1821.42</v>
      </c>
      <c r="BB30" s="71">
        <f t="shared" si="2"/>
        <v>1821.42</v>
      </c>
      <c r="BC30" s="72" t="str">
        <f t="shared" si="3"/>
        <v>INR  One Thousand Eight Hundred &amp; Twenty One  and Paise Forty Two Only</v>
      </c>
      <c r="BE30" s="56">
        <f t="shared" si="4"/>
        <v>152.621504</v>
      </c>
      <c r="BF30" s="56">
        <v>5198</v>
      </c>
      <c r="BG30" s="82">
        <f t="shared" si="5"/>
        <v>5879.98</v>
      </c>
      <c r="BJ30" s="56">
        <v>119.27</v>
      </c>
      <c r="BK30" s="82">
        <f t="shared" si="6"/>
        <v>134.92</v>
      </c>
      <c r="HX30" s="57"/>
      <c r="HY30" s="57"/>
      <c r="HZ30" s="57"/>
      <c r="IA30" s="57"/>
      <c r="IB30" s="57"/>
    </row>
    <row r="31" spans="1:236" s="56" customFormat="1" ht="123" customHeight="1">
      <c r="A31" s="27">
        <v>19</v>
      </c>
      <c r="B31" s="86" t="s">
        <v>322</v>
      </c>
      <c r="C31" s="43" t="s">
        <v>70</v>
      </c>
      <c r="D31" s="60">
        <v>4.5</v>
      </c>
      <c r="E31" s="61" t="s">
        <v>211</v>
      </c>
      <c r="F31" s="62">
        <v>87.71</v>
      </c>
      <c r="G31" s="63"/>
      <c r="H31" s="64"/>
      <c r="I31" s="65" t="s">
        <v>39</v>
      </c>
      <c r="J31" s="66">
        <f t="shared" si="0"/>
        <v>1</v>
      </c>
      <c r="K31" s="67" t="s">
        <v>64</v>
      </c>
      <c r="L31" s="67" t="s">
        <v>7</v>
      </c>
      <c r="M31" s="68"/>
      <c r="N31" s="63"/>
      <c r="O31" s="63"/>
      <c r="P31" s="69"/>
      <c r="Q31" s="63"/>
      <c r="R31" s="63"/>
      <c r="S31" s="69"/>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93">
        <f t="shared" si="1"/>
        <v>394.7</v>
      </c>
      <c r="BB31" s="71">
        <f t="shared" si="2"/>
        <v>394.7</v>
      </c>
      <c r="BC31" s="72" t="str">
        <f t="shared" si="3"/>
        <v>INR  Three Hundred &amp; Ninety Four  and Paise Seventy Only</v>
      </c>
      <c r="BE31" s="56">
        <f t="shared" si="4"/>
        <v>99.217552</v>
      </c>
      <c r="BF31" s="56">
        <v>5420</v>
      </c>
      <c r="BG31" s="82">
        <f t="shared" si="5"/>
        <v>6131.1</v>
      </c>
      <c r="BJ31" s="56">
        <v>77.54</v>
      </c>
      <c r="BK31" s="82">
        <f t="shared" si="6"/>
        <v>87.71</v>
      </c>
      <c r="HX31" s="57"/>
      <c r="HY31" s="57"/>
      <c r="HZ31" s="57"/>
      <c r="IA31" s="57"/>
      <c r="IB31" s="57"/>
    </row>
    <row r="32" spans="1:236" s="56" customFormat="1" ht="78" customHeight="1">
      <c r="A32" s="58">
        <v>20</v>
      </c>
      <c r="B32" s="86" t="s">
        <v>323</v>
      </c>
      <c r="C32" s="59" t="s">
        <v>71</v>
      </c>
      <c r="D32" s="60">
        <v>5</v>
      </c>
      <c r="E32" s="61" t="s">
        <v>310</v>
      </c>
      <c r="F32" s="62">
        <v>5672.97</v>
      </c>
      <c r="G32" s="63"/>
      <c r="H32" s="64"/>
      <c r="I32" s="65" t="s">
        <v>39</v>
      </c>
      <c r="J32" s="66">
        <f t="shared" si="0"/>
        <v>1</v>
      </c>
      <c r="K32" s="67" t="s">
        <v>64</v>
      </c>
      <c r="L32" s="67" t="s">
        <v>7</v>
      </c>
      <c r="M32" s="68"/>
      <c r="N32" s="63"/>
      <c r="O32" s="63"/>
      <c r="P32" s="69"/>
      <c r="Q32" s="63"/>
      <c r="R32" s="63"/>
      <c r="S32" s="69"/>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93">
        <f t="shared" si="1"/>
        <v>28364.85</v>
      </c>
      <c r="BB32" s="71">
        <f t="shared" si="2"/>
        <v>28364.85</v>
      </c>
      <c r="BC32" s="72" t="str">
        <f t="shared" si="3"/>
        <v>INR  Twenty Eight Thousand Three Hundred &amp; Sixty Four  and Paise Eighty Five Only</v>
      </c>
      <c r="BE32" s="56">
        <f t="shared" si="4"/>
        <v>6417.263664</v>
      </c>
      <c r="BF32" s="56">
        <v>5531</v>
      </c>
      <c r="BG32" s="82">
        <f t="shared" si="5"/>
        <v>6256.67</v>
      </c>
      <c r="BJ32" s="56">
        <v>5015</v>
      </c>
      <c r="BK32" s="82">
        <f t="shared" si="6"/>
        <v>5672.97</v>
      </c>
      <c r="HX32" s="57"/>
      <c r="HY32" s="57"/>
      <c r="HZ32" s="57"/>
      <c r="IA32" s="57"/>
      <c r="IB32" s="57"/>
    </row>
    <row r="33" spans="1:236" s="56" customFormat="1" ht="257.25" customHeight="1">
      <c r="A33" s="27">
        <v>21</v>
      </c>
      <c r="B33" s="86" t="s">
        <v>324</v>
      </c>
      <c r="C33" s="43" t="s">
        <v>72</v>
      </c>
      <c r="D33" s="60">
        <v>2</v>
      </c>
      <c r="E33" s="61" t="s">
        <v>310</v>
      </c>
      <c r="F33" s="62">
        <v>7088.17</v>
      </c>
      <c r="G33" s="63"/>
      <c r="H33" s="64"/>
      <c r="I33" s="65" t="s">
        <v>39</v>
      </c>
      <c r="J33" s="66">
        <f t="shared" si="0"/>
        <v>1</v>
      </c>
      <c r="K33" s="67" t="s">
        <v>64</v>
      </c>
      <c r="L33" s="67" t="s">
        <v>7</v>
      </c>
      <c r="M33" s="68"/>
      <c r="N33" s="63"/>
      <c r="O33" s="63"/>
      <c r="P33" s="69"/>
      <c r="Q33" s="63"/>
      <c r="R33" s="63"/>
      <c r="S33" s="69"/>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93">
        <f t="shared" si="1"/>
        <v>14176.34</v>
      </c>
      <c r="BB33" s="71">
        <f t="shared" si="2"/>
        <v>14176.34</v>
      </c>
      <c r="BC33" s="72" t="str">
        <f t="shared" si="3"/>
        <v>INR  Fourteen Thousand One Hundred &amp; Seventy Six  and Paise Thirty Four Only</v>
      </c>
      <c r="BE33" s="56">
        <f t="shared" si="4"/>
        <v>8018.137904</v>
      </c>
      <c r="BF33" s="56">
        <v>5642</v>
      </c>
      <c r="BG33" s="82">
        <f t="shared" si="5"/>
        <v>6382.23</v>
      </c>
      <c r="BJ33" s="56">
        <v>6266.06</v>
      </c>
      <c r="BK33" s="82">
        <f t="shared" si="6"/>
        <v>7088.17</v>
      </c>
      <c r="HX33" s="57"/>
      <c r="HY33" s="57"/>
      <c r="HZ33" s="57"/>
      <c r="IA33" s="57"/>
      <c r="IB33" s="57"/>
    </row>
    <row r="34" spans="1:236" s="56" customFormat="1" ht="255.75" customHeight="1">
      <c r="A34" s="58">
        <v>22</v>
      </c>
      <c r="B34" s="86" t="s">
        <v>325</v>
      </c>
      <c r="C34" s="59" t="s">
        <v>73</v>
      </c>
      <c r="D34" s="60">
        <v>2</v>
      </c>
      <c r="E34" s="61" t="s">
        <v>310</v>
      </c>
      <c r="F34" s="62">
        <v>7195.63</v>
      </c>
      <c r="G34" s="63"/>
      <c r="H34" s="64"/>
      <c r="I34" s="65" t="s">
        <v>39</v>
      </c>
      <c r="J34" s="66">
        <f t="shared" si="0"/>
        <v>1</v>
      </c>
      <c r="K34" s="67" t="s">
        <v>64</v>
      </c>
      <c r="L34" s="67" t="s">
        <v>7</v>
      </c>
      <c r="M34" s="68"/>
      <c r="N34" s="63"/>
      <c r="O34" s="63"/>
      <c r="P34" s="69"/>
      <c r="Q34" s="63"/>
      <c r="R34" s="63"/>
      <c r="S34" s="69"/>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93">
        <f t="shared" si="1"/>
        <v>14391.26</v>
      </c>
      <c r="BB34" s="71">
        <f t="shared" si="2"/>
        <v>14391.26</v>
      </c>
      <c r="BC34" s="72" t="str">
        <f t="shared" si="3"/>
        <v>INR  Fourteen Thousand Three Hundred &amp; Ninety One  and Paise Twenty Six Only</v>
      </c>
      <c r="BE34" s="56">
        <f t="shared" si="4"/>
        <v>8139.696656</v>
      </c>
      <c r="BF34" s="56">
        <v>712</v>
      </c>
      <c r="BG34" s="82">
        <f t="shared" si="5"/>
        <v>805.41</v>
      </c>
      <c r="BJ34" s="56">
        <v>6361.06</v>
      </c>
      <c r="BK34" s="82">
        <f t="shared" si="6"/>
        <v>7195.63</v>
      </c>
      <c r="HX34" s="57"/>
      <c r="HY34" s="57"/>
      <c r="HZ34" s="57"/>
      <c r="IA34" s="57"/>
      <c r="IB34" s="57"/>
    </row>
    <row r="35" spans="1:236" s="56" customFormat="1" ht="260.25" customHeight="1">
      <c r="A35" s="27">
        <v>23</v>
      </c>
      <c r="B35" s="86" t="s">
        <v>326</v>
      </c>
      <c r="C35" s="43" t="s">
        <v>74</v>
      </c>
      <c r="D35" s="60">
        <v>3</v>
      </c>
      <c r="E35" s="61" t="s">
        <v>310</v>
      </c>
      <c r="F35" s="62">
        <v>7303.1</v>
      </c>
      <c r="G35" s="63"/>
      <c r="H35" s="64"/>
      <c r="I35" s="65" t="s">
        <v>39</v>
      </c>
      <c r="J35" s="66">
        <f t="shared" si="0"/>
        <v>1</v>
      </c>
      <c r="K35" s="67" t="s">
        <v>64</v>
      </c>
      <c r="L35" s="67" t="s">
        <v>7</v>
      </c>
      <c r="M35" s="68"/>
      <c r="N35" s="63"/>
      <c r="O35" s="63"/>
      <c r="P35" s="69"/>
      <c r="Q35" s="63"/>
      <c r="R35" s="63"/>
      <c r="S35" s="69"/>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93">
        <f t="shared" si="1"/>
        <v>21909.3</v>
      </c>
      <c r="BB35" s="71">
        <f t="shared" si="2"/>
        <v>21909.3</v>
      </c>
      <c r="BC35" s="72" t="str">
        <f t="shared" si="3"/>
        <v>INR  Twenty One Thousand Nine Hundred &amp; Nine  and Paise Thirty Only</v>
      </c>
      <c r="BE35" s="56">
        <f t="shared" si="4"/>
        <v>8261.26672</v>
      </c>
      <c r="BF35" s="56">
        <v>724</v>
      </c>
      <c r="BG35" s="82">
        <f t="shared" si="5"/>
        <v>818.99</v>
      </c>
      <c r="BJ35" s="56">
        <v>6456.06</v>
      </c>
      <c r="BK35" s="82">
        <f t="shared" si="6"/>
        <v>7303.1</v>
      </c>
      <c r="HX35" s="57"/>
      <c r="HY35" s="57"/>
      <c r="HZ35" s="57"/>
      <c r="IA35" s="57"/>
      <c r="IB35" s="57"/>
    </row>
    <row r="36" spans="1:236" s="56" customFormat="1" ht="261.75" customHeight="1">
      <c r="A36" s="58">
        <v>24</v>
      </c>
      <c r="B36" s="86" t="s">
        <v>327</v>
      </c>
      <c r="C36" s="59" t="s">
        <v>75</v>
      </c>
      <c r="D36" s="98">
        <v>15.15</v>
      </c>
      <c r="E36" s="61" t="s">
        <v>310</v>
      </c>
      <c r="F36" s="62">
        <v>7410.56</v>
      </c>
      <c r="G36" s="63"/>
      <c r="H36" s="64"/>
      <c r="I36" s="65" t="s">
        <v>39</v>
      </c>
      <c r="J36" s="66">
        <f t="shared" si="0"/>
        <v>1</v>
      </c>
      <c r="K36" s="67" t="s">
        <v>64</v>
      </c>
      <c r="L36" s="67" t="s">
        <v>7</v>
      </c>
      <c r="M36" s="68"/>
      <c r="N36" s="63"/>
      <c r="O36" s="63"/>
      <c r="P36" s="69"/>
      <c r="Q36" s="63"/>
      <c r="R36" s="63"/>
      <c r="S36" s="69"/>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93">
        <f t="shared" si="1"/>
        <v>112269.98</v>
      </c>
      <c r="BB36" s="71">
        <f t="shared" si="2"/>
        <v>112269.98</v>
      </c>
      <c r="BC36" s="72" t="str">
        <f t="shared" si="3"/>
        <v>INR  One Lakh Twelve Thousand Two Hundred &amp; Sixty Nine  and Paise Ninety Eight Only</v>
      </c>
      <c r="BE36" s="56">
        <f t="shared" si="4"/>
        <v>8382.825472</v>
      </c>
      <c r="BF36" s="56">
        <v>736</v>
      </c>
      <c r="BG36" s="82">
        <f t="shared" si="5"/>
        <v>832.56</v>
      </c>
      <c r="BJ36" s="56">
        <v>6551.06</v>
      </c>
      <c r="BK36" s="82">
        <f t="shared" si="6"/>
        <v>7410.56</v>
      </c>
      <c r="HX36" s="57"/>
      <c r="HY36" s="57"/>
      <c r="HZ36" s="57"/>
      <c r="IA36" s="57"/>
      <c r="IB36" s="57"/>
    </row>
    <row r="37" spans="1:236" s="56" customFormat="1" ht="258" customHeight="1">
      <c r="A37" s="27">
        <v>25</v>
      </c>
      <c r="B37" s="86" t="s">
        <v>328</v>
      </c>
      <c r="C37" s="43" t="s">
        <v>76</v>
      </c>
      <c r="D37" s="60">
        <v>0.5</v>
      </c>
      <c r="E37" s="61" t="s">
        <v>310</v>
      </c>
      <c r="F37" s="62">
        <v>7518.02</v>
      </c>
      <c r="G37" s="63"/>
      <c r="H37" s="64"/>
      <c r="I37" s="65" t="s">
        <v>39</v>
      </c>
      <c r="J37" s="66">
        <f t="shared" si="0"/>
        <v>1</v>
      </c>
      <c r="K37" s="67" t="s">
        <v>64</v>
      </c>
      <c r="L37" s="67" t="s">
        <v>7</v>
      </c>
      <c r="M37" s="68"/>
      <c r="N37" s="63"/>
      <c r="O37" s="63"/>
      <c r="P37" s="69"/>
      <c r="Q37" s="63"/>
      <c r="R37" s="63"/>
      <c r="S37" s="69"/>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93">
        <f t="shared" si="1"/>
        <v>3759.01</v>
      </c>
      <c r="BB37" s="71">
        <f t="shared" si="2"/>
        <v>3759.01</v>
      </c>
      <c r="BC37" s="72" t="str">
        <f t="shared" si="3"/>
        <v>INR  Three Thousand Seven Hundred &amp; Fifty Nine  and Paise One Only</v>
      </c>
      <c r="BE37" s="56">
        <f t="shared" si="4"/>
        <v>8504.384224</v>
      </c>
      <c r="BF37" s="56">
        <v>186</v>
      </c>
      <c r="BG37" s="82">
        <f t="shared" si="5"/>
        <v>210.4</v>
      </c>
      <c r="BJ37" s="56">
        <v>6646.06</v>
      </c>
      <c r="BK37" s="82">
        <f t="shared" si="6"/>
        <v>7518.02</v>
      </c>
      <c r="HX37" s="57"/>
      <c r="HY37" s="57"/>
      <c r="HZ37" s="57"/>
      <c r="IA37" s="57"/>
      <c r="IB37" s="57"/>
    </row>
    <row r="38" spans="1:236" s="56" customFormat="1" ht="183" customHeight="1">
      <c r="A38" s="58">
        <v>26</v>
      </c>
      <c r="B38" s="86" t="s">
        <v>329</v>
      </c>
      <c r="C38" s="59" t="s">
        <v>77</v>
      </c>
      <c r="D38" s="60">
        <v>0.3</v>
      </c>
      <c r="E38" s="61" t="s">
        <v>334</v>
      </c>
      <c r="F38" s="62">
        <v>80619.49</v>
      </c>
      <c r="G38" s="63"/>
      <c r="H38" s="64"/>
      <c r="I38" s="65" t="s">
        <v>39</v>
      </c>
      <c r="J38" s="66">
        <f t="shared" si="0"/>
        <v>1</v>
      </c>
      <c r="K38" s="67" t="s">
        <v>64</v>
      </c>
      <c r="L38" s="67" t="s">
        <v>7</v>
      </c>
      <c r="M38" s="68"/>
      <c r="N38" s="63"/>
      <c r="O38" s="63"/>
      <c r="P38" s="69"/>
      <c r="Q38" s="63"/>
      <c r="R38" s="63"/>
      <c r="S38" s="69"/>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93">
        <f t="shared" si="1"/>
        <v>24185.85</v>
      </c>
      <c r="BB38" s="71">
        <f t="shared" si="2"/>
        <v>24185.85</v>
      </c>
      <c r="BC38" s="72" t="str">
        <f t="shared" si="3"/>
        <v>INR  Twenty Four Thousand One Hundred &amp; Eighty Five  and Paise Eighty Five Only</v>
      </c>
      <c r="BE38" s="56">
        <f t="shared" si="4"/>
        <v>91196.767088</v>
      </c>
      <c r="BF38" s="56">
        <v>75572</v>
      </c>
      <c r="BG38" s="82">
        <f t="shared" si="5"/>
        <v>85487.05</v>
      </c>
      <c r="BJ38" s="56">
        <v>71269</v>
      </c>
      <c r="BK38" s="82">
        <f t="shared" si="6"/>
        <v>80619.49</v>
      </c>
      <c r="HX38" s="57"/>
      <c r="HY38" s="57"/>
      <c r="HZ38" s="57"/>
      <c r="IA38" s="57"/>
      <c r="IB38" s="57"/>
    </row>
    <row r="39" spans="1:236" s="56" customFormat="1" ht="180" customHeight="1">
      <c r="A39" s="27">
        <v>27</v>
      </c>
      <c r="B39" s="86" t="s">
        <v>330</v>
      </c>
      <c r="C39" s="43" t="s">
        <v>78</v>
      </c>
      <c r="D39" s="60">
        <v>0.3</v>
      </c>
      <c r="E39" s="61" t="s">
        <v>334</v>
      </c>
      <c r="F39" s="62">
        <v>81105.91</v>
      </c>
      <c r="G39" s="63"/>
      <c r="H39" s="64"/>
      <c r="I39" s="65" t="s">
        <v>39</v>
      </c>
      <c r="J39" s="66">
        <f t="shared" si="0"/>
        <v>1</v>
      </c>
      <c r="K39" s="67" t="s">
        <v>64</v>
      </c>
      <c r="L39" s="67" t="s">
        <v>7</v>
      </c>
      <c r="M39" s="68"/>
      <c r="N39" s="63"/>
      <c r="O39" s="63"/>
      <c r="P39" s="69"/>
      <c r="Q39" s="63"/>
      <c r="R39" s="63"/>
      <c r="S39" s="69"/>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93">
        <f t="shared" si="1"/>
        <v>24331.77</v>
      </c>
      <c r="BB39" s="71">
        <f t="shared" si="2"/>
        <v>24331.77</v>
      </c>
      <c r="BC39" s="72" t="str">
        <f t="shared" si="3"/>
        <v>INR  Twenty Four Thousand Three Hundred &amp; Thirty One  and Paise Seventy Seven Only</v>
      </c>
      <c r="BE39" s="56">
        <f t="shared" si="4"/>
        <v>91747.005392</v>
      </c>
      <c r="BF39" s="56">
        <v>75772</v>
      </c>
      <c r="BG39" s="82">
        <f t="shared" si="5"/>
        <v>85713.29</v>
      </c>
      <c r="BJ39" s="56">
        <v>71699</v>
      </c>
      <c r="BK39" s="82">
        <f t="shared" si="6"/>
        <v>81105.91</v>
      </c>
      <c r="HX39" s="57"/>
      <c r="HY39" s="57"/>
      <c r="HZ39" s="57"/>
      <c r="IA39" s="57"/>
      <c r="IB39" s="57"/>
    </row>
    <row r="40" spans="1:236" s="56" customFormat="1" ht="174" customHeight="1">
      <c r="A40" s="58">
        <v>28</v>
      </c>
      <c r="B40" s="86" t="s">
        <v>331</v>
      </c>
      <c r="C40" s="59" t="s">
        <v>79</v>
      </c>
      <c r="D40" s="60">
        <v>0.45</v>
      </c>
      <c r="E40" s="61" t="s">
        <v>334</v>
      </c>
      <c r="F40" s="62">
        <v>81592.32</v>
      </c>
      <c r="G40" s="63"/>
      <c r="H40" s="64"/>
      <c r="I40" s="65" t="s">
        <v>39</v>
      </c>
      <c r="J40" s="66">
        <f t="shared" si="0"/>
        <v>1</v>
      </c>
      <c r="K40" s="67" t="s">
        <v>64</v>
      </c>
      <c r="L40" s="67" t="s">
        <v>7</v>
      </c>
      <c r="M40" s="68"/>
      <c r="N40" s="63"/>
      <c r="O40" s="63"/>
      <c r="P40" s="69"/>
      <c r="Q40" s="63"/>
      <c r="R40" s="63"/>
      <c r="S40" s="69"/>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93">
        <f t="shared" si="1"/>
        <v>36716.54</v>
      </c>
      <c r="BB40" s="71">
        <f t="shared" si="2"/>
        <v>36716.54</v>
      </c>
      <c r="BC40" s="72" t="str">
        <f t="shared" si="3"/>
        <v>INR  Thirty Six Thousand Seven Hundred &amp; Sixteen  and Paise Fifty Four Only</v>
      </c>
      <c r="BE40" s="56">
        <f t="shared" si="4"/>
        <v>92297.232384</v>
      </c>
      <c r="BF40" s="56">
        <v>75972</v>
      </c>
      <c r="BG40" s="82">
        <f t="shared" si="5"/>
        <v>85939.53</v>
      </c>
      <c r="BJ40" s="56">
        <v>72129</v>
      </c>
      <c r="BK40" s="82">
        <f t="shared" si="6"/>
        <v>81592.32</v>
      </c>
      <c r="HX40" s="57"/>
      <c r="HY40" s="57"/>
      <c r="HZ40" s="57"/>
      <c r="IA40" s="57"/>
      <c r="IB40" s="57"/>
    </row>
    <row r="41" spans="1:236" s="56" customFormat="1" ht="185.25" customHeight="1">
      <c r="A41" s="27">
        <v>29</v>
      </c>
      <c r="B41" s="86" t="s">
        <v>332</v>
      </c>
      <c r="C41" s="43" t="s">
        <v>80</v>
      </c>
      <c r="D41" s="98">
        <v>1.694</v>
      </c>
      <c r="E41" s="61" t="s">
        <v>334</v>
      </c>
      <c r="F41" s="62">
        <v>82078.74</v>
      </c>
      <c r="G41" s="63"/>
      <c r="H41" s="64"/>
      <c r="I41" s="65" t="s">
        <v>39</v>
      </c>
      <c r="J41" s="66">
        <f t="shared" si="0"/>
        <v>1</v>
      </c>
      <c r="K41" s="67" t="s">
        <v>64</v>
      </c>
      <c r="L41" s="67" t="s">
        <v>7</v>
      </c>
      <c r="M41" s="68"/>
      <c r="N41" s="63"/>
      <c r="O41" s="63"/>
      <c r="P41" s="69"/>
      <c r="Q41" s="63"/>
      <c r="R41" s="63"/>
      <c r="S41" s="69"/>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93">
        <f>total_amount_ba($B$2,$D$2,D41,F41,J41,K41,M41)</f>
        <v>139041.39</v>
      </c>
      <c r="BB41" s="71">
        <f t="shared" si="2"/>
        <v>139041.39</v>
      </c>
      <c r="BC41" s="72" t="str">
        <f t="shared" si="3"/>
        <v>INR  One Lakh Thirty Nine Thousand  &amp;Forty One  and Paise Thirty Nine Only</v>
      </c>
      <c r="BE41" s="56">
        <f t="shared" si="4"/>
        <v>92847.470688</v>
      </c>
      <c r="BF41" s="56">
        <v>2659</v>
      </c>
      <c r="BG41" s="82">
        <f t="shared" si="5"/>
        <v>3007.86</v>
      </c>
      <c r="BI41" s="56">
        <f>2640.5/F41</f>
        <v>0.0321703281507489</v>
      </c>
      <c r="BJ41" s="56">
        <v>72559</v>
      </c>
      <c r="BK41" s="82">
        <f t="shared" si="6"/>
        <v>82078.74</v>
      </c>
      <c r="HX41" s="57"/>
      <c r="HY41" s="57"/>
      <c r="HZ41" s="57"/>
      <c r="IA41" s="57"/>
      <c r="IB41" s="57"/>
    </row>
    <row r="42" spans="1:236" s="56" customFormat="1" ht="178.5" customHeight="1">
      <c r="A42" s="58">
        <v>30</v>
      </c>
      <c r="B42" s="86" t="s">
        <v>333</v>
      </c>
      <c r="C42" s="59" t="s">
        <v>81</v>
      </c>
      <c r="D42" s="60">
        <v>0.08</v>
      </c>
      <c r="E42" s="61" t="s">
        <v>334</v>
      </c>
      <c r="F42" s="62">
        <v>82565.16</v>
      </c>
      <c r="G42" s="63"/>
      <c r="H42" s="64"/>
      <c r="I42" s="65" t="s">
        <v>39</v>
      </c>
      <c r="J42" s="66">
        <f t="shared" si="0"/>
        <v>1</v>
      </c>
      <c r="K42" s="67" t="s">
        <v>64</v>
      </c>
      <c r="L42" s="67" t="s">
        <v>7</v>
      </c>
      <c r="M42" s="68"/>
      <c r="N42" s="63"/>
      <c r="O42" s="63"/>
      <c r="P42" s="69"/>
      <c r="Q42" s="63"/>
      <c r="R42" s="63"/>
      <c r="S42" s="69"/>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93">
        <f t="shared" si="1"/>
        <v>6605.21</v>
      </c>
      <c r="BB42" s="71">
        <f t="shared" si="2"/>
        <v>6605.21</v>
      </c>
      <c r="BC42" s="72" t="str">
        <f t="shared" si="3"/>
        <v>INR  Six Thousand Six Hundred &amp; Five  and Paise Twenty One Only</v>
      </c>
      <c r="BE42" s="56">
        <f t="shared" si="4"/>
        <v>93397.708992</v>
      </c>
      <c r="BF42" s="56">
        <v>2673</v>
      </c>
      <c r="BG42" s="82">
        <f t="shared" si="5"/>
        <v>3023.7</v>
      </c>
      <c r="BJ42" s="56">
        <v>72989</v>
      </c>
      <c r="BK42" s="82">
        <f t="shared" si="6"/>
        <v>82565.16</v>
      </c>
      <c r="HX42" s="57"/>
      <c r="HY42" s="57"/>
      <c r="HZ42" s="57"/>
      <c r="IA42" s="57"/>
      <c r="IB42" s="57"/>
    </row>
    <row r="43" spans="1:236" s="56" customFormat="1" ht="165.75" customHeight="1">
      <c r="A43" s="27">
        <v>31</v>
      </c>
      <c r="B43" s="86" t="s">
        <v>335</v>
      </c>
      <c r="C43" s="43" t="s">
        <v>82</v>
      </c>
      <c r="D43" s="60">
        <v>14</v>
      </c>
      <c r="E43" s="61" t="s">
        <v>205</v>
      </c>
      <c r="F43" s="62">
        <v>377.82</v>
      </c>
      <c r="G43" s="63"/>
      <c r="H43" s="64"/>
      <c r="I43" s="65" t="s">
        <v>39</v>
      </c>
      <c r="J43" s="66">
        <f t="shared" si="0"/>
        <v>1</v>
      </c>
      <c r="K43" s="67" t="s">
        <v>64</v>
      </c>
      <c r="L43" s="67" t="s">
        <v>7</v>
      </c>
      <c r="M43" s="68"/>
      <c r="N43" s="63"/>
      <c r="O43" s="63"/>
      <c r="P43" s="69"/>
      <c r="Q43" s="63"/>
      <c r="R43" s="63"/>
      <c r="S43" s="69"/>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93">
        <f t="shared" si="1"/>
        <v>5289.48</v>
      </c>
      <c r="BB43" s="71">
        <f t="shared" si="2"/>
        <v>5289.48</v>
      </c>
      <c r="BC43" s="72" t="str">
        <f t="shared" si="3"/>
        <v>INR  Five Thousand Two Hundred &amp; Eighty Nine  and Paise Forty Eight Only</v>
      </c>
      <c r="BE43" s="56">
        <f t="shared" si="4"/>
        <v>427.389984</v>
      </c>
      <c r="BF43" s="56">
        <v>2687</v>
      </c>
      <c r="BG43" s="82">
        <f t="shared" si="5"/>
        <v>3039.53</v>
      </c>
      <c r="BJ43" s="56">
        <v>334</v>
      </c>
      <c r="BK43" s="82">
        <f t="shared" si="6"/>
        <v>377.82</v>
      </c>
      <c r="HX43" s="57"/>
      <c r="HY43" s="57"/>
      <c r="HZ43" s="57"/>
      <c r="IA43" s="57"/>
      <c r="IB43" s="57"/>
    </row>
    <row r="44" spans="1:236" s="56" customFormat="1" ht="176.25" customHeight="1">
      <c r="A44" s="58">
        <v>32</v>
      </c>
      <c r="B44" s="86" t="s">
        <v>336</v>
      </c>
      <c r="C44" s="59" t="s">
        <v>83</v>
      </c>
      <c r="D44" s="60">
        <v>14</v>
      </c>
      <c r="E44" s="61" t="s">
        <v>205</v>
      </c>
      <c r="F44" s="62">
        <v>398.18</v>
      </c>
      <c r="G44" s="63"/>
      <c r="H44" s="64"/>
      <c r="I44" s="65" t="s">
        <v>39</v>
      </c>
      <c r="J44" s="66">
        <f t="shared" si="0"/>
        <v>1</v>
      </c>
      <c r="K44" s="67" t="s">
        <v>64</v>
      </c>
      <c r="L44" s="67" t="s">
        <v>7</v>
      </c>
      <c r="M44" s="68"/>
      <c r="N44" s="63"/>
      <c r="O44" s="63"/>
      <c r="P44" s="69"/>
      <c r="Q44" s="63"/>
      <c r="R44" s="63"/>
      <c r="S44" s="69"/>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93">
        <f t="shared" si="1"/>
        <v>5574.52</v>
      </c>
      <c r="BB44" s="71">
        <f t="shared" si="2"/>
        <v>5574.52</v>
      </c>
      <c r="BC44" s="72" t="str">
        <f t="shared" si="3"/>
        <v>INR  Five Thousand Five Hundred &amp; Seventy Four  and Paise Fifty Two Only</v>
      </c>
      <c r="BE44" s="56">
        <f t="shared" si="4"/>
        <v>450.421216</v>
      </c>
      <c r="BF44" s="56">
        <v>125</v>
      </c>
      <c r="BG44" s="82">
        <f t="shared" si="5"/>
        <v>141.4</v>
      </c>
      <c r="BJ44" s="56">
        <v>352</v>
      </c>
      <c r="BK44" s="82">
        <f t="shared" si="6"/>
        <v>398.18</v>
      </c>
      <c r="HX44" s="57"/>
      <c r="HY44" s="57"/>
      <c r="HZ44" s="57"/>
      <c r="IA44" s="57"/>
      <c r="IB44" s="57"/>
    </row>
    <row r="45" spans="1:236" s="56" customFormat="1" ht="168" customHeight="1">
      <c r="A45" s="27">
        <v>33</v>
      </c>
      <c r="B45" s="86" t="s">
        <v>337</v>
      </c>
      <c r="C45" s="43" t="s">
        <v>84</v>
      </c>
      <c r="D45" s="60">
        <v>21</v>
      </c>
      <c r="E45" s="61" t="s">
        <v>205</v>
      </c>
      <c r="F45" s="62">
        <v>418.54</v>
      </c>
      <c r="G45" s="63"/>
      <c r="H45" s="64"/>
      <c r="I45" s="65" t="s">
        <v>39</v>
      </c>
      <c r="J45" s="66">
        <f t="shared" si="0"/>
        <v>1</v>
      </c>
      <c r="K45" s="67" t="s">
        <v>64</v>
      </c>
      <c r="L45" s="67" t="s">
        <v>7</v>
      </c>
      <c r="M45" s="68"/>
      <c r="N45" s="63"/>
      <c r="O45" s="63"/>
      <c r="P45" s="69"/>
      <c r="Q45" s="63"/>
      <c r="R45" s="63"/>
      <c r="S45" s="69"/>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93">
        <f t="shared" si="1"/>
        <v>8789.34</v>
      </c>
      <c r="BB45" s="71">
        <f t="shared" si="2"/>
        <v>8789.34</v>
      </c>
      <c r="BC45" s="72" t="str">
        <f t="shared" si="3"/>
        <v>INR  Eight Thousand Seven Hundred &amp; Eighty Nine  and Paise Thirty Four Only</v>
      </c>
      <c r="BE45" s="56">
        <f t="shared" si="4"/>
        <v>473.452448</v>
      </c>
      <c r="BF45" s="56">
        <v>129</v>
      </c>
      <c r="BG45" s="82">
        <f t="shared" si="5"/>
        <v>145.92</v>
      </c>
      <c r="BJ45" s="56">
        <v>370</v>
      </c>
      <c r="BK45" s="82">
        <f t="shared" si="6"/>
        <v>418.54</v>
      </c>
      <c r="HX45" s="57"/>
      <c r="HY45" s="57"/>
      <c r="HZ45" s="57"/>
      <c r="IA45" s="57"/>
      <c r="IB45" s="57"/>
    </row>
    <row r="46" spans="1:236" s="56" customFormat="1" ht="177.75" customHeight="1">
      <c r="A46" s="58">
        <v>34</v>
      </c>
      <c r="B46" s="86" t="s">
        <v>338</v>
      </c>
      <c r="C46" s="59" t="s">
        <v>85</v>
      </c>
      <c r="D46" s="60">
        <v>108.5</v>
      </c>
      <c r="E46" s="61" t="s">
        <v>205</v>
      </c>
      <c r="F46" s="62">
        <v>438.91</v>
      </c>
      <c r="G46" s="63"/>
      <c r="H46" s="64"/>
      <c r="I46" s="65" t="s">
        <v>39</v>
      </c>
      <c r="J46" s="66">
        <f t="shared" si="0"/>
        <v>1</v>
      </c>
      <c r="K46" s="67" t="s">
        <v>64</v>
      </c>
      <c r="L46" s="67" t="s">
        <v>7</v>
      </c>
      <c r="M46" s="68"/>
      <c r="N46" s="63"/>
      <c r="O46" s="63"/>
      <c r="P46" s="69"/>
      <c r="Q46" s="63"/>
      <c r="R46" s="63"/>
      <c r="S46" s="69"/>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93">
        <f t="shared" si="1"/>
        <v>47621.74</v>
      </c>
      <c r="BB46" s="71">
        <f t="shared" si="2"/>
        <v>47621.74</v>
      </c>
      <c r="BC46" s="72" t="str">
        <f t="shared" si="3"/>
        <v>INR  Forty Seven Thousand Six Hundred &amp; Twenty One  and Paise Seventy Four Only</v>
      </c>
      <c r="BE46" s="56">
        <f t="shared" si="4"/>
        <v>496.494992</v>
      </c>
      <c r="BF46" s="56">
        <v>133</v>
      </c>
      <c r="BG46" s="82">
        <f t="shared" si="5"/>
        <v>150.45</v>
      </c>
      <c r="BI46" s="56">
        <f>2640.5/F46</f>
        <v>6.01603973479757</v>
      </c>
      <c r="BJ46" s="56">
        <v>388</v>
      </c>
      <c r="BK46" s="82">
        <f t="shared" si="6"/>
        <v>438.91</v>
      </c>
      <c r="HX46" s="57"/>
      <c r="HY46" s="57"/>
      <c r="HZ46" s="57"/>
      <c r="IA46" s="57"/>
      <c r="IB46" s="57"/>
    </row>
    <row r="47" spans="1:236" s="56" customFormat="1" ht="173.25" customHeight="1">
      <c r="A47" s="27">
        <v>35</v>
      </c>
      <c r="B47" s="86" t="s">
        <v>339</v>
      </c>
      <c r="C47" s="43" t="s">
        <v>86</v>
      </c>
      <c r="D47" s="60">
        <v>3.5</v>
      </c>
      <c r="E47" s="61" t="s">
        <v>205</v>
      </c>
      <c r="F47" s="62">
        <v>463.79</v>
      </c>
      <c r="G47" s="63"/>
      <c r="H47" s="64"/>
      <c r="I47" s="65" t="s">
        <v>39</v>
      </c>
      <c r="J47" s="66">
        <f t="shared" si="0"/>
        <v>1</v>
      </c>
      <c r="K47" s="67" t="s">
        <v>64</v>
      </c>
      <c r="L47" s="67" t="s">
        <v>7</v>
      </c>
      <c r="M47" s="68"/>
      <c r="N47" s="63"/>
      <c r="O47" s="63"/>
      <c r="P47" s="69"/>
      <c r="Q47" s="63"/>
      <c r="R47" s="63"/>
      <c r="S47" s="69"/>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93">
        <f t="shared" si="1"/>
        <v>1623.27</v>
      </c>
      <c r="BB47" s="71">
        <f t="shared" si="2"/>
        <v>1623.27</v>
      </c>
      <c r="BC47" s="72" t="str">
        <f t="shared" si="3"/>
        <v>INR  One Thousand Six Hundred &amp; Twenty Three  and Paise Twenty Seven Only</v>
      </c>
      <c r="BE47" s="56">
        <f t="shared" si="4"/>
        <v>524.639248</v>
      </c>
      <c r="BF47" s="56">
        <v>159</v>
      </c>
      <c r="BG47" s="82">
        <f t="shared" si="5"/>
        <v>179.86</v>
      </c>
      <c r="BJ47" s="56">
        <v>410</v>
      </c>
      <c r="BK47" s="82">
        <f t="shared" si="6"/>
        <v>463.79</v>
      </c>
      <c r="HX47" s="57"/>
      <c r="HY47" s="57"/>
      <c r="HZ47" s="57"/>
      <c r="IA47" s="57"/>
      <c r="IB47" s="57"/>
    </row>
    <row r="48" spans="1:236" s="56" customFormat="1" ht="45">
      <c r="A48" s="58">
        <v>36</v>
      </c>
      <c r="B48" s="86" t="s">
        <v>340</v>
      </c>
      <c r="C48" s="59" t="s">
        <v>87</v>
      </c>
      <c r="D48" s="60">
        <v>2</v>
      </c>
      <c r="E48" s="61" t="s">
        <v>209</v>
      </c>
      <c r="F48" s="62">
        <v>5986.31</v>
      </c>
      <c r="G48" s="63"/>
      <c r="H48" s="64"/>
      <c r="I48" s="65" t="s">
        <v>39</v>
      </c>
      <c r="J48" s="66">
        <f t="shared" si="0"/>
        <v>1</v>
      </c>
      <c r="K48" s="67" t="s">
        <v>64</v>
      </c>
      <c r="L48" s="67" t="s">
        <v>7</v>
      </c>
      <c r="M48" s="68"/>
      <c r="N48" s="63"/>
      <c r="O48" s="63"/>
      <c r="P48" s="69"/>
      <c r="Q48" s="63"/>
      <c r="R48" s="63"/>
      <c r="S48" s="69"/>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93">
        <f t="shared" si="1"/>
        <v>11972.62</v>
      </c>
      <c r="BB48" s="71">
        <f t="shared" si="2"/>
        <v>11972.62</v>
      </c>
      <c r="BC48" s="72" t="str">
        <f t="shared" si="3"/>
        <v>INR  Eleven Thousand Nine Hundred &amp; Seventy Two  and Paise Sixty Two Only</v>
      </c>
      <c r="BE48" s="56">
        <f t="shared" si="4"/>
        <v>6771.713872</v>
      </c>
      <c r="BF48" s="56">
        <v>163</v>
      </c>
      <c r="BG48" s="82">
        <f t="shared" si="5"/>
        <v>184.39</v>
      </c>
      <c r="BJ48" s="56">
        <v>5292</v>
      </c>
      <c r="BK48" s="82">
        <f t="shared" si="6"/>
        <v>5986.31</v>
      </c>
      <c r="HX48" s="57"/>
      <c r="HY48" s="57"/>
      <c r="HZ48" s="57"/>
      <c r="IA48" s="57"/>
      <c r="IB48" s="57"/>
    </row>
    <row r="49" spans="1:236" s="56" customFormat="1" ht="45">
      <c r="A49" s="27">
        <v>37</v>
      </c>
      <c r="B49" s="86" t="s">
        <v>341</v>
      </c>
      <c r="C49" s="43" t="s">
        <v>88</v>
      </c>
      <c r="D49" s="60">
        <v>4</v>
      </c>
      <c r="E49" s="61" t="s">
        <v>209</v>
      </c>
      <c r="F49" s="62">
        <v>6237.44</v>
      </c>
      <c r="G49" s="63"/>
      <c r="H49" s="64"/>
      <c r="I49" s="65" t="s">
        <v>39</v>
      </c>
      <c r="J49" s="66">
        <f t="shared" si="0"/>
        <v>1</v>
      </c>
      <c r="K49" s="67" t="s">
        <v>64</v>
      </c>
      <c r="L49" s="67" t="s">
        <v>7</v>
      </c>
      <c r="M49" s="68"/>
      <c r="N49" s="63"/>
      <c r="O49" s="63"/>
      <c r="P49" s="69"/>
      <c r="Q49" s="63"/>
      <c r="R49" s="63"/>
      <c r="S49" s="69"/>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93">
        <f t="shared" si="1"/>
        <v>24949.76</v>
      </c>
      <c r="BB49" s="71">
        <f t="shared" si="2"/>
        <v>24949.76</v>
      </c>
      <c r="BC49" s="72" t="str">
        <f t="shared" si="3"/>
        <v>INR  Twenty Four Thousand Nine Hundred &amp; Forty Nine  and Paise Seventy Six Only</v>
      </c>
      <c r="BE49" s="56">
        <f t="shared" si="4"/>
        <v>7055.792128</v>
      </c>
      <c r="BF49" s="56">
        <v>167</v>
      </c>
      <c r="BG49" s="82">
        <f t="shared" si="5"/>
        <v>188.91</v>
      </c>
      <c r="BJ49" s="56">
        <v>5514</v>
      </c>
      <c r="BK49" s="82">
        <f t="shared" si="6"/>
        <v>6237.44</v>
      </c>
      <c r="HX49" s="57"/>
      <c r="HY49" s="57"/>
      <c r="HZ49" s="57"/>
      <c r="IA49" s="57"/>
      <c r="IB49" s="57"/>
    </row>
    <row r="50" spans="1:236" s="56" customFormat="1" ht="45">
      <c r="A50" s="58">
        <v>38</v>
      </c>
      <c r="B50" s="86" t="s">
        <v>342</v>
      </c>
      <c r="C50" s="59" t="s">
        <v>89</v>
      </c>
      <c r="D50" s="60">
        <v>2</v>
      </c>
      <c r="E50" s="61" t="s">
        <v>212</v>
      </c>
      <c r="F50" s="62">
        <v>816.73</v>
      </c>
      <c r="G50" s="63"/>
      <c r="H50" s="64"/>
      <c r="I50" s="65" t="s">
        <v>39</v>
      </c>
      <c r="J50" s="66">
        <f t="shared" si="0"/>
        <v>1</v>
      </c>
      <c r="K50" s="67" t="s">
        <v>64</v>
      </c>
      <c r="L50" s="67" t="s">
        <v>7</v>
      </c>
      <c r="M50" s="68"/>
      <c r="N50" s="63"/>
      <c r="O50" s="63"/>
      <c r="P50" s="69"/>
      <c r="Q50" s="63"/>
      <c r="R50" s="63"/>
      <c r="S50" s="69"/>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93">
        <f t="shared" si="1"/>
        <v>1633.46</v>
      </c>
      <c r="BB50" s="71">
        <f t="shared" si="2"/>
        <v>1633.46</v>
      </c>
      <c r="BC50" s="72" t="str">
        <f t="shared" si="3"/>
        <v>INR  One Thousand Six Hundred &amp; Thirty Three  and Paise Forty Six Only</v>
      </c>
      <c r="BE50" s="56">
        <f t="shared" si="4"/>
        <v>923.884976</v>
      </c>
      <c r="BF50" s="56">
        <v>139</v>
      </c>
      <c r="BG50" s="82">
        <f t="shared" si="5"/>
        <v>157.24</v>
      </c>
      <c r="BJ50" s="56">
        <v>722</v>
      </c>
      <c r="BK50" s="82">
        <f t="shared" si="6"/>
        <v>816.73</v>
      </c>
      <c r="HX50" s="57"/>
      <c r="HY50" s="57"/>
      <c r="HZ50" s="57"/>
      <c r="IA50" s="57"/>
      <c r="IB50" s="57"/>
    </row>
    <row r="51" spans="1:236" s="56" customFormat="1" ht="45">
      <c r="A51" s="27">
        <v>39</v>
      </c>
      <c r="B51" s="86" t="s">
        <v>343</v>
      </c>
      <c r="C51" s="43" t="s">
        <v>90</v>
      </c>
      <c r="D51" s="60">
        <v>2</v>
      </c>
      <c r="E51" s="61" t="s">
        <v>212</v>
      </c>
      <c r="F51" s="62">
        <v>830.3</v>
      </c>
      <c r="G51" s="63"/>
      <c r="H51" s="64"/>
      <c r="I51" s="65" t="s">
        <v>39</v>
      </c>
      <c r="J51" s="66">
        <f t="shared" si="0"/>
        <v>1</v>
      </c>
      <c r="K51" s="67" t="s">
        <v>64</v>
      </c>
      <c r="L51" s="67" t="s">
        <v>7</v>
      </c>
      <c r="M51" s="68"/>
      <c r="N51" s="63"/>
      <c r="O51" s="63"/>
      <c r="P51" s="69"/>
      <c r="Q51" s="63"/>
      <c r="R51" s="63"/>
      <c r="S51" s="69"/>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93">
        <f t="shared" si="1"/>
        <v>1660.6</v>
      </c>
      <c r="BB51" s="71">
        <f t="shared" si="2"/>
        <v>1660.6</v>
      </c>
      <c r="BC51" s="72" t="str">
        <f t="shared" si="3"/>
        <v>INR  One Thousand Six Hundred &amp; Sixty  and Paise Sixty Only</v>
      </c>
      <c r="BE51" s="56">
        <f t="shared" si="4"/>
        <v>939.23536</v>
      </c>
      <c r="BF51" s="56">
        <v>143</v>
      </c>
      <c r="BG51" s="82">
        <f t="shared" si="5"/>
        <v>161.76</v>
      </c>
      <c r="BJ51" s="56">
        <v>734</v>
      </c>
      <c r="BK51" s="82">
        <f t="shared" si="6"/>
        <v>830.3</v>
      </c>
      <c r="HX51" s="57"/>
      <c r="HY51" s="57"/>
      <c r="HZ51" s="57"/>
      <c r="IA51" s="57"/>
      <c r="IB51" s="57"/>
    </row>
    <row r="52" spans="1:236" s="56" customFormat="1" ht="45">
      <c r="A52" s="58">
        <v>40</v>
      </c>
      <c r="B52" s="86" t="s">
        <v>344</v>
      </c>
      <c r="C52" s="59" t="s">
        <v>91</v>
      </c>
      <c r="D52" s="60">
        <v>2</v>
      </c>
      <c r="E52" s="61" t="s">
        <v>212</v>
      </c>
      <c r="F52" s="62">
        <v>843.88</v>
      </c>
      <c r="G52" s="63"/>
      <c r="H52" s="64"/>
      <c r="I52" s="65" t="s">
        <v>39</v>
      </c>
      <c r="J52" s="66">
        <f t="shared" si="0"/>
        <v>1</v>
      </c>
      <c r="K52" s="67" t="s">
        <v>64</v>
      </c>
      <c r="L52" s="67" t="s">
        <v>7</v>
      </c>
      <c r="M52" s="68"/>
      <c r="N52" s="63"/>
      <c r="O52" s="63"/>
      <c r="P52" s="69"/>
      <c r="Q52" s="63"/>
      <c r="R52" s="63"/>
      <c r="S52" s="69"/>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93">
        <f t="shared" si="1"/>
        <v>1687.76</v>
      </c>
      <c r="BB52" s="71">
        <f t="shared" si="2"/>
        <v>1687.76</v>
      </c>
      <c r="BC52" s="72" t="str">
        <f t="shared" si="3"/>
        <v>INR  One Thousand Six Hundred &amp; Eighty Seven  and Paise Seventy Six Only</v>
      </c>
      <c r="BE52" s="56">
        <f t="shared" si="4"/>
        <v>954.597056</v>
      </c>
      <c r="BF52" s="56">
        <v>147</v>
      </c>
      <c r="BG52" s="82">
        <f t="shared" si="5"/>
        <v>166.29</v>
      </c>
      <c r="BJ52" s="56">
        <v>746</v>
      </c>
      <c r="BK52" s="82">
        <f t="shared" si="6"/>
        <v>843.88</v>
      </c>
      <c r="HX52" s="57"/>
      <c r="HY52" s="57"/>
      <c r="HZ52" s="57"/>
      <c r="IA52" s="57"/>
      <c r="IB52" s="57"/>
    </row>
    <row r="53" spans="1:236" s="56" customFormat="1" ht="45">
      <c r="A53" s="27">
        <v>41</v>
      </c>
      <c r="B53" s="86" t="s">
        <v>345</v>
      </c>
      <c r="C53" s="43" t="s">
        <v>92</v>
      </c>
      <c r="D53" s="60">
        <v>3</v>
      </c>
      <c r="E53" s="61" t="s">
        <v>212</v>
      </c>
      <c r="F53" s="62">
        <v>857.45</v>
      </c>
      <c r="G53" s="63"/>
      <c r="H53" s="64"/>
      <c r="I53" s="65" t="s">
        <v>39</v>
      </c>
      <c r="J53" s="66">
        <f t="shared" si="0"/>
        <v>1</v>
      </c>
      <c r="K53" s="67" t="s">
        <v>64</v>
      </c>
      <c r="L53" s="67" t="s">
        <v>7</v>
      </c>
      <c r="M53" s="68"/>
      <c r="N53" s="63"/>
      <c r="O53" s="63"/>
      <c r="P53" s="69"/>
      <c r="Q53" s="63"/>
      <c r="R53" s="63"/>
      <c r="S53" s="69"/>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93">
        <f t="shared" si="1"/>
        <v>2572.35</v>
      </c>
      <c r="BB53" s="71">
        <f t="shared" si="2"/>
        <v>2572.35</v>
      </c>
      <c r="BC53" s="72" t="str">
        <f t="shared" si="3"/>
        <v>INR  Two Thousand Five Hundred &amp; Seventy Two  and Paise Thirty Five Only</v>
      </c>
      <c r="BE53" s="56">
        <f t="shared" si="4"/>
        <v>969.94744</v>
      </c>
      <c r="BF53" s="56">
        <v>34</v>
      </c>
      <c r="BG53" s="82">
        <f t="shared" si="5"/>
        <v>38.46</v>
      </c>
      <c r="BJ53" s="56">
        <v>758</v>
      </c>
      <c r="BK53" s="82">
        <f t="shared" si="6"/>
        <v>857.45</v>
      </c>
      <c r="HX53" s="57"/>
      <c r="HY53" s="57"/>
      <c r="HZ53" s="57"/>
      <c r="IA53" s="57"/>
      <c r="IB53" s="57"/>
    </row>
    <row r="54" spans="1:236" s="56" customFormat="1" ht="45">
      <c r="A54" s="58">
        <v>42</v>
      </c>
      <c r="B54" s="86" t="s">
        <v>346</v>
      </c>
      <c r="C54" s="59" t="s">
        <v>93</v>
      </c>
      <c r="D54" s="60">
        <v>58.6</v>
      </c>
      <c r="E54" s="61" t="s">
        <v>212</v>
      </c>
      <c r="F54" s="62">
        <v>871.02</v>
      </c>
      <c r="G54" s="63"/>
      <c r="H54" s="64"/>
      <c r="I54" s="65" t="s">
        <v>39</v>
      </c>
      <c r="J54" s="66">
        <f t="shared" si="0"/>
        <v>1</v>
      </c>
      <c r="K54" s="67" t="s">
        <v>64</v>
      </c>
      <c r="L54" s="67" t="s">
        <v>7</v>
      </c>
      <c r="M54" s="68"/>
      <c r="N54" s="63"/>
      <c r="O54" s="63"/>
      <c r="P54" s="69"/>
      <c r="Q54" s="63"/>
      <c r="R54" s="63"/>
      <c r="S54" s="69"/>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93">
        <f t="shared" si="1"/>
        <v>51041.77</v>
      </c>
      <c r="BB54" s="71">
        <f t="shared" si="2"/>
        <v>51041.77</v>
      </c>
      <c r="BC54" s="72" t="str">
        <f t="shared" si="3"/>
        <v>INR  Fifty One Thousand  &amp;Forty One  and Paise Seventy Seven Only</v>
      </c>
      <c r="BE54" s="56">
        <f t="shared" si="4"/>
        <v>985.297824</v>
      </c>
      <c r="BF54" s="56">
        <v>122</v>
      </c>
      <c r="BG54" s="82">
        <f t="shared" si="5"/>
        <v>138.01</v>
      </c>
      <c r="BJ54" s="56">
        <v>770</v>
      </c>
      <c r="BK54" s="82">
        <f t="shared" si="6"/>
        <v>871.02</v>
      </c>
      <c r="HX54" s="57"/>
      <c r="HY54" s="57"/>
      <c r="HZ54" s="57"/>
      <c r="IA54" s="57"/>
      <c r="IB54" s="57"/>
    </row>
    <row r="55" spans="1:236" s="56" customFormat="1" ht="39.75" customHeight="1">
      <c r="A55" s="27">
        <v>43</v>
      </c>
      <c r="B55" s="86" t="s">
        <v>347</v>
      </c>
      <c r="C55" s="43" t="s">
        <v>94</v>
      </c>
      <c r="D55" s="60">
        <v>1456</v>
      </c>
      <c r="E55" s="61" t="s">
        <v>205</v>
      </c>
      <c r="F55" s="62">
        <v>23.76</v>
      </c>
      <c r="G55" s="63"/>
      <c r="H55" s="64"/>
      <c r="I55" s="65" t="s">
        <v>39</v>
      </c>
      <c r="J55" s="66">
        <f t="shared" si="0"/>
        <v>1</v>
      </c>
      <c r="K55" s="67" t="s">
        <v>64</v>
      </c>
      <c r="L55" s="67" t="s">
        <v>7</v>
      </c>
      <c r="M55" s="68"/>
      <c r="N55" s="63"/>
      <c r="O55" s="63"/>
      <c r="P55" s="69"/>
      <c r="Q55" s="63"/>
      <c r="R55" s="63"/>
      <c r="S55" s="69"/>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93">
        <f t="shared" si="1"/>
        <v>34594.56</v>
      </c>
      <c r="BB55" s="71">
        <f t="shared" si="2"/>
        <v>34594.56</v>
      </c>
      <c r="BC55" s="72" t="str">
        <f t="shared" si="3"/>
        <v>INR  Thirty Four Thousand Five Hundred &amp; Ninety Four  and Paise Fifty Six Only</v>
      </c>
      <c r="BE55" s="56">
        <f t="shared" si="4"/>
        <v>26.877312</v>
      </c>
      <c r="BF55" s="56">
        <v>122</v>
      </c>
      <c r="BG55" s="82">
        <f t="shared" si="5"/>
        <v>138.01</v>
      </c>
      <c r="BJ55" s="56">
        <v>21</v>
      </c>
      <c r="BK55" s="82">
        <f t="shared" si="6"/>
        <v>23.76</v>
      </c>
      <c r="HX55" s="57"/>
      <c r="HY55" s="57"/>
      <c r="HZ55" s="57"/>
      <c r="IA55" s="57"/>
      <c r="IB55" s="57"/>
    </row>
    <row r="56" spans="1:236" s="56" customFormat="1" ht="243.75" customHeight="1">
      <c r="A56" s="58">
        <v>44</v>
      </c>
      <c r="B56" s="86" t="s">
        <v>348</v>
      </c>
      <c r="C56" s="59" t="s">
        <v>95</v>
      </c>
      <c r="D56" s="60">
        <v>40</v>
      </c>
      <c r="E56" s="61" t="s">
        <v>352</v>
      </c>
      <c r="F56" s="62">
        <v>843.88</v>
      </c>
      <c r="G56" s="63"/>
      <c r="H56" s="64"/>
      <c r="I56" s="65" t="s">
        <v>39</v>
      </c>
      <c r="J56" s="66">
        <f t="shared" si="0"/>
        <v>1</v>
      </c>
      <c r="K56" s="67" t="s">
        <v>64</v>
      </c>
      <c r="L56" s="67" t="s">
        <v>7</v>
      </c>
      <c r="M56" s="68"/>
      <c r="N56" s="63"/>
      <c r="O56" s="63"/>
      <c r="P56" s="69"/>
      <c r="Q56" s="63"/>
      <c r="R56" s="63"/>
      <c r="S56" s="69"/>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93">
        <f t="shared" si="1"/>
        <v>33755.2</v>
      </c>
      <c r="BB56" s="71">
        <f t="shared" si="2"/>
        <v>33755.2</v>
      </c>
      <c r="BC56" s="72" t="str">
        <f t="shared" si="3"/>
        <v>INR  Thirty Three Thousand Seven Hundred &amp; Fifty Five  and Paise Twenty Only</v>
      </c>
      <c r="BE56" s="56">
        <f t="shared" si="4"/>
        <v>954.597056</v>
      </c>
      <c r="BF56" s="56">
        <v>122</v>
      </c>
      <c r="BG56" s="82">
        <f t="shared" si="5"/>
        <v>138.01</v>
      </c>
      <c r="BJ56" s="56">
        <v>746</v>
      </c>
      <c r="BK56" s="82">
        <f t="shared" si="6"/>
        <v>843.88</v>
      </c>
      <c r="HX56" s="57"/>
      <c r="HY56" s="57"/>
      <c r="HZ56" s="57"/>
      <c r="IA56" s="57"/>
      <c r="IB56" s="57"/>
    </row>
    <row r="57" spans="1:236" s="56" customFormat="1" ht="247.5" customHeight="1">
      <c r="A57" s="27">
        <v>45</v>
      </c>
      <c r="B57" s="86" t="s">
        <v>349</v>
      </c>
      <c r="C57" s="43" t="s">
        <v>96</v>
      </c>
      <c r="D57" s="60">
        <v>20</v>
      </c>
      <c r="E57" s="61" t="s">
        <v>352</v>
      </c>
      <c r="F57" s="62">
        <v>849.53</v>
      </c>
      <c r="G57" s="63"/>
      <c r="H57" s="64"/>
      <c r="I57" s="65" t="s">
        <v>39</v>
      </c>
      <c r="J57" s="66">
        <f t="shared" si="0"/>
        <v>1</v>
      </c>
      <c r="K57" s="67" t="s">
        <v>64</v>
      </c>
      <c r="L57" s="67" t="s">
        <v>7</v>
      </c>
      <c r="M57" s="68"/>
      <c r="N57" s="63"/>
      <c r="O57" s="63"/>
      <c r="P57" s="69"/>
      <c r="Q57" s="63"/>
      <c r="R57" s="63"/>
      <c r="S57" s="69"/>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93">
        <f t="shared" si="1"/>
        <v>16990.6</v>
      </c>
      <c r="BB57" s="71">
        <f t="shared" si="2"/>
        <v>16990.6</v>
      </c>
      <c r="BC57" s="72" t="str">
        <f t="shared" si="3"/>
        <v>INR  Sixteen Thousand Nine Hundred &amp; Ninety  and Paise Sixty Only</v>
      </c>
      <c r="BE57" s="56">
        <f t="shared" si="4"/>
        <v>960.988336</v>
      </c>
      <c r="BF57" s="56">
        <v>44.2</v>
      </c>
      <c r="BG57" s="82">
        <f t="shared" si="5"/>
        <v>50</v>
      </c>
      <c r="BJ57" s="56">
        <v>751</v>
      </c>
      <c r="BK57" s="82">
        <f t="shared" si="6"/>
        <v>849.53</v>
      </c>
      <c r="HX57" s="57"/>
      <c r="HY57" s="57"/>
      <c r="HZ57" s="57"/>
      <c r="IA57" s="57"/>
      <c r="IB57" s="57"/>
    </row>
    <row r="58" spans="1:236" s="56" customFormat="1" ht="246.75" customHeight="1">
      <c r="A58" s="58">
        <v>46</v>
      </c>
      <c r="B58" s="86" t="s">
        <v>350</v>
      </c>
      <c r="C58" s="59" t="s">
        <v>97</v>
      </c>
      <c r="D58" s="60">
        <v>20</v>
      </c>
      <c r="E58" s="61" t="s">
        <v>352</v>
      </c>
      <c r="F58" s="62">
        <v>855.19</v>
      </c>
      <c r="G58" s="63"/>
      <c r="H58" s="64"/>
      <c r="I58" s="65" t="s">
        <v>39</v>
      </c>
      <c r="J58" s="66">
        <f t="shared" si="0"/>
        <v>1</v>
      </c>
      <c r="K58" s="67" t="s">
        <v>64</v>
      </c>
      <c r="L58" s="67" t="s">
        <v>7</v>
      </c>
      <c r="M58" s="68"/>
      <c r="N58" s="63"/>
      <c r="O58" s="63"/>
      <c r="P58" s="69"/>
      <c r="Q58" s="63"/>
      <c r="R58" s="63"/>
      <c r="S58" s="69"/>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93">
        <f t="shared" si="1"/>
        <v>17103.8</v>
      </c>
      <c r="BB58" s="71">
        <f t="shared" si="2"/>
        <v>17103.8</v>
      </c>
      <c r="BC58" s="72" t="str">
        <f t="shared" si="3"/>
        <v>INR  Seventeen Thousand One Hundred &amp; Three  and Paise Eighty Only</v>
      </c>
      <c r="BE58" s="56">
        <f t="shared" si="4"/>
        <v>967.390928</v>
      </c>
      <c r="BF58" s="56">
        <v>70</v>
      </c>
      <c r="BG58" s="82">
        <f t="shared" si="5"/>
        <v>79.18</v>
      </c>
      <c r="BJ58" s="56">
        <v>756</v>
      </c>
      <c r="BK58" s="82">
        <f t="shared" si="6"/>
        <v>855.19</v>
      </c>
      <c r="HX58" s="57"/>
      <c r="HY58" s="57"/>
      <c r="HZ58" s="57"/>
      <c r="IA58" s="57"/>
      <c r="IB58" s="57"/>
    </row>
    <row r="59" spans="1:236" s="56" customFormat="1" ht="247.5" customHeight="1">
      <c r="A59" s="27">
        <v>47</v>
      </c>
      <c r="B59" s="86" t="s">
        <v>351</v>
      </c>
      <c r="C59" s="43" t="s">
        <v>98</v>
      </c>
      <c r="D59" s="60">
        <v>20</v>
      </c>
      <c r="E59" s="61" t="s">
        <v>352</v>
      </c>
      <c r="F59" s="62">
        <v>860.84</v>
      </c>
      <c r="G59" s="63"/>
      <c r="H59" s="64"/>
      <c r="I59" s="65" t="s">
        <v>39</v>
      </c>
      <c r="J59" s="66">
        <f t="shared" si="0"/>
        <v>1</v>
      </c>
      <c r="K59" s="67" t="s">
        <v>64</v>
      </c>
      <c r="L59" s="67" t="s">
        <v>7</v>
      </c>
      <c r="M59" s="68"/>
      <c r="N59" s="63"/>
      <c r="O59" s="63"/>
      <c r="P59" s="69"/>
      <c r="Q59" s="63"/>
      <c r="R59" s="63"/>
      <c r="S59" s="69"/>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93">
        <f t="shared" si="1"/>
        <v>17216.8</v>
      </c>
      <c r="BB59" s="71">
        <f t="shared" si="2"/>
        <v>17216.8</v>
      </c>
      <c r="BC59" s="72" t="str">
        <f t="shared" si="3"/>
        <v>INR  Seventeen Thousand Two Hundred &amp; Sixteen  and Paise Eighty Only</v>
      </c>
      <c r="BE59" s="56">
        <f t="shared" si="4"/>
        <v>973.782208</v>
      </c>
      <c r="BF59" s="56">
        <v>45.1</v>
      </c>
      <c r="BG59" s="82">
        <f t="shared" si="5"/>
        <v>51.02</v>
      </c>
      <c r="BJ59" s="56">
        <v>761</v>
      </c>
      <c r="BK59" s="82">
        <f t="shared" si="6"/>
        <v>860.84</v>
      </c>
      <c r="HX59" s="57"/>
      <c r="HY59" s="57"/>
      <c r="HZ59" s="57"/>
      <c r="IA59" s="57"/>
      <c r="IB59" s="57"/>
    </row>
    <row r="60" spans="1:236" s="56" customFormat="1" ht="258.75" customHeight="1">
      <c r="A60" s="58">
        <v>48</v>
      </c>
      <c r="B60" s="86" t="s">
        <v>353</v>
      </c>
      <c r="C60" s="59" t="s">
        <v>99</v>
      </c>
      <c r="D60" s="60">
        <v>30</v>
      </c>
      <c r="E60" s="61" t="s">
        <v>352</v>
      </c>
      <c r="F60" s="62">
        <v>847.27</v>
      </c>
      <c r="G60" s="63"/>
      <c r="H60" s="64"/>
      <c r="I60" s="65" t="s">
        <v>39</v>
      </c>
      <c r="J60" s="66">
        <f t="shared" si="0"/>
        <v>1</v>
      </c>
      <c r="K60" s="67" t="s">
        <v>64</v>
      </c>
      <c r="L60" s="67" t="s">
        <v>7</v>
      </c>
      <c r="M60" s="68"/>
      <c r="N60" s="63"/>
      <c r="O60" s="63"/>
      <c r="P60" s="69"/>
      <c r="Q60" s="63"/>
      <c r="R60" s="63"/>
      <c r="S60" s="69"/>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93">
        <f t="shared" si="1"/>
        <v>25418.1</v>
      </c>
      <c r="BB60" s="71">
        <f t="shared" si="2"/>
        <v>25418.1</v>
      </c>
      <c r="BC60" s="72" t="str">
        <f t="shared" si="3"/>
        <v>INR  Twenty Five Thousand Four Hundred &amp; Eighteen  and Paise Ten Only</v>
      </c>
      <c r="BE60" s="56">
        <f t="shared" si="4"/>
        <v>958.431824</v>
      </c>
      <c r="BF60" s="56">
        <v>45.81</v>
      </c>
      <c r="BG60" s="82">
        <f t="shared" si="5"/>
        <v>51.82</v>
      </c>
      <c r="BJ60" s="56">
        <v>749</v>
      </c>
      <c r="BK60" s="82">
        <f t="shared" si="6"/>
        <v>847.27</v>
      </c>
      <c r="HX60" s="57"/>
      <c r="HY60" s="57"/>
      <c r="HZ60" s="57"/>
      <c r="IA60" s="57"/>
      <c r="IB60" s="57"/>
    </row>
    <row r="61" spans="1:236" s="56" customFormat="1" ht="246" customHeight="1">
      <c r="A61" s="27">
        <v>49</v>
      </c>
      <c r="B61" s="86" t="s">
        <v>354</v>
      </c>
      <c r="C61" s="43" t="s">
        <v>100</v>
      </c>
      <c r="D61" s="60">
        <v>30</v>
      </c>
      <c r="E61" s="61" t="s">
        <v>352</v>
      </c>
      <c r="F61" s="62">
        <v>852.92</v>
      </c>
      <c r="G61" s="63"/>
      <c r="H61" s="64"/>
      <c r="I61" s="65" t="s">
        <v>39</v>
      </c>
      <c r="J61" s="66">
        <f t="shared" si="0"/>
        <v>1</v>
      </c>
      <c r="K61" s="67" t="s">
        <v>64</v>
      </c>
      <c r="L61" s="67" t="s">
        <v>7</v>
      </c>
      <c r="M61" s="68"/>
      <c r="N61" s="63"/>
      <c r="O61" s="63"/>
      <c r="P61" s="69"/>
      <c r="Q61" s="63"/>
      <c r="R61" s="63"/>
      <c r="S61" s="69"/>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93">
        <f t="shared" si="1"/>
        <v>25587.6</v>
      </c>
      <c r="BB61" s="71">
        <f t="shared" si="2"/>
        <v>25587.6</v>
      </c>
      <c r="BC61" s="72" t="str">
        <f t="shared" si="3"/>
        <v>INR  Twenty Five Thousand Five Hundred &amp; Eighty Seven  and Paise Sixty Only</v>
      </c>
      <c r="BE61" s="56">
        <f t="shared" si="4"/>
        <v>964.823104</v>
      </c>
      <c r="BF61" s="56">
        <v>46.52</v>
      </c>
      <c r="BG61" s="82">
        <f t="shared" si="5"/>
        <v>52.62</v>
      </c>
      <c r="BJ61" s="56">
        <v>754</v>
      </c>
      <c r="BK61" s="82">
        <f t="shared" si="6"/>
        <v>852.92</v>
      </c>
      <c r="HX61" s="57"/>
      <c r="HY61" s="57"/>
      <c r="HZ61" s="57"/>
      <c r="IA61" s="57"/>
      <c r="IB61" s="57"/>
    </row>
    <row r="62" spans="1:236" s="56" customFormat="1" ht="261" customHeight="1">
      <c r="A62" s="58">
        <v>50</v>
      </c>
      <c r="B62" s="86" t="s">
        <v>355</v>
      </c>
      <c r="C62" s="59" t="s">
        <v>101</v>
      </c>
      <c r="D62" s="60">
        <v>30</v>
      </c>
      <c r="E62" s="61" t="s">
        <v>352</v>
      </c>
      <c r="F62" s="62">
        <v>858.58</v>
      </c>
      <c r="G62" s="63"/>
      <c r="H62" s="64"/>
      <c r="I62" s="65" t="s">
        <v>39</v>
      </c>
      <c r="J62" s="66">
        <f t="shared" si="0"/>
        <v>1</v>
      </c>
      <c r="K62" s="67" t="s">
        <v>64</v>
      </c>
      <c r="L62" s="67" t="s">
        <v>7</v>
      </c>
      <c r="M62" s="68"/>
      <c r="N62" s="63"/>
      <c r="O62" s="63"/>
      <c r="P62" s="69"/>
      <c r="Q62" s="63"/>
      <c r="R62" s="63"/>
      <c r="S62" s="69"/>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93">
        <f t="shared" si="1"/>
        <v>25757.4</v>
      </c>
      <c r="BB62" s="71">
        <f t="shared" si="2"/>
        <v>25757.4</v>
      </c>
      <c r="BC62" s="72" t="str">
        <f t="shared" si="3"/>
        <v>INR  Twenty Five Thousand Seven Hundred &amp; Fifty Seven  and Paise Forty Only</v>
      </c>
      <c r="BE62" s="56">
        <f t="shared" si="4"/>
        <v>971.225696</v>
      </c>
      <c r="BF62" s="56">
        <v>84</v>
      </c>
      <c r="BG62" s="82">
        <f t="shared" si="5"/>
        <v>95.02</v>
      </c>
      <c r="BJ62" s="56">
        <v>759</v>
      </c>
      <c r="BK62" s="82">
        <f t="shared" si="6"/>
        <v>858.58</v>
      </c>
      <c r="HX62" s="57"/>
      <c r="HY62" s="57"/>
      <c r="HZ62" s="57"/>
      <c r="IA62" s="57"/>
      <c r="IB62" s="57"/>
    </row>
    <row r="63" spans="1:236" s="56" customFormat="1" ht="246" customHeight="1">
      <c r="A63" s="27">
        <v>51</v>
      </c>
      <c r="B63" s="86" t="s">
        <v>356</v>
      </c>
      <c r="C63" s="43" t="s">
        <v>102</v>
      </c>
      <c r="D63" s="60">
        <v>30</v>
      </c>
      <c r="E63" s="61" t="s">
        <v>352</v>
      </c>
      <c r="F63" s="62">
        <v>864.24</v>
      </c>
      <c r="G63" s="63"/>
      <c r="H63" s="64"/>
      <c r="I63" s="65" t="s">
        <v>39</v>
      </c>
      <c r="J63" s="66">
        <f t="shared" si="0"/>
        <v>1</v>
      </c>
      <c r="K63" s="67" t="s">
        <v>64</v>
      </c>
      <c r="L63" s="67" t="s">
        <v>7</v>
      </c>
      <c r="M63" s="68"/>
      <c r="N63" s="63"/>
      <c r="O63" s="63"/>
      <c r="P63" s="69"/>
      <c r="Q63" s="63"/>
      <c r="R63" s="63"/>
      <c r="S63" s="69"/>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93">
        <f t="shared" si="1"/>
        <v>25927.2</v>
      </c>
      <c r="BB63" s="71">
        <f t="shared" si="2"/>
        <v>25927.2</v>
      </c>
      <c r="BC63" s="72" t="str">
        <f t="shared" si="3"/>
        <v>INR  Twenty Five Thousand Nine Hundred &amp; Twenty Seven  and Paise Twenty Only</v>
      </c>
      <c r="BE63" s="56">
        <f t="shared" si="4"/>
        <v>977.628288</v>
      </c>
      <c r="BF63" s="56">
        <v>84.71</v>
      </c>
      <c r="BG63" s="82">
        <f t="shared" si="5"/>
        <v>95.82</v>
      </c>
      <c r="BJ63" s="56">
        <v>764</v>
      </c>
      <c r="BK63" s="82">
        <f t="shared" si="6"/>
        <v>864.24</v>
      </c>
      <c r="HX63" s="57"/>
      <c r="HY63" s="57"/>
      <c r="HZ63" s="57"/>
      <c r="IA63" s="57"/>
      <c r="IB63" s="57"/>
    </row>
    <row r="64" spans="1:236" s="56" customFormat="1" ht="153.75" customHeight="1">
      <c r="A64" s="58">
        <v>52</v>
      </c>
      <c r="B64" s="86" t="s">
        <v>357</v>
      </c>
      <c r="C64" s="59" t="s">
        <v>103</v>
      </c>
      <c r="D64" s="60">
        <v>100</v>
      </c>
      <c r="E64" s="61" t="s">
        <v>352</v>
      </c>
      <c r="F64" s="62">
        <v>1148.17</v>
      </c>
      <c r="G64" s="63"/>
      <c r="H64" s="64"/>
      <c r="I64" s="65" t="s">
        <v>39</v>
      </c>
      <c r="J64" s="66">
        <f t="shared" si="0"/>
        <v>1</v>
      </c>
      <c r="K64" s="67" t="s">
        <v>64</v>
      </c>
      <c r="L64" s="67" t="s">
        <v>7</v>
      </c>
      <c r="M64" s="68"/>
      <c r="N64" s="63"/>
      <c r="O64" s="63"/>
      <c r="P64" s="69"/>
      <c r="Q64" s="63"/>
      <c r="R64" s="63"/>
      <c r="S64" s="69"/>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93">
        <f t="shared" si="1"/>
        <v>114817</v>
      </c>
      <c r="BB64" s="71">
        <f t="shared" si="2"/>
        <v>114817</v>
      </c>
      <c r="BC64" s="72" t="str">
        <f t="shared" si="3"/>
        <v>INR  One Lakh Fourteen Thousand Eight Hundred &amp; Seventeen  Only</v>
      </c>
      <c r="BE64" s="56">
        <f t="shared" si="4"/>
        <v>1298.809904</v>
      </c>
      <c r="BF64" s="56">
        <v>85.42</v>
      </c>
      <c r="BG64" s="82">
        <f t="shared" si="5"/>
        <v>96.63</v>
      </c>
      <c r="BJ64" s="56">
        <v>1015</v>
      </c>
      <c r="BK64" s="82">
        <f t="shared" si="6"/>
        <v>1148.17</v>
      </c>
      <c r="HX64" s="57"/>
      <c r="HY64" s="57"/>
      <c r="HZ64" s="57"/>
      <c r="IA64" s="57"/>
      <c r="IB64" s="57"/>
    </row>
    <row r="65" spans="1:236" s="56" customFormat="1" ht="304.5" customHeight="1">
      <c r="A65" s="27">
        <v>53</v>
      </c>
      <c r="B65" s="86" t="s">
        <v>358</v>
      </c>
      <c r="C65" s="43" t="s">
        <v>104</v>
      </c>
      <c r="D65" s="60">
        <v>5</v>
      </c>
      <c r="E65" s="61" t="s">
        <v>202</v>
      </c>
      <c r="F65" s="62">
        <v>315.6</v>
      </c>
      <c r="G65" s="63"/>
      <c r="H65" s="64"/>
      <c r="I65" s="65" t="s">
        <v>39</v>
      </c>
      <c r="J65" s="66">
        <f t="shared" si="0"/>
        <v>1</v>
      </c>
      <c r="K65" s="67" t="s">
        <v>64</v>
      </c>
      <c r="L65" s="67" t="s">
        <v>7</v>
      </c>
      <c r="M65" s="68"/>
      <c r="N65" s="63"/>
      <c r="O65" s="63"/>
      <c r="P65" s="69"/>
      <c r="Q65" s="63"/>
      <c r="R65" s="63"/>
      <c r="S65" s="69"/>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93">
        <f t="shared" si="1"/>
        <v>1578</v>
      </c>
      <c r="BB65" s="71">
        <f t="shared" si="2"/>
        <v>1578</v>
      </c>
      <c r="BC65" s="72" t="str">
        <f t="shared" si="3"/>
        <v>INR  One Thousand Five Hundred &amp; Seventy Eight  Only</v>
      </c>
      <c r="BE65" s="56">
        <f t="shared" si="4"/>
        <v>357.00672</v>
      </c>
      <c r="BF65" s="56">
        <v>14.24</v>
      </c>
      <c r="BG65" s="82">
        <f t="shared" si="5"/>
        <v>16.11</v>
      </c>
      <c r="BJ65" s="56">
        <v>279</v>
      </c>
      <c r="BK65" s="82">
        <f t="shared" si="6"/>
        <v>315.6</v>
      </c>
      <c r="HX65" s="57"/>
      <c r="HY65" s="57"/>
      <c r="HZ65" s="57"/>
      <c r="IA65" s="57"/>
      <c r="IB65" s="57"/>
    </row>
    <row r="66" spans="1:236" s="56" customFormat="1" ht="318.75" customHeight="1">
      <c r="A66" s="58">
        <v>54</v>
      </c>
      <c r="B66" s="86" t="s">
        <v>535</v>
      </c>
      <c r="C66" s="59" t="s">
        <v>105</v>
      </c>
      <c r="D66" s="60">
        <v>5</v>
      </c>
      <c r="E66" s="61" t="s">
        <v>202</v>
      </c>
      <c r="F66" s="62">
        <v>831.43</v>
      </c>
      <c r="G66" s="63"/>
      <c r="H66" s="64"/>
      <c r="I66" s="65" t="s">
        <v>39</v>
      </c>
      <c r="J66" s="66">
        <f>IF(I66="Less(-)",-1,1)</f>
        <v>1</v>
      </c>
      <c r="K66" s="67" t="s">
        <v>64</v>
      </c>
      <c r="L66" s="67" t="s">
        <v>7</v>
      </c>
      <c r="M66" s="68"/>
      <c r="N66" s="63"/>
      <c r="O66" s="63"/>
      <c r="P66" s="69"/>
      <c r="Q66" s="63"/>
      <c r="R66" s="63"/>
      <c r="S66" s="69"/>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93">
        <f>total_amount_ba($B$2,$D$2,D66,F66,J66,K66,M66)</f>
        <v>4157.15</v>
      </c>
      <c r="BB66" s="71">
        <f>BA66+SUM(N66:AZ66)</f>
        <v>4157.15</v>
      </c>
      <c r="BC66" s="72" t="str">
        <f>SpellNumber(L66,BB66)</f>
        <v>INR  Four Thousand One Hundred &amp; Fifty Seven  and Paise Fifteen Only</v>
      </c>
      <c r="BE66" s="56">
        <f>F66*1.12*1.01</f>
        <v>940.513616</v>
      </c>
      <c r="BF66" s="56">
        <v>14.24</v>
      </c>
      <c r="BG66" s="82">
        <f>BF66*1.12*1.01</f>
        <v>16.11</v>
      </c>
      <c r="BJ66" s="56">
        <v>735</v>
      </c>
      <c r="BK66" s="82">
        <f t="shared" si="6"/>
        <v>831.43</v>
      </c>
      <c r="HX66" s="57"/>
      <c r="HY66" s="57"/>
      <c r="HZ66" s="57"/>
      <c r="IA66" s="57"/>
      <c r="IB66" s="57"/>
    </row>
    <row r="67" spans="1:236" s="56" customFormat="1" ht="235.5" customHeight="1">
      <c r="A67" s="27">
        <v>55</v>
      </c>
      <c r="B67" s="86" t="s">
        <v>359</v>
      </c>
      <c r="C67" s="43" t="s">
        <v>106</v>
      </c>
      <c r="D67" s="60">
        <v>20</v>
      </c>
      <c r="E67" s="61" t="s">
        <v>352</v>
      </c>
      <c r="F67" s="62">
        <v>1304.27</v>
      </c>
      <c r="G67" s="63"/>
      <c r="H67" s="64"/>
      <c r="I67" s="65" t="s">
        <v>39</v>
      </c>
      <c r="J67" s="66">
        <f t="shared" si="0"/>
        <v>1</v>
      </c>
      <c r="K67" s="67" t="s">
        <v>64</v>
      </c>
      <c r="L67" s="67" t="s">
        <v>7</v>
      </c>
      <c r="M67" s="68"/>
      <c r="N67" s="63"/>
      <c r="O67" s="63"/>
      <c r="P67" s="69"/>
      <c r="Q67" s="63"/>
      <c r="R67" s="63"/>
      <c r="S67" s="69"/>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93">
        <f t="shared" si="1"/>
        <v>26085.4</v>
      </c>
      <c r="BB67" s="71">
        <f t="shared" si="2"/>
        <v>26085.4</v>
      </c>
      <c r="BC67" s="72" t="str">
        <f t="shared" si="3"/>
        <v>INR  Twenty Six Thousand  &amp;Eighty Five  and Paise Forty Only</v>
      </c>
      <c r="BE67" s="56">
        <f t="shared" si="4"/>
        <v>1475.390224</v>
      </c>
      <c r="BF67" s="56">
        <v>49</v>
      </c>
      <c r="BG67" s="82">
        <f t="shared" si="5"/>
        <v>55.43</v>
      </c>
      <c r="BJ67" s="56">
        <v>1153</v>
      </c>
      <c r="BK67" s="82">
        <f t="shared" si="6"/>
        <v>1304.27</v>
      </c>
      <c r="HX67" s="57"/>
      <c r="HY67" s="57"/>
      <c r="HZ67" s="57"/>
      <c r="IA67" s="57"/>
      <c r="IB67" s="57"/>
    </row>
    <row r="68" spans="1:236" s="56" customFormat="1" ht="227.25" customHeight="1">
      <c r="A68" s="58">
        <v>56</v>
      </c>
      <c r="B68" s="86" t="s">
        <v>360</v>
      </c>
      <c r="C68" s="59" t="s">
        <v>107</v>
      </c>
      <c r="D68" s="60">
        <v>20</v>
      </c>
      <c r="E68" s="61" t="s">
        <v>352</v>
      </c>
      <c r="F68" s="62">
        <v>1317.85</v>
      </c>
      <c r="G68" s="63"/>
      <c r="H68" s="64"/>
      <c r="I68" s="65" t="s">
        <v>39</v>
      </c>
      <c r="J68" s="66">
        <f t="shared" si="0"/>
        <v>1</v>
      </c>
      <c r="K68" s="67" t="s">
        <v>64</v>
      </c>
      <c r="L68" s="67" t="s">
        <v>7</v>
      </c>
      <c r="M68" s="68"/>
      <c r="N68" s="63"/>
      <c r="O68" s="63"/>
      <c r="P68" s="69"/>
      <c r="Q68" s="63"/>
      <c r="R68" s="63"/>
      <c r="S68" s="69"/>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93">
        <f t="shared" si="1"/>
        <v>26357</v>
      </c>
      <c r="BB68" s="71">
        <f t="shared" si="2"/>
        <v>26357</v>
      </c>
      <c r="BC68" s="72" t="str">
        <f t="shared" si="3"/>
        <v>INR  Twenty Six Thousand Three Hundred &amp; Fifty Seven  Only</v>
      </c>
      <c r="BE68" s="56">
        <f t="shared" si="4"/>
        <v>1490.75192</v>
      </c>
      <c r="BF68" s="56">
        <v>38</v>
      </c>
      <c r="BG68" s="82">
        <f t="shared" si="5"/>
        <v>42.99</v>
      </c>
      <c r="BJ68" s="56">
        <v>1165</v>
      </c>
      <c r="BK68" s="82">
        <f t="shared" si="6"/>
        <v>1317.85</v>
      </c>
      <c r="HX68" s="57"/>
      <c r="HY68" s="57"/>
      <c r="HZ68" s="57"/>
      <c r="IA68" s="57"/>
      <c r="IB68" s="57"/>
    </row>
    <row r="69" spans="1:236" s="56" customFormat="1" ht="255">
      <c r="A69" s="27">
        <v>57</v>
      </c>
      <c r="B69" s="86" t="s">
        <v>362</v>
      </c>
      <c r="C69" s="43" t="s">
        <v>108</v>
      </c>
      <c r="D69" s="60">
        <v>30</v>
      </c>
      <c r="E69" s="61" t="s">
        <v>352</v>
      </c>
      <c r="F69" s="62">
        <v>1331.42</v>
      </c>
      <c r="G69" s="63"/>
      <c r="H69" s="64"/>
      <c r="I69" s="65" t="s">
        <v>39</v>
      </c>
      <c r="J69" s="66">
        <f t="shared" si="0"/>
        <v>1</v>
      </c>
      <c r="K69" s="67" t="s">
        <v>64</v>
      </c>
      <c r="L69" s="67" t="s">
        <v>7</v>
      </c>
      <c r="M69" s="68"/>
      <c r="N69" s="63"/>
      <c r="O69" s="63"/>
      <c r="P69" s="69"/>
      <c r="Q69" s="63"/>
      <c r="R69" s="63"/>
      <c r="S69" s="69"/>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93">
        <f t="shared" si="1"/>
        <v>39942.6</v>
      </c>
      <c r="BB69" s="71">
        <f t="shared" si="2"/>
        <v>39942.6</v>
      </c>
      <c r="BC69" s="72" t="str">
        <f t="shared" si="3"/>
        <v>INR  Thirty Nine Thousand Nine Hundred &amp; Forty Two  and Paise Sixty Only</v>
      </c>
      <c r="BE69" s="56">
        <f t="shared" si="4"/>
        <v>1506.102304</v>
      </c>
      <c r="BF69" s="56">
        <v>81</v>
      </c>
      <c r="BG69" s="82">
        <f t="shared" si="5"/>
        <v>91.63</v>
      </c>
      <c r="BJ69" s="56">
        <v>1177</v>
      </c>
      <c r="BK69" s="82">
        <f t="shared" si="6"/>
        <v>1331.42</v>
      </c>
      <c r="HX69" s="57"/>
      <c r="HY69" s="57"/>
      <c r="HZ69" s="57"/>
      <c r="IA69" s="57"/>
      <c r="IB69" s="57"/>
    </row>
    <row r="70" spans="1:236" s="56" customFormat="1" ht="255">
      <c r="A70" s="58">
        <v>58</v>
      </c>
      <c r="B70" s="86" t="s">
        <v>361</v>
      </c>
      <c r="C70" s="59" t="s">
        <v>109</v>
      </c>
      <c r="D70" s="60">
        <v>30</v>
      </c>
      <c r="E70" s="61" t="s">
        <v>352</v>
      </c>
      <c r="F70" s="62">
        <v>1345</v>
      </c>
      <c r="G70" s="63"/>
      <c r="H70" s="64"/>
      <c r="I70" s="65" t="s">
        <v>39</v>
      </c>
      <c r="J70" s="66">
        <f t="shared" si="0"/>
        <v>1</v>
      </c>
      <c r="K70" s="67" t="s">
        <v>64</v>
      </c>
      <c r="L70" s="67" t="s">
        <v>7</v>
      </c>
      <c r="M70" s="68"/>
      <c r="N70" s="63"/>
      <c r="O70" s="63"/>
      <c r="P70" s="69"/>
      <c r="Q70" s="63"/>
      <c r="R70" s="63"/>
      <c r="S70" s="69"/>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93">
        <f t="shared" si="1"/>
        <v>40350</v>
      </c>
      <c r="BB70" s="71">
        <f t="shared" si="2"/>
        <v>40350</v>
      </c>
      <c r="BC70" s="72" t="str">
        <f t="shared" si="3"/>
        <v>INR  Forty Thousand Three Hundred &amp; Fifty  Only</v>
      </c>
      <c r="BE70" s="56">
        <f t="shared" si="4"/>
        <v>1521.464</v>
      </c>
      <c r="BF70" s="56">
        <v>29</v>
      </c>
      <c r="BG70" s="82">
        <f t="shared" si="5"/>
        <v>32.8</v>
      </c>
      <c r="BJ70" s="56">
        <v>1189</v>
      </c>
      <c r="BK70" s="82">
        <f t="shared" si="6"/>
        <v>1345</v>
      </c>
      <c r="HX70" s="57"/>
      <c r="HY70" s="57"/>
      <c r="HZ70" s="57"/>
      <c r="IA70" s="57"/>
      <c r="IB70" s="57"/>
    </row>
    <row r="71" spans="1:236" s="56" customFormat="1" ht="44.25" customHeight="1">
      <c r="A71" s="27">
        <v>59</v>
      </c>
      <c r="B71" s="86" t="s">
        <v>363</v>
      </c>
      <c r="C71" s="43" t="s">
        <v>110</v>
      </c>
      <c r="D71" s="60">
        <v>20</v>
      </c>
      <c r="E71" s="61" t="s">
        <v>352</v>
      </c>
      <c r="F71" s="62">
        <v>236.42</v>
      </c>
      <c r="G71" s="63"/>
      <c r="H71" s="64"/>
      <c r="I71" s="65" t="s">
        <v>39</v>
      </c>
      <c r="J71" s="66">
        <f t="shared" si="0"/>
        <v>1</v>
      </c>
      <c r="K71" s="67" t="s">
        <v>64</v>
      </c>
      <c r="L71" s="67" t="s">
        <v>7</v>
      </c>
      <c r="M71" s="68"/>
      <c r="N71" s="63"/>
      <c r="O71" s="63"/>
      <c r="P71" s="69"/>
      <c r="Q71" s="63"/>
      <c r="R71" s="63"/>
      <c r="S71" s="69"/>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93">
        <f t="shared" si="1"/>
        <v>4728.4</v>
      </c>
      <c r="BB71" s="71">
        <f t="shared" si="2"/>
        <v>4728.4</v>
      </c>
      <c r="BC71" s="72" t="str">
        <f t="shared" si="3"/>
        <v>INR  Four Thousand Seven Hundred &amp; Twenty Eight  and Paise Forty Only</v>
      </c>
      <c r="BE71" s="56">
        <f t="shared" si="4"/>
        <v>267.438304</v>
      </c>
      <c r="BF71" s="56">
        <v>79</v>
      </c>
      <c r="BG71" s="82">
        <f t="shared" si="5"/>
        <v>89.36</v>
      </c>
      <c r="BJ71" s="56">
        <v>209</v>
      </c>
      <c r="BK71" s="82">
        <f t="shared" si="6"/>
        <v>236.42</v>
      </c>
      <c r="HX71" s="57"/>
      <c r="HY71" s="57"/>
      <c r="HZ71" s="57"/>
      <c r="IA71" s="57"/>
      <c r="IB71" s="57"/>
    </row>
    <row r="72" spans="1:236" s="56" customFormat="1" ht="409.5" customHeight="1">
      <c r="A72" s="58">
        <v>60</v>
      </c>
      <c r="B72" s="86" t="s">
        <v>364</v>
      </c>
      <c r="C72" s="59" t="s">
        <v>111</v>
      </c>
      <c r="D72" s="60">
        <v>110</v>
      </c>
      <c r="E72" s="61" t="s">
        <v>212</v>
      </c>
      <c r="F72" s="62">
        <v>1917.38</v>
      </c>
      <c r="G72" s="63"/>
      <c r="H72" s="64"/>
      <c r="I72" s="65" t="s">
        <v>39</v>
      </c>
      <c r="J72" s="66">
        <f t="shared" si="0"/>
        <v>1</v>
      </c>
      <c r="K72" s="67" t="s">
        <v>64</v>
      </c>
      <c r="L72" s="67" t="s">
        <v>7</v>
      </c>
      <c r="M72" s="68"/>
      <c r="N72" s="63"/>
      <c r="O72" s="63"/>
      <c r="P72" s="69"/>
      <c r="Q72" s="63"/>
      <c r="R72" s="63"/>
      <c r="S72" s="69"/>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93">
        <f t="shared" si="1"/>
        <v>210911.8</v>
      </c>
      <c r="BB72" s="71">
        <f t="shared" si="2"/>
        <v>210911.8</v>
      </c>
      <c r="BC72" s="72" t="str">
        <f t="shared" si="3"/>
        <v>INR  Two Lakh Ten Thousand Nine Hundred &amp; Eleven  and Paise Eighty Only</v>
      </c>
      <c r="BE72" s="56">
        <f t="shared" si="4"/>
        <v>2168.940256</v>
      </c>
      <c r="BF72" s="56">
        <v>1267</v>
      </c>
      <c r="BG72" s="82">
        <f t="shared" si="5"/>
        <v>1433.23</v>
      </c>
      <c r="BJ72" s="56">
        <v>1695</v>
      </c>
      <c r="BK72" s="82">
        <f t="shared" si="6"/>
        <v>1917.38</v>
      </c>
      <c r="HX72" s="57"/>
      <c r="HY72" s="57"/>
      <c r="HZ72" s="57"/>
      <c r="IA72" s="57"/>
      <c r="IB72" s="57"/>
    </row>
    <row r="73" spans="1:236" s="56" customFormat="1" ht="195">
      <c r="A73" s="27">
        <v>61</v>
      </c>
      <c r="B73" s="86" t="s">
        <v>365</v>
      </c>
      <c r="C73" s="43" t="s">
        <v>112</v>
      </c>
      <c r="D73" s="60">
        <v>260</v>
      </c>
      <c r="E73" s="61" t="s">
        <v>212</v>
      </c>
      <c r="F73" s="62">
        <v>261.31</v>
      </c>
      <c r="G73" s="63"/>
      <c r="H73" s="64"/>
      <c r="I73" s="65" t="s">
        <v>39</v>
      </c>
      <c r="J73" s="66">
        <f t="shared" si="0"/>
        <v>1</v>
      </c>
      <c r="K73" s="67" t="s">
        <v>64</v>
      </c>
      <c r="L73" s="67" t="s">
        <v>7</v>
      </c>
      <c r="M73" s="68"/>
      <c r="N73" s="63"/>
      <c r="O73" s="63"/>
      <c r="P73" s="69"/>
      <c r="Q73" s="63"/>
      <c r="R73" s="63"/>
      <c r="S73" s="69"/>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93">
        <f t="shared" si="1"/>
        <v>67940.6</v>
      </c>
      <c r="BB73" s="71">
        <f t="shared" si="2"/>
        <v>67940.6</v>
      </c>
      <c r="BC73" s="72" t="str">
        <f t="shared" si="3"/>
        <v>INR  Sixty Seven Thousand Nine Hundred &amp; Forty  and Paise Sixty Only</v>
      </c>
      <c r="BE73" s="56">
        <f t="shared" si="4"/>
        <v>295.593872</v>
      </c>
      <c r="BF73" s="56">
        <v>1008</v>
      </c>
      <c r="BG73" s="82">
        <f t="shared" si="5"/>
        <v>1140.25</v>
      </c>
      <c r="BJ73" s="56">
        <v>231</v>
      </c>
      <c r="BK73" s="82">
        <f t="shared" si="6"/>
        <v>261.31</v>
      </c>
      <c r="HX73" s="57"/>
      <c r="HY73" s="57"/>
      <c r="HZ73" s="57"/>
      <c r="IA73" s="57"/>
      <c r="IB73" s="57"/>
    </row>
    <row r="74" spans="1:236" s="56" customFormat="1" ht="126.75" customHeight="1">
      <c r="A74" s="58">
        <v>62</v>
      </c>
      <c r="B74" s="86" t="s">
        <v>366</v>
      </c>
      <c r="C74" s="59" t="s">
        <v>113</v>
      </c>
      <c r="D74" s="60">
        <v>10</v>
      </c>
      <c r="E74" s="61" t="s">
        <v>205</v>
      </c>
      <c r="F74" s="62">
        <v>727.36</v>
      </c>
      <c r="G74" s="63"/>
      <c r="H74" s="64"/>
      <c r="I74" s="65" t="s">
        <v>39</v>
      </c>
      <c r="J74" s="66">
        <f t="shared" si="0"/>
        <v>1</v>
      </c>
      <c r="K74" s="67" t="s">
        <v>64</v>
      </c>
      <c r="L74" s="67" t="s">
        <v>7</v>
      </c>
      <c r="M74" s="68"/>
      <c r="N74" s="63"/>
      <c r="O74" s="63"/>
      <c r="P74" s="69"/>
      <c r="Q74" s="63"/>
      <c r="R74" s="63"/>
      <c r="S74" s="69"/>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93">
        <f t="shared" si="1"/>
        <v>7273.6</v>
      </c>
      <c r="BB74" s="71">
        <f t="shared" si="2"/>
        <v>7273.6</v>
      </c>
      <c r="BC74" s="72" t="str">
        <f t="shared" si="3"/>
        <v>INR  Seven Thousand Two Hundred &amp; Seventy Three  and Paise Sixty Only</v>
      </c>
      <c r="BE74" s="56">
        <f t="shared" si="4"/>
        <v>822.789632</v>
      </c>
      <c r="BF74" s="56">
        <v>1020</v>
      </c>
      <c r="BG74" s="82">
        <f t="shared" si="5"/>
        <v>1153.82</v>
      </c>
      <c r="BJ74" s="56">
        <v>643</v>
      </c>
      <c r="BK74" s="82">
        <f t="shared" si="6"/>
        <v>727.36</v>
      </c>
      <c r="HX74" s="57"/>
      <c r="HY74" s="57"/>
      <c r="HZ74" s="57"/>
      <c r="IA74" s="57"/>
      <c r="IB74" s="57"/>
    </row>
    <row r="75" spans="1:236" s="56" customFormat="1" ht="125.25" customHeight="1">
      <c r="A75" s="27">
        <v>63</v>
      </c>
      <c r="B75" s="86" t="s">
        <v>367</v>
      </c>
      <c r="C75" s="43" t="s">
        <v>114</v>
      </c>
      <c r="D75" s="60">
        <v>10</v>
      </c>
      <c r="E75" s="61" t="s">
        <v>205</v>
      </c>
      <c r="F75" s="62">
        <v>740.94</v>
      </c>
      <c r="G75" s="63"/>
      <c r="H75" s="64"/>
      <c r="I75" s="65" t="s">
        <v>39</v>
      </c>
      <c r="J75" s="66">
        <f t="shared" si="0"/>
        <v>1</v>
      </c>
      <c r="K75" s="67" t="s">
        <v>64</v>
      </c>
      <c r="L75" s="67" t="s">
        <v>7</v>
      </c>
      <c r="M75" s="68"/>
      <c r="N75" s="63"/>
      <c r="O75" s="63"/>
      <c r="P75" s="69"/>
      <c r="Q75" s="63"/>
      <c r="R75" s="63"/>
      <c r="S75" s="69"/>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93">
        <f t="shared" si="1"/>
        <v>7409.4</v>
      </c>
      <c r="BB75" s="71">
        <f t="shared" si="2"/>
        <v>7409.4</v>
      </c>
      <c r="BC75" s="72" t="str">
        <f t="shared" si="3"/>
        <v>INR  Seven Thousand Four Hundred &amp; Nine  and Paise Forty Only</v>
      </c>
      <c r="BE75" s="56">
        <f t="shared" si="4"/>
        <v>838.151328</v>
      </c>
      <c r="BF75" s="56">
        <v>1032</v>
      </c>
      <c r="BG75" s="82">
        <f t="shared" si="5"/>
        <v>1167.4</v>
      </c>
      <c r="BJ75" s="56">
        <v>655</v>
      </c>
      <c r="BK75" s="82">
        <f t="shared" si="6"/>
        <v>740.94</v>
      </c>
      <c r="HX75" s="57"/>
      <c r="HY75" s="57"/>
      <c r="HZ75" s="57"/>
      <c r="IA75" s="57"/>
      <c r="IB75" s="57"/>
    </row>
    <row r="76" spans="1:236" s="56" customFormat="1" ht="129.75" customHeight="1">
      <c r="A76" s="58">
        <v>64</v>
      </c>
      <c r="B76" s="86" t="s">
        <v>368</v>
      </c>
      <c r="C76" s="59" t="s">
        <v>115</v>
      </c>
      <c r="D76" s="60">
        <v>10</v>
      </c>
      <c r="E76" s="61" t="s">
        <v>205</v>
      </c>
      <c r="F76" s="62">
        <v>754.51</v>
      </c>
      <c r="G76" s="63"/>
      <c r="H76" s="64"/>
      <c r="I76" s="65" t="s">
        <v>39</v>
      </c>
      <c r="J76" s="66">
        <f t="shared" si="0"/>
        <v>1</v>
      </c>
      <c r="K76" s="67" t="s">
        <v>64</v>
      </c>
      <c r="L76" s="67" t="s">
        <v>7</v>
      </c>
      <c r="M76" s="68"/>
      <c r="N76" s="63"/>
      <c r="O76" s="63"/>
      <c r="P76" s="69"/>
      <c r="Q76" s="63"/>
      <c r="R76" s="63"/>
      <c r="S76" s="69"/>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93">
        <f aca="true" t="shared" si="7" ref="BA76:BA107">total_amount_ba($B$2,$D$2,D76,F76,J76,K76,M76)</f>
        <v>7545.1</v>
      </c>
      <c r="BB76" s="71">
        <f t="shared" si="2"/>
        <v>7545.1</v>
      </c>
      <c r="BC76" s="72" t="str">
        <f t="shared" si="3"/>
        <v>INR  Seven Thousand Five Hundred &amp; Forty Five  and Paise Ten Only</v>
      </c>
      <c r="BE76" s="56">
        <f t="shared" si="4"/>
        <v>853.501712</v>
      </c>
      <c r="BF76" s="56">
        <v>1147</v>
      </c>
      <c r="BG76" s="82">
        <f t="shared" si="5"/>
        <v>1297.49</v>
      </c>
      <c r="BJ76" s="56">
        <v>667</v>
      </c>
      <c r="BK76" s="82">
        <f t="shared" si="6"/>
        <v>754.51</v>
      </c>
      <c r="HX76" s="57"/>
      <c r="HY76" s="57"/>
      <c r="HZ76" s="57"/>
      <c r="IA76" s="57"/>
      <c r="IB76" s="57"/>
    </row>
    <row r="77" spans="1:236" s="56" customFormat="1" ht="129" customHeight="1">
      <c r="A77" s="27">
        <v>65</v>
      </c>
      <c r="B77" s="86" t="s">
        <v>369</v>
      </c>
      <c r="C77" s="43" t="s">
        <v>116</v>
      </c>
      <c r="D77" s="60">
        <v>10</v>
      </c>
      <c r="E77" s="61" t="s">
        <v>205</v>
      </c>
      <c r="F77" s="62">
        <v>768.08</v>
      </c>
      <c r="G77" s="63"/>
      <c r="H77" s="64"/>
      <c r="I77" s="65" t="s">
        <v>39</v>
      </c>
      <c r="J77" s="66">
        <f aca="true" t="shared" si="8" ref="J77:J83">IF(I77="Less(-)",-1,1)</f>
        <v>1</v>
      </c>
      <c r="K77" s="67" t="s">
        <v>64</v>
      </c>
      <c r="L77" s="67" t="s">
        <v>7</v>
      </c>
      <c r="M77" s="68"/>
      <c r="N77" s="63"/>
      <c r="O77" s="63"/>
      <c r="P77" s="69"/>
      <c r="Q77" s="63"/>
      <c r="R77" s="63"/>
      <c r="S77" s="69"/>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93">
        <f t="shared" si="7"/>
        <v>7680.8</v>
      </c>
      <c r="BB77" s="71">
        <f t="shared" si="2"/>
        <v>7680.8</v>
      </c>
      <c r="BC77" s="72" t="str">
        <f aca="true" t="shared" si="9" ref="BC77:BC83">SpellNumber(L77,BB77)</f>
        <v>INR  Seven Thousand Six Hundred &amp; Eighty  and Paise Eighty Only</v>
      </c>
      <c r="BE77" s="56">
        <f aca="true" t="shared" si="10" ref="BE77:BE83">F77*1.12*1.01</f>
        <v>868.852096</v>
      </c>
      <c r="BF77" s="56">
        <v>1008</v>
      </c>
      <c r="BG77" s="82">
        <f aca="true" t="shared" si="11" ref="BG77:BG83">BF77*1.12*1.01</f>
        <v>1140.25</v>
      </c>
      <c r="BJ77" s="56">
        <v>679</v>
      </c>
      <c r="BK77" s="82">
        <f t="shared" si="6"/>
        <v>768.08</v>
      </c>
      <c r="HX77" s="57"/>
      <c r="HY77" s="57"/>
      <c r="HZ77" s="57"/>
      <c r="IA77" s="57"/>
      <c r="IB77" s="57"/>
    </row>
    <row r="78" spans="1:236" s="56" customFormat="1" ht="180">
      <c r="A78" s="58">
        <v>66</v>
      </c>
      <c r="B78" s="86" t="s">
        <v>370</v>
      </c>
      <c r="C78" s="59" t="s">
        <v>117</v>
      </c>
      <c r="D78" s="60">
        <v>90.34</v>
      </c>
      <c r="E78" s="61" t="s">
        <v>210</v>
      </c>
      <c r="F78" s="62">
        <v>180.99</v>
      </c>
      <c r="G78" s="63"/>
      <c r="H78" s="64"/>
      <c r="I78" s="65" t="s">
        <v>39</v>
      </c>
      <c r="J78" s="66">
        <f t="shared" si="8"/>
        <v>1</v>
      </c>
      <c r="K78" s="67" t="s">
        <v>64</v>
      </c>
      <c r="L78" s="67" t="s">
        <v>7</v>
      </c>
      <c r="M78" s="68"/>
      <c r="N78" s="63"/>
      <c r="O78" s="63"/>
      <c r="P78" s="69"/>
      <c r="Q78" s="63"/>
      <c r="R78" s="63"/>
      <c r="S78" s="69"/>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93">
        <f t="shared" si="7"/>
        <v>16350.64</v>
      </c>
      <c r="BB78" s="71">
        <f t="shared" si="2"/>
        <v>16350.64</v>
      </c>
      <c r="BC78" s="72" t="str">
        <f t="shared" si="9"/>
        <v>INR  Sixteen Thousand Three Hundred &amp; Fifty  and Paise Sixty Four Only</v>
      </c>
      <c r="BE78" s="56">
        <f t="shared" si="10"/>
        <v>204.735888</v>
      </c>
      <c r="BF78" s="56">
        <v>1020</v>
      </c>
      <c r="BG78" s="82">
        <f t="shared" si="11"/>
        <v>1153.82</v>
      </c>
      <c r="BJ78" s="56">
        <v>160</v>
      </c>
      <c r="BK78" s="82">
        <f t="shared" si="6"/>
        <v>180.99</v>
      </c>
      <c r="HX78" s="57"/>
      <c r="HY78" s="57"/>
      <c r="HZ78" s="57"/>
      <c r="IA78" s="57"/>
      <c r="IB78" s="57"/>
    </row>
    <row r="79" spans="1:236" s="56" customFormat="1" ht="180">
      <c r="A79" s="27">
        <v>67</v>
      </c>
      <c r="B79" s="86" t="s">
        <v>371</v>
      </c>
      <c r="C79" s="43" t="s">
        <v>118</v>
      </c>
      <c r="D79" s="60">
        <v>64.1</v>
      </c>
      <c r="E79" s="61" t="s">
        <v>210</v>
      </c>
      <c r="F79" s="62">
        <v>185.52</v>
      </c>
      <c r="G79" s="63"/>
      <c r="H79" s="64"/>
      <c r="I79" s="65" t="s">
        <v>39</v>
      </c>
      <c r="J79" s="66">
        <f t="shared" si="8"/>
        <v>1</v>
      </c>
      <c r="K79" s="67" t="s">
        <v>64</v>
      </c>
      <c r="L79" s="67" t="s">
        <v>7</v>
      </c>
      <c r="M79" s="68"/>
      <c r="N79" s="63"/>
      <c r="O79" s="63"/>
      <c r="P79" s="69"/>
      <c r="Q79" s="63"/>
      <c r="R79" s="63"/>
      <c r="S79" s="69"/>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93">
        <f t="shared" si="7"/>
        <v>11891.83</v>
      </c>
      <c r="BB79" s="71">
        <f aca="true" t="shared" si="12" ref="BB79:BB110">BA79+SUM(N79:AZ79)</f>
        <v>11891.83</v>
      </c>
      <c r="BC79" s="72" t="str">
        <f t="shared" si="9"/>
        <v>INR  Eleven Thousand Eight Hundred &amp; Ninety One  and Paise Eighty Three Only</v>
      </c>
      <c r="BE79" s="56">
        <f t="shared" si="10"/>
        <v>209.860224</v>
      </c>
      <c r="BF79" s="56">
        <v>1032</v>
      </c>
      <c r="BG79" s="82">
        <f t="shared" si="11"/>
        <v>1167.4</v>
      </c>
      <c r="BJ79" s="56">
        <v>164</v>
      </c>
      <c r="BK79" s="82">
        <f t="shared" si="6"/>
        <v>185.52</v>
      </c>
      <c r="HX79" s="57"/>
      <c r="HY79" s="57"/>
      <c r="HZ79" s="57"/>
      <c r="IA79" s="57"/>
      <c r="IB79" s="57"/>
    </row>
    <row r="80" spans="1:236" s="56" customFormat="1" ht="180">
      <c r="A80" s="58">
        <v>68</v>
      </c>
      <c r="B80" s="86" t="s">
        <v>372</v>
      </c>
      <c r="C80" s="59" t="s">
        <v>119</v>
      </c>
      <c r="D80" s="60">
        <v>120</v>
      </c>
      <c r="E80" s="61" t="s">
        <v>210</v>
      </c>
      <c r="F80" s="62">
        <v>190.04</v>
      </c>
      <c r="G80" s="63"/>
      <c r="H80" s="64"/>
      <c r="I80" s="65" t="s">
        <v>39</v>
      </c>
      <c r="J80" s="66">
        <f t="shared" si="8"/>
        <v>1</v>
      </c>
      <c r="K80" s="67" t="s">
        <v>64</v>
      </c>
      <c r="L80" s="67" t="s">
        <v>7</v>
      </c>
      <c r="M80" s="68"/>
      <c r="N80" s="63"/>
      <c r="O80" s="63"/>
      <c r="P80" s="69"/>
      <c r="Q80" s="63"/>
      <c r="R80" s="63"/>
      <c r="S80" s="69"/>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93">
        <f t="shared" si="7"/>
        <v>22804.8</v>
      </c>
      <c r="BB80" s="71">
        <f t="shared" si="12"/>
        <v>22804.8</v>
      </c>
      <c r="BC80" s="72" t="str">
        <f t="shared" si="9"/>
        <v>INR  Twenty Two Thousand Eight Hundred &amp; Four  and Paise Eighty Only</v>
      </c>
      <c r="BE80" s="56">
        <f t="shared" si="10"/>
        <v>214.973248</v>
      </c>
      <c r="BF80" s="56">
        <v>1147</v>
      </c>
      <c r="BG80" s="82">
        <f t="shared" si="11"/>
        <v>1297.49</v>
      </c>
      <c r="BJ80" s="56">
        <v>168</v>
      </c>
      <c r="BK80" s="82">
        <f aca="true" t="shared" si="13" ref="BK80:BK143">BJ80*1.12*1.01</f>
        <v>190.04</v>
      </c>
      <c r="HX80" s="57"/>
      <c r="HY80" s="57"/>
      <c r="HZ80" s="57"/>
      <c r="IA80" s="57"/>
      <c r="IB80" s="57"/>
    </row>
    <row r="81" spans="1:236" s="56" customFormat="1" ht="180">
      <c r="A81" s="27">
        <v>69</v>
      </c>
      <c r="B81" s="86" t="s">
        <v>373</v>
      </c>
      <c r="C81" s="43" t="s">
        <v>120</v>
      </c>
      <c r="D81" s="60">
        <v>340.43</v>
      </c>
      <c r="E81" s="61" t="s">
        <v>210</v>
      </c>
      <c r="F81" s="62">
        <v>194.57</v>
      </c>
      <c r="G81" s="63"/>
      <c r="H81" s="64"/>
      <c r="I81" s="65" t="s">
        <v>39</v>
      </c>
      <c r="J81" s="66">
        <f t="shared" si="8"/>
        <v>1</v>
      </c>
      <c r="K81" s="67" t="s">
        <v>64</v>
      </c>
      <c r="L81" s="67" t="s">
        <v>7</v>
      </c>
      <c r="M81" s="68"/>
      <c r="N81" s="63"/>
      <c r="O81" s="63"/>
      <c r="P81" s="69"/>
      <c r="Q81" s="63"/>
      <c r="R81" s="63"/>
      <c r="S81" s="69"/>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93">
        <f t="shared" si="7"/>
        <v>66237.47</v>
      </c>
      <c r="BB81" s="71">
        <f t="shared" si="12"/>
        <v>66237.47</v>
      </c>
      <c r="BC81" s="72" t="str">
        <f t="shared" si="9"/>
        <v>INR  Sixty Six Thousand Two Hundred &amp; Thirty Seven  and Paise Forty Seven Only</v>
      </c>
      <c r="BE81" s="56">
        <f t="shared" si="10"/>
        <v>220.097584</v>
      </c>
      <c r="BF81" s="56">
        <v>918</v>
      </c>
      <c r="BG81" s="82">
        <f t="shared" si="11"/>
        <v>1038.44</v>
      </c>
      <c r="BJ81" s="56">
        <v>172</v>
      </c>
      <c r="BK81" s="82">
        <f t="shared" si="13"/>
        <v>194.57</v>
      </c>
      <c r="HX81" s="57"/>
      <c r="HY81" s="57"/>
      <c r="HZ81" s="57"/>
      <c r="IA81" s="57"/>
      <c r="IB81" s="57"/>
    </row>
    <row r="82" spans="1:236" s="56" customFormat="1" ht="163.5" customHeight="1">
      <c r="A82" s="58">
        <v>70</v>
      </c>
      <c r="B82" s="86" t="s">
        <v>374</v>
      </c>
      <c r="C82" s="59" t="s">
        <v>121</v>
      </c>
      <c r="D82" s="60">
        <v>20</v>
      </c>
      <c r="E82" s="61" t="s">
        <v>210</v>
      </c>
      <c r="F82" s="62">
        <v>199.09</v>
      </c>
      <c r="G82" s="63"/>
      <c r="H82" s="64"/>
      <c r="I82" s="65" t="s">
        <v>39</v>
      </c>
      <c r="J82" s="66">
        <f t="shared" si="8"/>
        <v>1</v>
      </c>
      <c r="K82" s="67" t="s">
        <v>64</v>
      </c>
      <c r="L82" s="67" t="s">
        <v>7</v>
      </c>
      <c r="M82" s="68"/>
      <c r="N82" s="63"/>
      <c r="O82" s="63"/>
      <c r="P82" s="69"/>
      <c r="Q82" s="63"/>
      <c r="R82" s="63"/>
      <c r="S82" s="69"/>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93">
        <f t="shared" si="7"/>
        <v>3981.8</v>
      </c>
      <c r="BB82" s="71">
        <f t="shared" si="12"/>
        <v>3981.8</v>
      </c>
      <c r="BC82" s="72" t="str">
        <f t="shared" si="9"/>
        <v>INR  Three Thousand Nine Hundred &amp; Eighty One  and Paise Eighty Only</v>
      </c>
      <c r="BE82" s="56">
        <f t="shared" si="10"/>
        <v>225.210608</v>
      </c>
      <c r="BF82" s="56">
        <v>930</v>
      </c>
      <c r="BG82" s="82">
        <f t="shared" si="11"/>
        <v>1052.02</v>
      </c>
      <c r="BJ82" s="56">
        <v>176</v>
      </c>
      <c r="BK82" s="82">
        <f t="shared" si="13"/>
        <v>199.09</v>
      </c>
      <c r="HX82" s="57"/>
      <c r="HY82" s="57"/>
      <c r="HZ82" s="57"/>
      <c r="IA82" s="57"/>
      <c r="IB82" s="57"/>
    </row>
    <row r="83" spans="1:236" s="56" customFormat="1" ht="152.25" customHeight="1">
      <c r="A83" s="27">
        <v>71</v>
      </c>
      <c r="B83" s="86" t="s">
        <v>378</v>
      </c>
      <c r="C83" s="43" t="s">
        <v>122</v>
      </c>
      <c r="D83" s="60">
        <v>62.68</v>
      </c>
      <c r="E83" s="61" t="s">
        <v>210</v>
      </c>
      <c r="F83" s="62">
        <v>187.78</v>
      </c>
      <c r="G83" s="63"/>
      <c r="H83" s="64"/>
      <c r="I83" s="65" t="s">
        <v>39</v>
      </c>
      <c r="J83" s="66">
        <f t="shared" si="8"/>
        <v>1</v>
      </c>
      <c r="K83" s="67" t="s">
        <v>64</v>
      </c>
      <c r="L83" s="67" t="s">
        <v>7</v>
      </c>
      <c r="M83" s="68"/>
      <c r="N83" s="63"/>
      <c r="O83" s="63"/>
      <c r="P83" s="69"/>
      <c r="Q83" s="63"/>
      <c r="R83" s="63"/>
      <c r="S83" s="69"/>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93">
        <f t="shared" si="7"/>
        <v>11770.05</v>
      </c>
      <c r="BB83" s="71">
        <f t="shared" si="12"/>
        <v>11770.05</v>
      </c>
      <c r="BC83" s="72" t="str">
        <f t="shared" si="9"/>
        <v>INR  Eleven Thousand Seven Hundred &amp; Seventy  and Paise Five Only</v>
      </c>
      <c r="BE83" s="56">
        <f t="shared" si="10"/>
        <v>212.416736</v>
      </c>
      <c r="BF83" s="56">
        <v>906</v>
      </c>
      <c r="BG83" s="82">
        <f t="shared" si="11"/>
        <v>1024.87</v>
      </c>
      <c r="BJ83" s="56">
        <v>166</v>
      </c>
      <c r="BK83" s="82">
        <f t="shared" si="13"/>
        <v>187.78</v>
      </c>
      <c r="HX83" s="57"/>
      <c r="HY83" s="57"/>
      <c r="HZ83" s="57"/>
      <c r="IA83" s="57"/>
      <c r="IB83" s="57"/>
    </row>
    <row r="84" spans="1:236" s="56" customFormat="1" ht="153.75" customHeight="1">
      <c r="A84" s="58">
        <v>72</v>
      </c>
      <c r="B84" s="86" t="s">
        <v>379</v>
      </c>
      <c r="C84" s="59" t="s">
        <v>123</v>
      </c>
      <c r="D84" s="60">
        <v>157.14</v>
      </c>
      <c r="E84" s="61" t="s">
        <v>210</v>
      </c>
      <c r="F84" s="62">
        <v>192.3</v>
      </c>
      <c r="G84" s="63"/>
      <c r="H84" s="64"/>
      <c r="I84" s="65" t="s">
        <v>39</v>
      </c>
      <c r="J84" s="66">
        <v>1</v>
      </c>
      <c r="K84" s="67" t="s">
        <v>64</v>
      </c>
      <c r="L84" s="67" t="s">
        <v>7</v>
      </c>
      <c r="M84" s="68"/>
      <c r="N84" s="63"/>
      <c r="O84" s="63"/>
      <c r="P84" s="69"/>
      <c r="Q84" s="63"/>
      <c r="R84" s="63"/>
      <c r="S84" s="69"/>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93">
        <f t="shared" si="7"/>
        <v>30218.02</v>
      </c>
      <c r="BB84" s="71">
        <f t="shared" si="12"/>
        <v>30218.02</v>
      </c>
      <c r="BC84" s="72" t="s">
        <v>216</v>
      </c>
      <c r="BE84" s="56">
        <v>789.5776</v>
      </c>
      <c r="BF84" s="56">
        <v>918</v>
      </c>
      <c r="BG84" s="82">
        <v>1038.44</v>
      </c>
      <c r="BJ84" s="56">
        <v>170</v>
      </c>
      <c r="BK84" s="82">
        <f t="shared" si="13"/>
        <v>192.3</v>
      </c>
      <c r="HX84" s="57"/>
      <c r="HY84" s="57"/>
      <c r="HZ84" s="57"/>
      <c r="IA84" s="57"/>
      <c r="IB84" s="57"/>
    </row>
    <row r="85" spans="1:236" s="56" customFormat="1" ht="162" customHeight="1">
      <c r="A85" s="27">
        <v>73</v>
      </c>
      <c r="B85" s="86" t="s">
        <v>377</v>
      </c>
      <c r="C85" s="43" t="s">
        <v>124</v>
      </c>
      <c r="D85" s="60">
        <v>157.14</v>
      </c>
      <c r="E85" s="61" t="s">
        <v>210</v>
      </c>
      <c r="F85" s="62">
        <v>196.83</v>
      </c>
      <c r="G85" s="63"/>
      <c r="H85" s="64"/>
      <c r="I85" s="65" t="s">
        <v>39</v>
      </c>
      <c r="J85" s="66">
        <f>IF(I85="Less(-)",-1,1)</f>
        <v>1</v>
      </c>
      <c r="K85" s="67" t="s">
        <v>64</v>
      </c>
      <c r="L85" s="67" t="s">
        <v>7</v>
      </c>
      <c r="M85" s="68"/>
      <c r="N85" s="63"/>
      <c r="O85" s="63"/>
      <c r="P85" s="69"/>
      <c r="Q85" s="63"/>
      <c r="R85" s="63"/>
      <c r="S85" s="69"/>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93">
        <f t="shared" si="7"/>
        <v>30929.87</v>
      </c>
      <c r="BB85" s="71">
        <f t="shared" si="12"/>
        <v>30929.87</v>
      </c>
      <c r="BC85" s="72" t="str">
        <f>SpellNumber(L85,BB85)</f>
        <v>INR  Thirty Thousand Nine Hundred &amp; Twenty Nine  and Paise Eighty Seven Only</v>
      </c>
      <c r="BE85" s="56">
        <f>F85*1.12*1.01</f>
        <v>222.654096</v>
      </c>
      <c r="BF85" s="56">
        <v>906</v>
      </c>
      <c r="BG85" s="82">
        <f>BF85*1.12*1.01</f>
        <v>1024.87</v>
      </c>
      <c r="BJ85" s="56">
        <v>174</v>
      </c>
      <c r="BK85" s="82">
        <f t="shared" si="13"/>
        <v>196.83</v>
      </c>
      <c r="HX85" s="57"/>
      <c r="HY85" s="57"/>
      <c r="HZ85" s="57"/>
      <c r="IA85" s="57"/>
      <c r="IB85" s="57"/>
    </row>
    <row r="86" spans="1:236" s="56" customFormat="1" ht="150.75" customHeight="1">
      <c r="A86" s="58">
        <v>74</v>
      </c>
      <c r="B86" s="86" t="s">
        <v>375</v>
      </c>
      <c r="C86" s="59" t="s">
        <v>125</v>
      </c>
      <c r="D86" s="60">
        <v>330.97</v>
      </c>
      <c r="E86" s="61" t="s">
        <v>210</v>
      </c>
      <c r="F86" s="62">
        <v>201.35</v>
      </c>
      <c r="G86" s="63"/>
      <c r="H86" s="64"/>
      <c r="I86" s="65" t="s">
        <v>39</v>
      </c>
      <c r="J86" s="66">
        <v>1</v>
      </c>
      <c r="K86" s="67" t="s">
        <v>64</v>
      </c>
      <c r="L86" s="67" t="s">
        <v>7</v>
      </c>
      <c r="M86" s="68"/>
      <c r="N86" s="63"/>
      <c r="O86" s="63"/>
      <c r="P86" s="69"/>
      <c r="Q86" s="63"/>
      <c r="R86" s="63"/>
      <c r="S86" s="69"/>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93">
        <f t="shared" si="7"/>
        <v>66640.81</v>
      </c>
      <c r="BB86" s="71">
        <f t="shared" si="12"/>
        <v>66640.81</v>
      </c>
      <c r="BC86" s="72" t="s">
        <v>216</v>
      </c>
      <c r="BE86" s="56">
        <v>789.5776</v>
      </c>
      <c r="BF86" s="56">
        <v>918</v>
      </c>
      <c r="BG86" s="82">
        <v>1038.44</v>
      </c>
      <c r="BJ86" s="56">
        <v>178</v>
      </c>
      <c r="BK86" s="82">
        <f t="shared" si="13"/>
        <v>201.35</v>
      </c>
      <c r="HX86" s="57"/>
      <c r="HY86" s="57"/>
      <c r="HZ86" s="57"/>
      <c r="IA86" s="57"/>
      <c r="IB86" s="57"/>
    </row>
    <row r="87" spans="1:236" s="56" customFormat="1" ht="162" customHeight="1">
      <c r="A87" s="27">
        <v>75</v>
      </c>
      <c r="B87" s="86" t="s">
        <v>376</v>
      </c>
      <c r="C87" s="43" t="s">
        <v>126</v>
      </c>
      <c r="D87" s="60">
        <v>31.63</v>
      </c>
      <c r="E87" s="61" t="s">
        <v>210</v>
      </c>
      <c r="F87" s="62">
        <v>205.88</v>
      </c>
      <c r="G87" s="63"/>
      <c r="H87" s="64"/>
      <c r="I87" s="65" t="s">
        <v>39</v>
      </c>
      <c r="J87" s="66">
        <v>1</v>
      </c>
      <c r="K87" s="67" t="s">
        <v>64</v>
      </c>
      <c r="L87" s="67" t="s">
        <v>7</v>
      </c>
      <c r="M87" s="68"/>
      <c r="N87" s="63"/>
      <c r="O87" s="63"/>
      <c r="P87" s="69"/>
      <c r="Q87" s="63"/>
      <c r="R87" s="63"/>
      <c r="S87" s="69"/>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93">
        <f t="shared" si="7"/>
        <v>6511.98</v>
      </c>
      <c r="BB87" s="71">
        <f t="shared" si="12"/>
        <v>6511.98</v>
      </c>
      <c r="BC87" s="72" t="s">
        <v>216</v>
      </c>
      <c r="BE87" s="56">
        <v>789.5776</v>
      </c>
      <c r="BF87" s="56">
        <v>918</v>
      </c>
      <c r="BG87" s="82">
        <v>1038.44</v>
      </c>
      <c r="BJ87" s="56">
        <v>182</v>
      </c>
      <c r="BK87" s="82">
        <f t="shared" si="13"/>
        <v>205.88</v>
      </c>
      <c r="HX87" s="57"/>
      <c r="HY87" s="57"/>
      <c r="HZ87" s="57"/>
      <c r="IA87" s="57"/>
      <c r="IB87" s="57"/>
    </row>
    <row r="88" spans="1:236" s="56" customFormat="1" ht="61.5" customHeight="1">
      <c r="A88" s="58">
        <v>76</v>
      </c>
      <c r="B88" s="86" t="s">
        <v>380</v>
      </c>
      <c r="C88" s="59" t="s">
        <v>127</v>
      </c>
      <c r="D88" s="60">
        <v>25</v>
      </c>
      <c r="E88" s="61" t="s">
        <v>210</v>
      </c>
      <c r="F88" s="62">
        <v>38.46</v>
      </c>
      <c r="G88" s="63"/>
      <c r="H88" s="64"/>
      <c r="I88" s="65" t="s">
        <v>39</v>
      </c>
      <c r="J88" s="66">
        <f aca="true" t="shared" si="14" ref="J88:J128">IF(I88="Less(-)",-1,1)</f>
        <v>1</v>
      </c>
      <c r="K88" s="67" t="s">
        <v>64</v>
      </c>
      <c r="L88" s="67" t="s">
        <v>7</v>
      </c>
      <c r="M88" s="68"/>
      <c r="N88" s="63"/>
      <c r="O88" s="63"/>
      <c r="P88" s="69"/>
      <c r="Q88" s="63"/>
      <c r="R88" s="63"/>
      <c r="S88" s="69"/>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93">
        <f t="shared" si="7"/>
        <v>961.5</v>
      </c>
      <c r="BB88" s="71">
        <f t="shared" si="12"/>
        <v>961.5</v>
      </c>
      <c r="BC88" s="72" t="str">
        <f aca="true" t="shared" si="15" ref="BC88:BC128">SpellNumber(L88,BB88)</f>
        <v>INR  Nine Hundred &amp; Sixty One  and Paise Fifty Only</v>
      </c>
      <c r="BE88" s="56">
        <f aca="true" t="shared" si="16" ref="BE88:BE128">F88*1.12*1.01</f>
        <v>43.505952</v>
      </c>
      <c r="BF88" s="56">
        <v>930</v>
      </c>
      <c r="BG88" s="82">
        <f aca="true" t="shared" si="17" ref="BG88:BG128">BF88*1.12*1.01</f>
        <v>1052.02</v>
      </c>
      <c r="BJ88" s="56">
        <v>34</v>
      </c>
      <c r="BK88" s="82">
        <f t="shared" si="13"/>
        <v>38.46</v>
      </c>
      <c r="HX88" s="57"/>
      <c r="HY88" s="57"/>
      <c r="HZ88" s="57"/>
      <c r="IA88" s="57"/>
      <c r="IB88" s="57"/>
    </row>
    <row r="89" spans="1:236" s="56" customFormat="1" ht="60.75" customHeight="1">
      <c r="A89" s="27">
        <v>77</v>
      </c>
      <c r="B89" s="86" t="s">
        <v>381</v>
      </c>
      <c r="C89" s="43" t="s">
        <v>128</v>
      </c>
      <c r="D89" s="60">
        <v>25</v>
      </c>
      <c r="E89" s="61" t="s">
        <v>210</v>
      </c>
      <c r="F89" s="62">
        <v>38.46</v>
      </c>
      <c r="G89" s="63"/>
      <c r="H89" s="64"/>
      <c r="I89" s="65" t="s">
        <v>39</v>
      </c>
      <c r="J89" s="66">
        <f t="shared" si="14"/>
        <v>1</v>
      </c>
      <c r="K89" s="67" t="s">
        <v>64</v>
      </c>
      <c r="L89" s="67" t="s">
        <v>7</v>
      </c>
      <c r="M89" s="68"/>
      <c r="N89" s="63"/>
      <c r="O89" s="63"/>
      <c r="P89" s="69"/>
      <c r="Q89" s="63"/>
      <c r="R89" s="63"/>
      <c r="S89" s="69"/>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93">
        <f t="shared" si="7"/>
        <v>961.5</v>
      </c>
      <c r="BB89" s="71">
        <f t="shared" si="12"/>
        <v>961.5</v>
      </c>
      <c r="BC89" s="72" t="str">
        <f t="shared" si="15"/>
        <v>INR  Nine Hundred &amp; Sixty One  and Paise Fifty Only</v>
      </c>
      <c r="BE89" s="56">
        <f t="shared" si="16"/>
        <v>43.505952</v>
      </c>
      <c r="BF89" s="56">
        <v>930</v>
      </c>
      <c r="BG89" s="82">
        <f t="shared" si="17"/>
        <v>1052.02</v>
      </c>
      <c r="BJ89" s="56">
        <v>34</v>
      </c>
      <c r="BK89" s="82">
        <f t="shared" si="13"/>
        <v>38.46</v>
      </c>
      <c r="HX89" s="57"/>
      <c r="HY89" s="57"/>
      <c r="HZ89" s="57"/>
      <c r="IA89" s="57"/>
      <c r="IB89" s="57"/>
    </row>
    <row r="90" spans="1:236" s="56" customFormat="1" ht="68.25" customHeight="1">
      <c r="A90" s="58">
        <v>78</v>
      </c>
      <c r="B90" s="86" t="s">
        <v>382</v>
      </c>
      <c r="C90" s="59" t="s">
        <v>129</v>
      </c>
      <c r="D90" s="60">
        <v>25</v>
      </c>
      <c r="E90" s="61" t="s">
        <v>210</v>
      </c>
      <c r="F90" s="62">
        <v>38.46</v>
      </c>
      <c r="G90" s="63"/>
      <c r="H90" s="64"/>
      <c r="I90" s="65" t="s">
        <v>39</v>
      </c>
      <c r="J90" s="66">
        <f t="shared" si="14"/>
        <v>1</v>
      </c>
      <c r="K90" s="67" t="s">
        <v>64</v>
      </c>
      <c r="L90" s="67" t="s">
        <v>7</v>
      </c>
      <c r="M90" s="68"/>
      <c r="N90" s="63"/>
      <c r="O90" s="63"/>
      <c r="P90" s="69"/>
      <c r="Q90" s="63"/>
      <c r="R90" s="63"/>
      <c r="S90" s="69"/>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93">
        <f t="shared" si="7"/>
        <v>961.5</v>
      </c>
      <c r="BB90" s="71">
        <f t="shared" si="12"/>
        <v>961.5</v>
      </c>
      <c r="BC90" s="72" t="str">
        <f t="shared" si="15"/>
        <v>INR  Nine Hundred &amp; Sixty One  and Paise Fifty Only</v>
      </c>
      <c r="BE90" s="56">
        <f t="shared" si="16"/>
        <v>43.505952</v>
      </c>
      <c r="BF90" s="56">
        <v>446</v>
      </c>
      <c r="BG90" s="82">
        <f t="shared" si="17"/>
        <v>504.52</v>
      </c>
      <c r="BJ90" s="56">
        <v>34</v>
      </c>
      <c r="BK90" s="82">
        <f t="shared" si="13"/>
        <v>38.46</v>
      </c>
      <c r="HX90" s="57"/>
      <c r="HY90" s="57"/>
      <c r="HZ90" s="57"/>
      <c r="IA90" s="57"/>
      <c r="IB90" s="57"/>
    </row>
    <row r="91" spans="1:236" s="56" customFormat="1" ht="71.25" customHeight="1">
      <c r="A91" s="27">
        <v>79</v>
      </c>
      <c r="B91" s="86" t="s">
        <v>383</v>
      </c>
      <c r="C91" s="43" t="s">
        <v>130</v>
      </c>
      <c r="D91" s="60">
        <v>25</v>
      </c>
      <c r="E91" s="61" t="s">
        <v>210</v>
      </c>
      <c r="F91" s="62">
        <v>38.46</v>
      </c>
      <c r="G91" s="63"/>
      <c r="H91" s="64"/>
      <c r="I91" s="65" t="s">
        <v>39</v>
      </c>
      <c r="J91" s="66">
        <f t="shared" si="14"/>
        <v>1</v>
      </c>
      <c r="K91" s="67" t="s">
        <v>64</v>
      </c>
      <c r="L91" s="67" t="s">
        <v>7</v>
      </c>
      <c r="M91" s="68"/>
      <c r="N91" s="63"/>
      <c r="O91" s="63"/>
      <c r="P91" s="69"/>
      <c r="Q91" s="63"/>
      <c r="R91" s="63"/>
      <c r="S91" s="69"/>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93">
        <f t="shared" si="7"/>
        <v>961.5</v>
      </c>
      <c r="BB91" s="71">
        <f t="shared" si="12"/>
        <v>961.5</v>
      </c>
      <c r="BC91" s="72" t="str">
        <f t="shared" si="15"/>
        <v>INR  Nine Hundred &amp; Sixty One  and Paise Fifty Only</v>
      </c>
      <c r="BE91" s="56">
        <f t="shared" si="16"/>
        <v>43.505952</v>
      </c>
      <c r="BF91" s="56">
        <v>446</v>
      </c>
      <c r="BG91" s="82">
        <f t="shared" si="17"/>
        <v>504.52</v>
      </c>
      <c r="BJ91" s="56">
        <v>34</v>
      </c>
      <c r="BK91" s="82">
        <f t="shared" si="13"/>
        <v>38.46</v>
      </c>
      <c r="HX91" s="57"/>
      <c r="HY91" s="57"/>
      <c r="HZ91" s="57"/>
      <c r="IA91" s="57"/>
      <c r="IB91" s="57"/>
    </row>
    <row r="92" spans="1:236" s="56" customFormat="1" ht="79.5" customHeight="1">
      <c r="A92" s="58">
        <v>80</v>
      </c>
      <c r="B92" s="86" t="s">
        <v>384</v>
      </c>
      <c r="C92" s="59" t="s">
        <v>131</v>
      </c>
      <c r="D92" s="60">
        <v>120</v>
      </c>
      <c r="E92" s="61" t="s">
        <v>304</v>
      </c>
      <c r="F92" s="62">
        <v>54.3</v>
      </c>
      <c r="G92" s="63"/>
      <c r="H92" s="64"/>
      <c r="I92" s="65" t="s">
        <v>39</v>
      </c>
      <c r="J92" s="66">
        <f t="shared" si="14"/>
        <v>1</v>
      </c>
      <c r="K92" s="67" t="s">
        <v>64</v>
      </c>
      <c r="L92" s="67" t="s">
        <v>7</v>
      </c>
      <c r="M92" s="68"/>
      <c r="N92" s="63"/>
      <c r="O92" s="63"/>
      <c r="P92" s="69"/>
      <c r="Q92" s="63"/>
      <c r="R92" s="63"/>
      <c r="S92" s="69"/>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93">
        <f t="shared" si="7"/>
        <v>6516</v>
      </c>
      <c r="BB92" s="71">
        <f t="shared" si="12"/>
        <v>6516</v>
      </c>
      <c r="BC92" s="72" t="str">
        <f t="shared" si="15"/>
        <v>INR  Six Thousand Five Hundred &amp; Sixteen  Only</v>
      </c>
      <c r="BE92" s="56">
        <f t="shared" si="16"/>
        <v>61.42416</v>
      </c>
      <c r="BF92" s="56">
        <v>2225.39</v>
      </c>
      <c r="BG92" s="82">
        <f t="shared" si="17"/>
        <v>2517.36</v>
      </c>
      <c r="BJ92" s="56">
        <v>48</v>
      </c>
      <c r="BK92" s="82">
        <f t="shared" si="13"/>
        <v>54.3</v>
      </c>
      <c r="HX92" s="57"/>
      <c r="HY92" s="57"/>
      <c r="HZ92" s="57"/>
      <c r="IA92" s="57"/>
      <c r="IB92" s="57"/>
    </row>
    <row r="93" spans="1:236" s="56" customFormat="1" ht="75.75" customHeight="1">
      <c r="A93" s="27">
        <v>81</v>
      </c>
      <c r="B93" s="86" t="s">
        <v>385</v>
      </c>
      <c r="C93" s="43" t="s">
        <v>132</v>
      </c>
      <c r="D93" s="60">
        <v>150</v>
      </c>
      <c r="E93" s="61" t="s">
        <v>304</v>
      </c>
      <c r="F93" s="62">
        <v>32.8</v>
      </c>
      <c r="G93" s="63"/>
      <c r="H93" s="64"/>
      <c r="I93" s="65" t="s">
        <v>39</v>
      </c>
      <c r="J93" s="66">
        <f t="shared" si="14"/>
        <v>1</v>
      </c>
      <c r="K93" s="67" t="s">
        <v>64</v>
      </c>
      <c r="L93" s="67" t="s">
        <v>7</v>
      </c>
      <c r="M93" s="68"/>
      <c r="N93" s="63"/>
      <c r="O93" s="63"/>
      <c r="P93" s="69"/>
      <c r="Q93" s="63"/>
      <c r="R93" s="63"/>
      <c r="S93" s="69"/>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93">
        <f t="shared" si="7"/>
        <v>4920</v>
      </c>
      <c r="BB93" s="71">
        <f t="shared" si="12"/>
        <v>4920</v>
      </c>
      <c r="BC93" s="72" t="str">
        <f t="shared" si="15"/>
        <v>INR  Four Thousand Nine Hundred &amp; Twenty  Only</v>
      </c>
      <c r="BE93" s="56">
        <f t="shared" si="16"/>
        <v>37.10336</v>
      </c>
      <c r="BF93" s="56">
        <v>2225.39</v>
      </c>
      <c r="BG93" s="82">
        <f t="shared" si="17"/>
        <v>2517.36</v>
      </c>
      <c r="BJ93" s="56">
        <v>29</v>
      </c>
      <c r="BK93" s="82">
        <f t="shared" si="13"/>
        <v>32.8</v>
      </c>
      <c r="HX93" s="57"/>
      <c r="HY93" s="57"/>
      <c r="HZ93" s="57"/>
      <c r="IA93" s="57"/>
      <c r="IB93" s="57"/>
    </row>
    <row r="94" spans="1:236" s="56" customFormat="1" ht="72" customHeight="1">
      <c r="A94" s="58">
        <v>82</v>
      </c>
      <c r="B94" s="86" t="s">
        <v>386</v>
      </c>
      <c r="C94" s="59" t="s">
        <v>133</v>
      </c>
      <c r="D94" s="60">
        <v>50</v>
      </c>
      <c r="E94" s="61" t="s">
        <v>304</v>
      </c>
      <c r="F94" s="62">
        <v>42.99</v>
      </c>
      <c r="G94" s="63"/>
      <c r="H94" s="64"/>
      <c r="I94" s="65" t="s">
        <v>39</v>
      </c>
      <c r="J94" s="66">
        <f t="shared" si="14"/>
        <v>1</v>
      </c>
      <c r="K94" s="67" t="s">
        <v>64</v>
      </c>
      <c r="L94" s="67" t="s">
        <v>7</v>
      </c>
      <c r="M94" s="68"/>
      <c r="N94" s="63"/>
      <c r="O94" s="63"/>
      <c r="P94" s="69"/>
      <c r="Q94" s="63"/>
      <c r="R94" s="63"/>
      <c r="S94" s="69"/>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93">
        <f t="shared" si="7"/>
        <v>2149.5</v>
      </c>
      <c r="BB94" s="71">
        <f t="shared" si="12"/>
        <v>2149.5</v>
      </c>
      <c r="BC94" s="72" t="str">
        <f t="shared" si="15"/>
        <v>INR  Two Thousand One Hundred &amp; Forty Nine  and Paise Fifty Only</v>
      </c>
      <c r="BE94" s="56">
        <f t="shared" si="16"/>
        <v>48.630288</v>
      </c>
      <c r="BF94" s="56">
        <v>1508</v>
      </c>
      <c r="BG94" s="82">
        <f t="shared" si="17"/>
        <v>1705.85</v>
      </c>
      <c r="BJ94" s="56">
        <v>38</v>
      </c>
      <c r="BK94" s="82">
        <f t="shared" si="13"/>
        <v>42.99</v>
      </c>
      <c r="HX94" s="57"/>
      <c r="HY94" s="57"/>
      <c r="HZ94" s="57"/>
      <c r="IA94" s="57"/>
      <c r="IB94" s="57"/>
    </row>
    <row r="95" spans="1:236" s="56" customFormat="1" ht="135">
      <c r="A95" s="27">
        <v>83</v>
      </c>
      <c r="B95" s="86" t="s">
        <v>387</v>
      </c>
      <c r="C95" s="43" t="s">
        <v>134</v>
      </c>
      <c r="D95" s="60">
        <v>25</v>
      </c>
      <c r="E95" s="61" t="s">
        <v>304</v>
      </c>
      <c r="F95" s="62">
        <v>91.63</v>
      </c>
      <c r="G95" s="63"/>
      <c r="H95" s="64"/>
      <c r="I95" s="65" t="s">
        <v>39</v>
      </c>
      <c r="J95" s="66">
        <f t="shared" si="14"/>
        <v>1</v>
      </c>
      <c r="K95" s="67" t="s">
        <v>64</v>
      </c>
      <c r="L95" s="67" t="s">
        <v>7</v>
      </c>
      <c r="M95" s="68"/>
      <c r="N95" s="63"/>
      <c r="O95" s="63"/>
      <c r="P95" s="69"/>
      <c r="Q95" s="63"/>
      <c r="R95" s="63"/>
      <c r="S95" s="69"/>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93">
        <f t="shared" si="7"/>
        <v>2290.75</v>
      </c>
      <c r="BB95" s="71">
        <f t="shared" si="12"/>
        <v>2290.75</v>
      </c>
      <c r="BC95" s="72" t="str">
        <f t="shared" si="15"/>
        <v>INR  Two Thousand Two Hundred &amp; Ninety  and Paise Seventy Five Only</v>
      </c>
      <c r="BE95" s="56">
        <f t="shared" si="16"/>
        <v>103.651856</v>
      </c>
      <c r="BF95" s="56">
        <v>1526.1</v>
      </c>
      <c r="BG95" s="82">
        <f t="shared" si="17"/>
        <v>1726.32</v>
      </c>
      <c r="BJ95" s="56">
        <v>81</v>
      </c>
      <c r="BK95" s="82">
        <f t="shared" si="13"/>
        <v>91.63</v>
      </c>
      <c r="HX95" s="57"/>
      <c r="HY95" s="57"/>
      <c r="HZ95" s="57"/>
      <c r="IA95" s="57"/>
      <c r="IB95" s="57"/>
    </row>
    <row r="96" spans="1:236" s="56" customFormat="1" ht="113.25" customHeight="1">
      <c r="A96" s="58">
        <v>84</v>
      </c>
      <c r="B96" s="86" t="s">
        <v>388</v>
      </c>
      <c r="C96" s="59" t="s">
        <v>135</v>
      </c>
      <c r="D96" s="60">
        <v>150</v>
      </c>
      <c r="E96" s="61" t="s">
        <v>214</v>
      </c>
      <c r="F96" s="62">
        <v>55.43</v>
      </c>
      <c r="G96" s="63"/>
      <c r="H96" s="64"/>
      <c r="I96" s="65" t="s">
        <v>39</v>
      </c>
      <c r="J96" s="66">
        <f t="shared" si="14"/>
        <v>1</v>
      </c>
      <c r="K96" s="67" t="s">
        <v>64</v>
      </c>
      <c r="L96" s="67" t="s">
        <v>7</v>
      </c>
      <c r="M96" s="68"/>
      <c r="N96" s="63"/>
      <c r="O96" s="63"/>
      <c r="P96" s="69"/>
      <c r="Q96" s="63"/>
      <c r="R96" s="63"/>
      <c r="S96" s="69"/>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93">
        <f t="shared" si="7"/>
        <v>8314.5</v>
      </c>
      <c r="BB96" s="71">
        <f t="shared" si="12"/>
        <v>8314.5</v>
      </c>
      <c r="BC96" s="72" t="str">
        <f t="shared" si="15"/>
        <v>INR  Eight Thousand Three Hundred &amp; Fourteen  and Paise Fifty Only</v>
      </c>
      <c r="BE96" s="56">
        <f t="shared" si="16"/>
        <v>62.702416</v>
      </c>
      <c r="BF96" s="56">
        <v>536</v>
      </c>
      <c r="BG96" s="82">
        <f t="shared" si="17"/>
        <v>606.32</v>
      </c>
      <c r="BJ96" s="56">
        <v>49</v>
      </c>
      <c r="BK96" s="82">
        <f t="shared" si="13"/>
        <v>55.43</v>
      </c>
      <c r="HX96" s="57"/>
      <c r="HY96" s="57"/>
      <c r="HZ96" s="57"/>
      <c r="IA96" s="57"/>
      <c r="IB96" s="57"/>
    </row>
    <row r="97" spans="1:236" s="56" customFormat="1" ht="175.5" customHeight="1">
      <c r="A97" s="27">
        <v>85</v>
      </c>
      <c r="B97" s="86" t="s">
        <v>389</v>
      </c>
      <c r="C97" s="43" t="s">
        <v>136</v>
      </c>
      <c r="D97" s="60">
        <v>611</v>
      </c>
      <c r="E97" s="61" t="s">
        <v>214</v>
      </c>
      <c r="F97" s="62">
        <v>34.84</v>
      </c>
      <c r="G97" s="63"/>
      <c r="H97" s="64"/>
      <c r="I97" s="65" t="s">
        <v>39</v>
      </c>
      <c r="J97" s="66">
        <f t="shared" si="14"/>
        <v>1</v>
      </c>
      <c r="K97" s="67" t="s">
        <v>64</v>
      </c>
      <c r="L97" s="67" t="s">
        <v>7</v>
      </c>
      <c r="M97" s="68"/>
      <c r="N97" s="63"/>
      <c r="O97" s="63"/>
      <c r="P97" s="69"/>
      <c r="Q97" s="63"/>
      <c r="R97" s="63"/>
      <c r="S97" s="69"/>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93">
        <f t="shared" si="7"/>
        <v>21287.24</v>
      </c>
      <c r="BB97" s="71">
        <f t="shared" si="12"/>
        <v>21287.24</v>
      </c>
      <c r="BC97" s="72" t="str">
        <f t="shared" si="15"/>
        <v>INR  Twenty One Thousand Two Hundred &amp; Eighty Seven  and Paise Twenty Four Only</v>
      </c>
      <c r="BE97" s="56">
        <f t="shared" si="16"/>
        <v>39.411008</v>
      </c>
      <c r="BF97" s="56">
        <v>67</v>
      </c>
      <c r="BG97" s="82">
        <f t="shared" si="17"/>
        <v>75.79</v>
      </c>
      <c r="BJ97" s="56">
        <v>30.8</v>
      </c>
      <c r="BK97" s="82">
        <f t="shared" si="13"/>
        <v>34.84</v>
      </c>
      <c r="HX97" s="57"/>
      <c r="HY97" s="57"/>
      <c r="HZ97" s="57"/>
      <c r="IA97" s="57"/>
      <c r="IB97" s="57"/>
    </row>
    <row r="98" spans="1:236" s="56" customFormat="1" ht="172.5" customHeight="1">
      <c r="A98" s="58">
        <v>86</v>
      </c>
      <c r="B98" s="86" t="s">
        <v>390</v>
      </c>
      <c r="C98" s="59" t="s">
        <v>137</v>
      </c>
      <c r="D98" s="60">
        <v>611</v>
      </c>
      <c r="E98" s="61" t="s">
        <v>214</v>
      </c>
      <c r="F98" s="62">
        <v>34.84</v>
      </c>
      <c r="G98" s="63"/>
      <c r="H98" s="64"/>
      <c r="I98" s="65" t="s">
        <v>39</v>
      </c>
      <c r="J98" s="66">
        <f t="shared" si="14"/>
        <v>1</v>
      </c>
      <c r="K98" s="67" t="s">
        <v>64</v>
      </c>
      <c r="L98" s="67" t="s">
        <v>7</v>
      </c>
      <c r="M98" s="68"/>
      <c r="N98" s="63"/>
      <c r="O98" s="63"/>
      <c r="P98" s="69"/>
      <c r="Q98" s="63"/>
      <c r="R98" s="63"/>
      <c r="S98" s="69"/>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93">
        <f t="shared" si="7"/>
        <v>21287.24</v>
      </c>
      <c r="BB98" s="71">
        <f t="shared" si="12"/>
        <v>21287.24</v>
      </c>
      <c r="BC98" s="72" t="str">
        <f t="shared" si="15"/>
        <v>INR  Twenty One Thousand Two Hundred &amp; Eighty Seven  and Paise Twenty Four Only</v>
      </c>
      <c r="BE98" s="56">
        <f t="shared" si="16"/>
        <v>39.411008</v>
      </c>
      <c r="BF98" s="56">
        <v>67</v>
      </c>
      <c r="BG98" s="82">
        <f t="shared" si="17"/>
        <v>75.79</v>
      </c>
      <c r="BJ98" s="56">
        <v>30.8</v>
      </c>
      <c r="BK98" s="82">
        <f t="shared" si="13"/>
        <v>34.84</v>
      </c>
      <c r="HX98" s="57"/>
      <c r="HY98" s="57"/>
      <c r="HZ98" s="57"/>
      <c r="IA98" s="57"/>
      <c r="IB98" s="57"/>
    </row>
    <row r="99" spans="1:236" s="56" customFormat="1" ht="171" customHeight="1">
      <c r="A99" s="27">
        <v>87</v>
      </c>
      <c r="B99" s="86" t="s">
        <v>391</v>
      </c>
      <c r="C99" s="43" t="s">
        <v>138</v>
      </c>
      <c r="D99" s="60">
        <v>611</v>
      </c>
      <c r="E99" s="61" t="s">
        <v>214</v>
      </c>
      <c r="F99" s="62">
        <v>34.84</v>
      </c>
      <c r="G99" s="63"/>
      <c r="H99" s="64"/>
      <c r="I99" s="65" t="s">
        <v>39</v>
      </c>
      <c r="J99" s="66">
        <f t="shared" si="14"/>
        <v>1</v>
      </c>
      <c r="K99" s="67" t="s">
        <v>64</v>
      </c>
      <c r="L99" s="67" t="s">
        <v>7</v>
      </c>
      <c r="M99" s="68"/>
      <c r="N99" s="63"/>
      <c r="O99" s="63"/>
      <c r="P99" s="69"/>
      <c r="Q99" s="63"/>
      <c r="R99" s="63"/>
      <c r="S99" s="69"/>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93">
        <f t="shared" si="7"/>
        <v>21287.24</v>
      </c>
      <c r="BB99" s="71">
        <f t="shared" si="12"/>
        <v>21287.24</v>
      </c>
      <c r="BC99" s="72" t="str">
        <f t="shared" si="15"/>
        <v>INR  Twenty One Thousand Two Hundred &amp; Eighty Seven  and Paise Twenty Four Only</v>
      </c>
      <c r="BE99" s="56">
        <f t="shared" si="16"/>
        <v>39.411008</v>
      </c>
      <c r="BF99" s="56">
        <v>448</v>
      </c>
      <c r="BG99" s="82">
        <f t="shared" si="17"/>
        <v>506.78</v>
      </c>
      <c r="BJ99" s="56">
        <v>30.8</v>
      </c>
      <c r="BK99" s="82">
        <f t="shared" si="13"/>
        <v>34.84</v>
      </c>
      <c r="HX99" s="57"/>
      <c r="HY99" s="57"/>
      <c r="HZ99" s="57"/>
      <c r="IA99" s="57"/>
      <c r="IB99" s="57"/>
    </row>
    <row r="100" spans="1:236" s="56" customFormat="1" ht="163.5" customHeight="1">
      <c r="A100" s="58">
        <v>88</v>
      </c>
      <c r="B100" s="86" t="s">
        <v>392</v>
      </c>
      <c r="C100" s="59" t="s">
        <v>139</v>
      </c>
      <c r="D100" s="60">
        <v>611</v>
      </c>
      <c r="E100" s="61" t="s">
        <v>214</v>
      </c>
      <c r="F100" s="62">
        <v>34.84</v>
      </c>
      <c r="G100" s="63"/>
      <c r="H100" s="64"/>
      <c r="I100" s="65" t="s">
        <v>39</v>
      </c>
      <c r="J100" s="66">
        <f t="shared" si="14"/>
        <v>1</v>
      </c>
      <c r="K100" s="67" t="s">
        <v>64</v>
      </c>
      <c r="L100" s="67" t="s">
        <v>7</v>
      </c>
      <c r="M100" s="68"/>
      <c r="N100" s="63"/>
      <c r="O100" s="63"/>
      <c r="P100" s="69"/>
      <c r="Q100" s="63"/>
      <c r="R100" s="63"/>
      <c r="S100" s="69"/>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93">
        <f t="shared" si="7"/>
        <v>21287.24</v>
      </c>
      <c r="BB100" s="71">
        <f t="shared" si="12"/>
        <v>21287.24</v>
      </c>
      <c r="BC100" s="72" t="str">
        <f t="shared" si="15"/>
        <v>INR  Twenty One Thousand Two Hundred &amp; Eighty Seven  and Paise Twenty Four Only</v>
      </c>
      <c r="BE100" s="56">
        <f t="shared" si="16"/>
        <v>39.411008</v>
      </c>
      <c r="BF100" s="56">
        <v>468</v>
      </c>
      <c r="BG100" s="82">
        <f t="shared" si="17"/>
        <v>529.4</v>
      </c>
      <c r="BJ100" s="56">
        <v>30.8</v>
      </c>
      <c r="BK100" s="82">
        <f t="shared" si="13"/>
        <v>34.84</v>
      </c>
      <c r="HX100" s="57"/>
      <c r="HY100" s="57"/>
      <c r="HZ100" s="57"/>
      <c r="IA100" s="57"/>
      <c r="IB100" s="57"/>
    </row>
    <row r="101" spans="1:236" s="56" customFormat="1" ht="167.25" customHeight="1">
      <c r="A101" s="27">
        <v>89</v>
      </c>
      <c r="B101" s="86" t="s">
        <v>393</v>
      </c>
      <c r="C101" s="43" t="s">
        <v>140</v>
      </c>
      <c r="D101" s="60">
        <v>42</v>
      </c>
      <c r="E101" s="61" t="s">
        <v>214</v>
      </c>
      <c r="F101" s="62">
        <v>34.84</v>
      </c>
      <c r="G101" s="63"/>
      <c r="H101" s="64"/>
      <c r="I101" s="65" t="s">
        <v>39</v>
      </c>
      <c r="J101" s="66">
        <f t="shared" si="14"/>
        <v>1</v>
      </c>
      <c r="K101" s="67" t="s">
        <v>64</v>
      </c>
      <c r="L101" s="67" t="s">
        <v>7</v>
      </c>
      <c r="M101" s="68"/>
      <c r="N101" s="63"/>
      <c r="O101" s="63"/>
      <c r="P101" s="69"/>
      <c r="Q101" s="63"/>
      <c r="R101" s="63"/>
      <c r="S101" s="69"/>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93">
        <f t="shared" si="7"/>
        <v>1463.28</v>
      </c>
      <c r="BB101" s="71">
        <f t="shared" si="12"/>
        <v>1463.28</v>
      </c>
      <c r="BC101" s="72" t="str">
        <f t="shared" si="15"/>
        <v>INR  One Thousand Four Hundred &amp; Sixty Three  and Paise Twenty Eight Only</v>
      </c>
      <c r="BE101" s="56">
        <f t="shared" si="16"/>
        <v>39.411008</v>
      </c>
      <c r="BF101" s="56">
        <v>50</v>
      </c>
      <c r="BG101" s="82">
        <f t="shared" si="17"/>
        <v>56.56</v>
      </c>
      <c r="BJ101" s="56">
        <v>30.8</v>
      </c>
      <c r="BK101" s="82">
        <f t="shared" si="13"/>
        <v>34.84</v>
      </c>
      <c r="HX101" s="57"/>
      <c r="HY101" s="57"/>
      <c r="HZ101" s="57"/>
      <c r="IA101" s="57"/>
      <c r="IB101" s="57"/>
    </row>
    <row r="102" spans="1:236" s="56" customFormat="1" ht="172.5" customHeight="1">
      <c r="A102" s="58">
        <v>90</v>
      </c>
      <c r="B102" s="86" t="s">
        <v>394</v>
      </c>
      <c r="C102" s="59" t="s">
        <v>141</v>
      </c>
      <c r="D102" s="60">
        <v>611</v>
      </c>
      <c r="E102" s="61" t="s">
        <v>214</v>
      </c>
      <c r="F102" s="62">
        <v>51.02</v>
      </c>
      <c r="G102" s="63"/>
      <c r="H102" s="64"/>
      <c r="I102" s="65" t="s">
        <v>39</v>
      </c>
      <c r="J102" s="66">
        <f t="shared" si="14"/>
        <v>1</v>
      </c>
      <c r="K102" s="67" t="s">
        <v>64</v>
      </c>
      <c r="L102" s="67" t="s">
        <v>7</v>
      </c>
      <c r="M102" s="68"/>
      <c r="N102" s="63"/>
      <c r="O102" s="63"/>
      <c r="P102" s="69"/>
      <c r="Q102" s="63"/>
      <c r="R102" s="63"/>
      <c r="S102" s="69"/>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93">
        <f t="shared" si="7"/>
        <v>31173.22</v>
      </c>
      <c r="BB102" s="71">
        <f t="shared" si="12"/>
        <v>31173.22</v>
      </c>
      <c r="BC102" s="72" t="str">
        <f t="shared" si="15"/>
        <v>INR  Thirty One Thousand One Hundred &amp; Seventy Three  and Paise Twenty Two Only</v>
      </c>
      <c r="BE102" s="56">
        <f t="shared" si="16"/>
        <v>57.713824</v>
      </c>
      <c r="BF102" s="56">
        <v>35</v>
      </c>
      <c r="BG102" s="82">
        <f t="shared" si="17"/>
        <v>39.59</v>
      </c>
      <c r="BJ102" s="56">
        <v>45.1</v>
      </c>
      <c r="BK102" s="82">
        <f t="shared" si="13"/>
        <v>51.02</v>
      </c>
      <c r="HX102" s="57"/>
      <c r="HY102" s="57"/>
      <c r="HZ102" s="57"/>
      <c r="IA102" s="57"/>
      <c r="IB102" s="57"/>
    </row>
    <row r="103" spans="1:236" s="56" customFormat="1" ht="174" customHeight="1">
      <c r="A103" s="27">
        <v>91</v>
      </c>
      <c r="B103" s="86" t="s">
        <v>395</v>
      </c>
      <c r="C103" s="43" t="s">
        <v>142</v>
      </c>
      <c r="D103" s="60">
        <v>611</v>
      </c>
      <c r="E103" s="61" t="s">
        <v>214</v>
      </c>
      <c r="F103" s="62">
        <v>51.82</v>
      </c>
      <c r="G103" s="63"/>
      <c r="H103" s="64"/>
      <c r="I103" s="65" t="s">
        <v>39</v>
      </c>
      <c r="J103" s="66">
        <f t="shared" si="14"/>
        <v>1</v>
      </c>
      <c r="K103" s="67" t="s">
        <v>64</v>
      </c>
      <c r="L103" s="67" t="s">
        <v>7</v>
      </c>
      <c r="M103" s="68"/>
      <c r="N103" s="63"/>
      <c r="O103" s="63"/>
      <c r="P103" s="69"/>
      <c r="Q103" s="63"/>
      <c r="R103" s="63"/>
      <c r="S103" s="69"/>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93">
        <f t="shared" si="7"/>
        <v>31662.02</v>
      </c>
      <c r="BB103" s="71">
        <f t="shared" si="12"/>
        <v>31662.02</v>
      </c>
      <c r="BC103" s="72" t="str">
        <f t="shared" si="15"/>
        <v>INR  Thirty One Thousand Six Hundred &amp; Sixty Two  and Paise Two Only</v>
      </c>
      <c r="BE103" s="56">
        <f t="shared" si="16"/>
        <v>58.618784</v>
      </c>
      <c r="BF103" s="56">
        <v>9696</v>
      </c>
      <c r="BG103" s="82">
        <f t="shared" si="17"/>
        <v>10968.12</v>
      </c>
      <c r="BJ103" s="56">
        <v>45.81</v>
      </c>
      <c r="BK103" s="82">
        <f t="shared" si="13"/>
        <v>51.82</v>
      </c>
      <c r="HX103" s="57"/>
      <c r="HY103" s="57"/>
      <c r="HZ103" s="57"/>
      <c r="IA103" s="57"/>
      <c r="IB103" s="57"/>
    </row>
    <row r="104" spans="1:236" s="56" customFormat="1" ht="171" customHeight="1">
      <c r="A104" s="58">
        <v>92</v>
      </c>
      <c r="B104" s="86" t="s">
        <v>396</v>
      </c>
      <c r="C104" s="59" t="s">
        <v>143</v>
      </c>
      <c r="D104" s="60">
        <v>611</v>
      </c>
      <c r="E104" s="61" t="s">
        <v>214</v>
      </c>
      <c r="F104" s="62">
        <v>52.62</v>
      </c>
      <c r="G104" s="63"/>
      <c r="H104" s="64"/>
      <c r="I104" s="65" t="s">
        <v>39</v>
      </c>
      <c r="J104" s="66">
        <f t="shared" si="14"/>
        <v>1</v>
      </c>
      <c r="K104" s="67" t="s">
        <v>64</v>
      </c>
      <c r="L104" s="67" t="s">
        <v>7</v>
      </c>
      <c r="M104" s="68"/>
      <c r="N104" s="63"/>
      <c r="O104" s="63"/>
      <c r="P104" s="69"/>
      <c r="Q104" s="63"/>
      <c r="R104" s="63"/>
      <c r="S104" s="69"/>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93">
        <f t="shared" si="7"/>
        <v>32150.82</v>
      </c>
      <c r="BB104" s="71">
        <f t="shared" si="12"/>
        <v>32150.82</v>
      </c>
      <c r="BC104" s="72" t="str">
        <f t="shared" si="15"/>
        <v>INR  Thirty Two Thousand One Hundred &amp; Fifty  and Paise Eighty Two Only</v>
      </c>
      <c r="BE104" s="56">
        <f t="shared" si="16"/>
        <v>59.523744</v>
      </c>
      <c r="BF104" s="56">
        <v>9792.96</v>
      </c>
      <c r="BG104" s="82">
        <f t="shared" si="17"/>
        <v>11077.8</v>
      </c>
      <c r="BJ104" s="56">
        <v>46.52</v>
      </c>
      <c r="BK104" s="82">
        <f t="shared" si="13"/>
        <v>52.62</v>
      </c>
      <c r="HX104" s="57"/>
      <c r="HY104" s="57"/>
      <c r="HZ104" s="57"/>
      <c r="IA104" s="57"/>
      <c r="IB104" s="57"/>
    </row>
    <row r="105" spans="1:236" s="56" customFormat="1" ht="169.5" customHeight="1">
      <c r="A105" s="27">
        <v>93</v>
      </c>
      <c r="B105" s="86" t="s">
        <v>397</v>
      </c>
      <c r="C105" s="43" t="s">
        <v>144</v>
      </c>
      <c r="D105" s="60">
        <v>611</v>
      </c>
      <c r="E105" s="61" t="s">
        <v>214</v>
      </c>
      <c r="F105" s="62">
        <v>53.43</v>
      </c>
      <c r="G105" s="63"/>
      <c r="H105" s="64"/>
      <c r="I105" s="65" t="s">
        <v>39</v>
      </c>
      <c r="J105" s="66">
        <f t="shared" si="14"/>
        <v>1</v>
      </c>
      <c r="K105" s="67" t="s">
        <v>64</v>
      </c>
      <c r="L105" s="67" t="s">
        <v>7</v>
      </c>
      <c r="M105" s="68"/>
      <c r="N105" s="63"/>
      <c r="O105" s="63"/>
      <c r="P105" s="69"/>
      <c r="Q105" s="63"/>
      <c r="R105" s="63"/>
      <c r="S105" s="69"/>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93">
        <f t="shared" si="7"/>
        <v>32645.73</v>
      </c>
      <c r="BB105" s="71">
        <f t="shared" si="12"/>
        <v>32645.73</v>
      </c>
      <c r="BC105" s="72" t="str">
        <f t="shared" si="15"/>
        <v>INR  Thirty Two Thousand Six Hundred &amp; Forty Five  and Paise Seventy Three Only</v>
      </c>
      <c r="BE105" s="56">
        <f t="shared" si="16"/>
        <v>60.440016</v>
      </c>
      <c r="BF105" s="56">
        <v>9890.89</v>
      </c>
      <c r="BG105" s="82">
        <f t="shared" si="17"/>
        <v>11188.57</v>
      </c>
      <c r="BJ105" s="56">
        <v>47.23</v>
      </c>
      <c r="BK105" s="82">
        <f t="shared" si="13"/>
        <v>53.43</v>
      </c>
      <c r="HX105" s="57"/>
      <c r="HY105" s="57"/>
      <c r="HZ105" s="57"/>
      <c r="IA105" s="57"/>
      <c r="IB105" s="57"/>
    </row>
    <row r="106" spans="1:236" s="56" customFormat="1" ht="180">
      <c r="A106" s="58">
        <v>94</v>
      </c>
      <c r="B106" s="86" t="s">
        <v>398</v>
      </c>
      <c r="C106" s="59" t="s">
        <v>145</v>
      </c>
      <c r="D106" s="60">
        <v>42</v>
      </c>
      <c r="E106" s="61" t="s">
        <v>214</v>
      </c>
      <c r="F106" s="62">
        <v>54.23</v>
      </c>
      <c r="G106" s="63"/>
      <c r="H106" s="64"/>
      <c r="I106" s="65" t="s">
        <v>39</v>
      </c>
      <c r="J106" s="66">
        <f t="shared" si="14"/>
        <v>1</v>
      </c>
      <c r="K106" s="67" t="s">
        <v>64</v>
      </c>
      <c r="L106" s="67" t="s">
        <v>7</v>
      </c>
      <c r="M106" s="68"/>
      <c r="N106" s="63"/>
      <c r="O106" s="63"/>
      <c r="P106" s="69"/>
      <c r="Q106" s="63"/>
      <c r="R106" s="63"/>
      <c r="S106" s="69"/>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93">
        <f t="shared" si="7"/>
        <v>2277.66</v>
      </c>
      <c r="BB106" s="71">
        <f t="shared" si="12"/>
        <v>2277.66</v>
      </c>
      <c r="BC106" s="72" t="str">
        <f t="shared" si="15"/>
        <v>INR  Two Thousand Two Hundred &amp; Seventy Seven  and Paise Sixty Six Only</v>
      </c>
      <c r="BE106" s="56">
        <f t="shared" si="16"/>
        <v>61.344976</v>
      </c>
      <c r="BF106" s="56">
        <v>10090</v>
      </c>
      <c r="BG106" s="82">
        <f t="shared" si="17"/>
        <v>11413.81</v>
      </c>
      <c r="BJ106" s="56">
        <v>47.94</v>
      </c>
      <c r="BK106" s="82">
        <f t="shared" si="13"/>
        <v>54.23</v>
      </c>
      <c r="HX106" s="57"/>
      <c r="HY106" s="57"/>
      <c r="HZ106" s="57"/>
      <c r="IA106" s="57"/>
      <c r="IB106" s="57"/>
    </row>
    <row r="107" spans="1:236" s="56" customFormat="1" ht="111" customHeight="1">
      <c r="A107" s="27">
        <v>95</v>
      </c>
      <c r="B107" s="86" t="s">
        <v>399</v>
      </c>
      <c r="C107" s="43" t="s">
        <v>146</v>
      </c>
      <c r="D107" s="60">
        <v>2670</v>
      </c>
      <c r="E107" s="61" t="s">
        <v>214</v>
      </c>
      <c r="F107" s="62">
        <v>79.18</v>
      </c>
      <c r="G107" s="63"/>
      <c r="H107" s="64"/>
      <c r="I107" s="65" t="s">
        <v>39</v>
      </c>
      <c r="J107" s="66">
        <f t="shared" si="14"/>
        <v>1</v>
      </c>
      <c r="K107" s="67" t="s">
        <v>64</v>
      </c>
      <c r="L107" s="67" t="s">
        <v>7</v>
      </c>
      <c r="M107" s="68"/>
      <c r="N107" s="63"/>
      <c r="O107" s="63"/>
      <c r="P107" s="69"/>
      <c r="Q107" s="63"/>
      <c r="R107" s="63"/>
      <c r="S107" s="69"/>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93">
        <f t="shared" si="7"/>
        <v>211410.6</v>
      </c>
      <c r="BB107" s="71">
        <f t="shared" si="12"/>
        <v>211410.6</v>
      </c>
      <c r="BC107" s="72" t="str">
        <f t="shared" si="15"/>
        <v>INR  Two Lakh Eleven Thousand Four Hundred &amp; Ten  and Paise Sixty Only</v>
      </c>
      <c r="BE107" s="56">
        <f t="shared" si="16"/>
        <v>89.568416</v>
      </c>
      <c r="BF107" s="56">
        <v>409</v>
      </c>
      <c r="BG107" s="82">
        <f t="shared" si="17"/>
        <v>462.66</v>
      </c>
      <c r="BJ107" s="56">
        <v>70</v>
      </c>
      <c r="BK107" s="82">
        <f t="shared" si="13"/>
        <v>79.18</v>
      </c>
      <c r="HX107" s="57"/>
      <c r="HY107" s="57"/>
      <c r="HZ107" s="57"/>
      <c r="IA107" s="57"/>
      <c r="IB107" s="57"/>
    </row>
    <row r="108" spans="1:236" s="56" customFormat="1" ht="170.25" customHeight="1">
      <c r="A108" s="58">
        <v>96</v>
      </c>
      <c r="B108" s="86" t="s">
        <v>400</v>
      </c>
      <c r="C108" s="59" t="s">
        <v>147</v>
      </c>
      <c r="D108" s="60">
        <v>611</v>
      </c>
      <c r="E108" s="61" t="s">
        <v>214</v>
      </c>
      <c r="F108" s="62">
        <v>75.79</v>
      </c>
      <c r="G108" s="63"/>
      <c r="H108" s="64"/>
      <c r="I108" s="65" t="s">
        <v>39</v>
      </c>
      <c r="J108" s="66">
        <f t="shared" si="14"/>
        <v>1</v>
      </c>
      <c r="K108" s="67" t="s">
        <v>64</v>
      </c>
      <c r="L108" s="67" t="s">
        <v>7</v>
      </c>
      <c r="M108" s="68"/>
      <c r="N108" s="63"/>
      <c r="O108" s="63"/>
      <c r="P108" s="69"/>
      <c r="Q108" s="63"/>
      <c r="R108" s="63"/>
      <c r="S108" s="69"/>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93">
        <f aca="true" t="shared" si="18" ref="BA108:BA128">total_amount_ba($B$2,$D$2,D108,F108,J108,K108,M108)</f>
        <v>46307.69</v>
      </c>
      <c r="BB108" s="71">
        <f t="shared" si="12"/>
        <v>46307.69</v>
      </c>
      <c r="BC108" s="72" t="str">
        <f t="shared" si="15"/>
        <v>INR  Forty Six Thousand Three Hundred &amp; Seven  and Paise Sixty Nine Only</v>
      </c>
      <c r="BE108" s="56">
        <f t="shared" si="16"/>
        <v>85.733648</v>
      </c>
      <c r="BF108" s="56">
        <v>9077</v>
      </c>
      <c r="BG108" s="82">
        <f t="shared" si="17"/>
        <v>10267.9</v>
      </c>
      <c r="BJ108" s="56">
        <v>67</v>
      </c>
      <c r="BK108" s="82">
        <f t="shared" si="13"/>
        <v>75.79</v>
      </c>
      <c r="HX108" s="57"/>
      <c r="HY108" s="57"/>
      <c r="HZ108" s="57"/>
      <c r="IA108" s="57"/>
      <c r="IB108" s="57"/>
    </row>
    <row r="109" spans="1:236" s="56" customFormat="1" ht="165">
      <c r="A109" s="27">
        <v>97</v>
      </c>
      <c r="B109" s="86" t="s">
        <v>401</v>
      </c>
      <c r="C109" s="43" t="s">
        <v>148</v>
      </c>
      <c r="D109" s="60">
        <v>611</v>
      </c>
      <c r="E109" s="61" t="s">
        <v>214</v>
      </c>
      <c r="F109" s="62">
        <v>76.59</v>
      </c>
      <c r="G109" s="63"/>
      <c r="H109" s="64"/>
      <c r="I109" s="65" t="s">
        <v>39</v>
      </c>
      <c r="J109" s="66">
        <f t="shared" si="14"/>
        <v>1</v>
      </c>
      <c r="K109" s="67" t="s">
        <v>64</v>
      </c>
      <c r="L109" s="67" t="s">
        <v>7</v>
      </c>
      <c r="M109" s="68"/>
      <c r="N109" s="63"/>
      <c r="O109" s="63"/>
      <c r="P109" s="69"/>
      <c r="Q109" s="63"/>
      <c r="R109" s="63"/>
      <c r="S109" s="69"/>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93">
        <f t="shared" si="18"/>
        <v>46796.49</v>
      </c>
      <c r="BB109" s="71">
        <f t="shared" si="12"/>
        <v>46796.49</v>
      </c>
      <c r="BC109" s="72" t="str">
        <f t="shared" si="15"/>
        <v>INR  Forty Six Thousand Seven Hundred &amp; Ninety Six  and Paise Forty Nine Only</v>
      </c>
      <c r="BE109" s="56">
        <f t="shared" si="16"/>
        <v>86.638608</v>
      </c>
      <c r="BF109" s="56">
        <v>9890.89</v>
      </c>
      <c r="BG109" s="82">
        <f t="shared" si="17"/>
        <v>11188.57</v>
      </c>
      <c r="BJ109" s="56">
        <v>67.71</v>
      </c>
      <c r="BK109" s="82">
        <f t="shared" si="13"/>
        <v>76.59</v>
      </c>
      <c r="HX109" s="57"/>
      <c r="HY109" s="57"/>
      <c r="HZ109" s="57"/>
      <c r="IA109" s="57"/>
      <c r="IB109" s="57"/>
    </row>
    <row r="110" spans="1:236" s="56" customFormat="1" ht="165">
      <c r="A110" s="58">
        <v>98</v>
      </c>
      <c r="B110" s="86" t="s">
        <v>402</v>
      </c>
      <c r="C110" s="59" t="s">
        <v>149</v>
      </c>
      <c r="D110" s="60">
        <v>611</v>
      </c>
      <c r="E110" s="61" t="s">
        <v>214</v>
      </c>
      <c r="F110" s="62">
        <v>77.4</v>
      </c>
      <c r="G110" s="63"/>
      <c r="H110" s="64"/>
      <c r="I110" s="65" t="s">
        <v>39</v>
      </c>
      <c r="J110" s="66">
        <f t="shared" si="14"/>
        <v>1</v>
      </c>
      <c r="K110" s="67" t="s">
        <v>64</v>
      </c>
      <c r="L110" s="67" t="s">
        <v>7</v>
      </c>
      <c r="M110" s="68"/>
      <c r="N110" s="63"/>
      <c r="O110" s="63"/>
      <c r="P110" s="69"/>
      <c r="Q110" s="63"/>
      <c r="R110" s="63"/>
      <c r="S110" s="69"/>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93">
        <f t="shared" si="18"/>
        <v>47291.4</v>
      </c>
      <c r="BB110" s="71">
        <f t="shared" si="12"/>
        <v>47291.4</v>
      </c>
      <c r="BC110" s="72" t="str">
        <f t="shared" si="15"/>
        <v>INR  Forty Seven Thousand Two Hundred &amp; Ninety One  and Paise Forty Only</v>
      </c>
      <c r="BE110" s="56">
        <f t="shared" si="16"/>
        <v>87.55488</v>
      </c>
      <c r="BF110" s="56">
        <v>10090</v>
      </c>
      <c r="BG110" s="82">
        <f t="shared" si="17"/>
        <v>11413.81</v>
      </c>
      <c r="BJ110" s="56">
        <v>68.42</v>
      </c>
      <c r="BK110" s="82">
        <f t="shared" si="13"/>
        <v>77.4</v>
      </c>
      <c r="HX110" s="57"/>
      <c r="HY110" s="57"/>
      <c r="HZ110" s="57"/>
      <c r="IA110" s="57"/>
      <c r="IB110" s="57"/>
    </row>
    <row r="111" spans="1:236" s="56" customFormat="1" ht="165">
      <c r="A111" s="27">
        <v>99</v>
      </c>
      <c r="B111" s="86" t="s">
        <v>403</v>
      </c>
      <c r="C111" s="43" t="s">
        <v>150</v>
      </c>
      <c r="D111" s="60">
        <v>611</v>
      </c>
      <c r="E111" s="61" t="s">
        <v>214</v>
      </c>
      <c r="F111" s="62">
        <v>78.2</v>
      </c>
      <c r="G111" s="63"/>
      <c r="H111" s="64"/>
      <c r="I111" s="65" t="s">
        <v>39</v>
      </c>
      <c r="J111" s="66">
        <f t="shared" si="14"/>
        <v>1</v>
      </c>
      <c r="K111" s="67" t="s">
        <v>64</v>
      </c>
      <c r="L111" s="67" t="s">
        <v>7</v>
      </c>
      <c r="M111" s="68"/>
      <c r="N111" s="63"/>
      <c r="O111" s="63"/>
      <c r="P111" s="69"/>
      <c r="Q111" s="63"/>
      <c r="R111" s="63"/>
      <c r="S111" s="69"/>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93">
        <f t="shared" si="18"/>
        <v>47780.2</v>
      </c>
      <c r="BB111" s="71">
        <f aca="true" t="shared" si="19" ref="BB111:BB128">BA111+SUM(N111:AZ111)</f>
        <v>47780.2</v>
      </c>
      <c r="BC111" s="72" t="str">
        <f t="shared" si="15"/>
        <v>INR  Forty Seven Thousand Seven Hundred &amp; Eighty  and Paise Twenty Only</v>
      </c>
      <c r="BE111" s="56">
        <f t="shared" si="16"/>
        <v>88.45984</v>
      </c>
      <c r="BF111" s="56">
        <v>409</v>
      </c>
      <c r="BG111" s="82">
        <f t="shared" si="17"/>
        <v>462.66</v>
      </c>
      <c r="BJ111" s="56">
        <v>69.13</v>
      </c>
      <c r="BK111" s="82">
        <f t="shared" si="13"/>
        <v>78.2</v>
      </c>
      <c r="HX111" s="57"/>
      <c r="HY111" s="57"/>
      <c r="HZ111" s="57"/>
      <c r="IA111" s="57"/>
      <c r="IB111" s="57"/>
    </row>
    <row r="112" spans="1:236" s="56" customFormat="1" ht="176.25" customHeight="1">
      <c r="A112" s="58">
        <v>100</v>
      </c>
      <c r="B112" s="86" t="s">
        <v>404</v>
      </c>
      <c r="C112" s="59" t="s">
        <v>151</v>
      </c>
      <c r="D112" s="60">
        <v>42</v>
      </c>
      <c r="E112" s="61" t="s">
        <v>214</v>
      </c>
      <c r="F112" s="62">
        <v>79</v>
      </c>
      <c r="G112" s="63"/>
      <c r="H112" s="64"/>
      <c r="I112" s="65" t="s">
        <v>39</v>
      </c>
      <c r="J112" s="66">
        <f t="shared" si="14"/>
        <v>1</v>
      </c>
      <c r="K112" s="67" t="s">
        <v>64</v>
      </c>
      <c r="L112" s="67" t="s">
        <v>7</v>
      </c>
      <c r="M112" s="68"/>
      <c r="N112" s="63"/>
      <c r="O112" s="63"/>
      <c r="P112" s="69"/>
      <c r="Q112" s="63"/>
      <c r="R112" s="63"/>
      <c r="S112" s="69"/>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93">
        <f t="shared" si="18"/>
        <v>3318</v>
      </c>
      <c r="BB112" s="71">
        <f t="shared" si="19"/>
        <v>3318</v>
      </c>
      <c r="BC112" s="72" t="str">
        <f t="shared" si="15"/>
        <v>INR  Three Thousand Three Hundred &amp; Eighteen  Only</v>
      </c>
      <c r="BE112" s="56">
        <f t="shared" si="16"/>
        <v>89.3648</v>
      </c>
      <c r="BF112" s="56">
        <v>9077</v>
      </c>
      <c r="BG112" s="82">
        <f t="shared" si="17"/>
        <v>10267.9</v>
      </c>
      <c r="BJ112" s="56">
        <v>69.84</v>
      </c>
      <c r="BK112" s="82">
        <f t="shared" si="13"/>
        <v>79</v>
      </c>
      <c r="HX112" s="57"/>
      <c r="HY112" s="57"/>
      <c r="HZ112" s="57"/>
      <c r="IA112" s="57"/>
      <c r="IB112" s="57"/>
    </row>
    <row r="113" spans="1:236" s="56" customFormat="1" ht="120">
      <c r="A113" s="27">
        <v>101</v>
      </c>
      <c r="B113" s="86" t="s">
        <v>405</v>
      </c>
      <c r="C113" s="43" t="s">
        <v>152</v>
      </c>
      <c r="D113" s="60">
        <v>200</v>
      </c>
      <c r="E113" s="61" t="s">
        <v>214</v>
      </c>
      <c r="F113" s="62">
        <v>7.92</v>
      </c>
      <c r="G113" s="63"/>
      <c r="H113" s="64"/>
      <c r="I113" s="65" t="s">
        <v>39</v>
      </c>
      <c r="J113" s="66">
        <f t="shared" si="14"/>
        <v>1</v>
      </c>
      <c r="K113" s="67" t="s">
        <v>64</v>
      </c>
      <c r="L113" s="67" t="s">
        <v>7</v>
      </c>
      <c r="M113" s="68"/>
      <c r="N113" s="63"/>
      <c r="O113" s="63"/>
      <c r="P113" s="69"/>
      <c r="Q113" s="63"/>
      <c r="R113" s="63"/>
      <c r="S113" s="69"/>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93">
        <f t="shared" si="18"/>
        <v>1584</v>
      </c>
      <c r="BB113" s="71">
        <f t="shared" si="19"/>
        <v>1584</v>
      </c>
      <c r="BC113" s="72" t="str">
        <f t="shared" si="15"/>
        <v>INR  One Thousand Five Hundred &amp; Eighty Four  Only</v>
      </c>
      <c r="BE113" s="56">
        <f t="shared" si="16"/>
        <v>8.959104</v>
      </c>
      <c r="BF113" s="56">
        <v>4330</v>
      </c>
      <c r="BG113" s="82">
        <f t="shared" si="17"/>
        <v>4898.1</v>
      </c>
      <c r="BJ113" s="56">
        <v>7</v>
      </c>
      <c r="BK113" s="82">
        <f t="shared" si="13"/>
        <v>7.92</v>
      </c>
      <c r="HX113" s="57"/>
      <c r="HY113" s="57"/>
      <c r="HZ113" s="57"/>
      <c r="IA113" s="57"/>
      <c r="IB113" s="57"/>
    </row>
    <row r="114" spans="1:236" s="56" customFormat="1" ht="60" customHeight="1">
      <c r="A114" s="58">
        <v>102</v>
      </c>
      <c r="B114" s="86" t="s">
        <v>406</v>
      </c>
      <c r="C114" s="59" t="s">
        <v>153</v>
      </c>
      <c r="D114" s="60">
        <v>336</v>
      </c>
      <c r="E114" s="61" t="s">
        <v>214</v>
      </c>
      <c r="F114" s="62">
        <v>12.44</v>
      </c>
      <c r="G114" s="63"/>
      <c r="H114" s="64"/>
      <c r="I114" s="65" t="s">
        <v>39</v>
      </c>
      <c r="J114" s="66">
        <f t="shared" si="14"/>
        <v>1</v>
      </c>
      <c r="K114" s="67" t="s">
        <v>64</v>
      </c>
      <c r="L114" s="67" t="s">
        <v>7</v>
      </c>
      <c r="M114" s="68"/>
      <c r="N114" s="63"/>
      <c r="O114" s="63"/>
      <c r="P114" s="69"/>
      <c r="Q114" s="63"/>
      <c r="R114" s="63"/>
      <c r="S114" s="69"/>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93">
        <f t="shared" si="18"/>
        <v>4179.84</v>
      </c>
      <c r="BB114" s="71">
        <f t="shared" si="19"/>
        <v>4179.84</v>
      </c>
      <c r="BC114" s="72" t="str">
        <f t="shared" si="15"/>
        <v>INR  Four Thousand One Hundred &amp; Seventy Nine  and Paise Eighty Four Only</v>
      </c>
      <c r="BE114" s="56">
        <f t="shared" si="16"/>
        <v>14.072128</v>
      </c>
      <c r="BF114" s="56">
        <v>29</v>
      </c>
      <c r="BG114" s="82">
        <f t="shared" si="17"/>
        <v>32.8</v>
      </c>
      <c r="BJ114" s="56">
        <v>11</v>
      </c>
      <c r="BK114" s="82">
        <f t="shared" si="13"/>
        <v>12.44</v>
      </c>
      <c r="HX114" s="57"/>
      <c r="HY114" s="57"/>
      <c r="HZ114" s="57"/>
      <c r="IA114" s="57"/>
      <c r="IB114" s="57"/>
    </row>
    <row r="115" spans="1:236" s="56" customFormat="1" ht="109.5" customHeight="1">
      <c r="A115" s="27">
        <v>103</v>
      </c>
      <c r="B115" s="86" t="s">
        <v>407</v>
      </c>
      <c r="C115" s="43" t="s">
        <v>154</v>
      </c>
      <c r="D115" s="60">
        <v>15.12</v>
      </c>
      <c r="E115" s="61" t="s">
        <v>210</v>
      </c>
      <c r="F115" s="62">
        <v>134.61</v>
      </c>
      <c r="G115" s="63"/>
      <c r="H115" s="64"/>
      <c r="I115" s="65" t="s">
        <v>39</v>
      </c>
      <c r="J115" s="66">
        <f t="shared" si="14"/>
        <v>1</v>
      </c>
      <c r="K115" s="67" t="s">
        <v>64</v>
      </c>
      <c r="L115" s="67" t="s">
        <v>7</v>
      </c>
      <c r="M115" s="68"/>
      <c r="N115" s="63"/>
      <c r="O115" s="63"/>
      <c r="P115" s="69"/>
      <c r="Q115" s="63"/>
      <c r="R115" s="63"/>
      <c r="S115" s="69"/>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93">
        <f t="shared" si="18"/>
        <v>2035.3</v>
      </c>
      <c r="BB115" s="71">
        <f t="shared" si="19"/>
        <v>2035.3</v>
      </c>
      <c r="BC115" s="72" t="str">
        <f t="shared" si="15"/>
        <v>INR  Two Thousand  &amp;Thirty Five  and Paise Thirty Only</v>
      </c>
      <c r="BE115" s="56">
        <f t="shared" si="16"/>
        <v>152.270832</v>
      </c>
      <c r="BF115" s="56">
        <v>43</v>
      </c>
      <c r="BG115" s="82">
        <f t="shared" si="17"/>
        <v>48.64</v>
      </c>
      <c r="BJ115" s="56">
        <v>119</v>
      </c>
      <c r="BK115" s="82">
        <f t="shared" si="13"/>
        <v>134.61</v>
      </c>
      <c r="HX115" s="57"/>
      <c r="HY115" s="57"/>
      <c r="HZ115" s="57"/>
      <c r="IA115" s="57"/>
      <c r="IB115" s="57"/>
    </row>
    <row r="116" spans="1:236" s="56" customFormat="1" ht="119.25" customHeight="1">
      <c r="A116" s="58">
        <v>104</v>
      </c>
      <c r="B116" s="86" t="s">
        <v>408</v>
      </c>
      <c r="C116" s="59" t="s">
        <v>155</v>
      </c>
      <c r="D116" s="60">
        <v>13.14</v>
      </c>
      <c r="E116" s="61" t="s">
        <v>208</v>
      </c>
      <c r="F116" s="62">
        <v>11185.31</v>
      </c>
      <c r="G116" s="63"/>
      <c r="H116" s="64"/>
      <c r="I116" s="65" t="s">
        <v>39</v>
      </c>
      <c r="J116" s="66">
        <f t="shared" si="14"/>
        <v>1</v>
      </c>
      <c r="K116" s="67" t="s">
        <v>64</v>
      </c>
      <c r="L116" s="67" t="s">
        <v>7</v>
      </c>
      <c r="M116" s="68"/>
      <c r="N116" s="63"/>
      <c r="O116" s="63"/>
      <c r="P116" s="69"/>
      <c r="Q116" s="63"/>
      <c r="R116" s="63"/>
      <c r="S116" s="69"/>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93">
        <f t="shared" si="18"/>
        <v>146974.97</v>
      </c>
      <c r="BB116" s="71">
        <f t="shared" si="19"/>
        <v>146974.97</v>
      </c>
      <c r="BC116" s="72" t="str">
        <f t="shared" si="15"/>
        <v>INR  One Lakh Forty Six Thousand Nine Hundred &amp; Seventy Four  and Paise Ninety Seven Only</v>
      </c>
      <c r="BE116" s="56">
        <f t="shared" si="16"/>
        <v>12652.822672</v>
      </c>
      <c r="BF116" s="56">
        <v>4330</v>
      </c>
      <c r="BG116" s="82">
        <f t="shared" si="17"/>
        <v>4898.1</v>
      </c>
      <c r="BJ116" s="56">
        <v>9888</v>
      </c>
      <c r="BK116" s="82">
        <f t="shared" si="13"/>
        <v>11185.31</v>
      </c>
      <c r="HX116" s="57"/>
      <c r="HY116" s="57"/>
      <c r="HZ116" s="57"/>
      <c r="IA116" s="57"/>
      <c r="IB116" s="57"/>
    </row>
    <row r="117" spans="1:236" s="56" customFormat="1" ht="78.75" customHeight="1">
      <c r="A117" s="27">
        <v>105</v>
      </c>
      <c r="B117" s="86" t="s">
        <v>409</v>
      </c>
      <c r="C117" s="43" t="s">
        <v>156</v>
      </c>
      <c r="D117" s="60">
        <v>25</v>
      </c>
      <c r="E117" s="61" t="s">
        <v>210</v>
      </c>
      <c r="F117" s="62">
        <v>606.32</v>
      </c>
      <c r="G117" s="63"/>
      <c r="H117" s="64"/>
      <c r="I117" s="65" t="s">
        <v>39</v>
      </c>
      <c r="J117" s="66">
        <f t="shared" si="14"/>
        <v>1</v>
      </c>
      <c r="K117" s="67" t="s">
        <v>64</v>
      </c>
      <c r="L117" s="67" t="s">
        <v>7</v>
      </c>
      <c r="M117" s="68"/>
      <c r="N117" s="63"/>
      <c r="O117" s="63"/>
      <c r="P117" s="69"/>
      <c r="Q117" s="63"/>
      <c r="R117" s="63"/>
      <c r="S117" s="69"/>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93">
        <f t="shared" si="18"/>
        <v>15158</v>
      </c>
      <c r="BB117" s="71">
        <f t="shared" si="19"/>
        <v>15158</v>
      </c>
      <c r="BC117" s="72" t="str">
        <f t="shared" si="15"/>
        <v>INR  Fifteen Thousand One Hundred &amp; Fifty Eight  Only</v>
      </c>
      <c r="BE117" s="56">
        <f t="shared" si="16"/>
        <v>685.869184</v>
      </c>
      <c r="BF117" s="56">
        <v>159</v>
      </c>
      <c r="BG117" s="82">
        <f t="shared" si="17"/>
        <v>179.86</v>
      </c>
      <c r="BJ117" s="56">
        <v>536</v>
      </c>
      <c r="BK117" s="82">
        <f t="shared" si="13"/>
        <v>606.32</v>
      </c>
      <c r="HX117" s="57"/>
      <c r="HY117" s="57"/>
      <c r="HZ117" s="57"/>
      <c r="IA117" s="57"/>
      <c r="IB117" s="57"/>
    </row>
    <row r="118" spans="1:236" s="56" customFormat="1" ht="38.25" customHeight="1">
      <c r="A118" s="58">
        <v>106</v>
      </c>
      <c r="B118" s="86" t="s">
        <v>410</v>
      </c>
      <c r="C118" s="59" t="s">
        <v>157</v>
      </c>
      <c r="D118" s="60">
        <v>27.74</v>
      </c>
      <c r="E118" s="61" t="s">
        <v>212</v>
      </c>
      <c r="F118" s="62">
        <v>75.79</v>
      </c>
      <c r="G118" s="63"/>
      <c r="H118" s="64"/>
      <c r="I118" s="65" t="s">
        <v>39</v>
      </c>
      <c r="J118" s="66">
        <f t="shared" si="14"/>
        <v>1</v>
      </c>
      <c r="K118" s="67" t="s">
        <v>64</v>
      </c>
      <c r="L118" s="67" t="s">
        <v>7</v>
      </c>
      <c r="M118" s="68"/>
      <c r="N118" s="63"/>
      <c r="O118" s="63"/>
      <c r="P118" s="69"/>
      <c r="Q118" s="63"/>
      <c r="R118" s="63"/>
      <c r="S118" s="69"/>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93">
        <f t="shared" si="18"/>
        <v>2102.41</v>
      </c>
      <c r="BB118" s="71">
        <f t="shared" si="19"/>
        <v>2102.41</v>
      </c>
      <c r="BC118" s="72" t="str">
        <f t="shared" si="15"/>
        <v>INR  Two Thousand One Hundred &amp; Two  and Paise Forty One Only</v>
      </c>
      <c r="BE118" s="56">
        <f t="shared" si="16"/>
        <v>85.733648</v>
      </c>
      <c r="BF118" s="56">
        <v>70</v>
      </c>
      <c r="BG118" s="82">
        <f t="shared" si="17"/>
        <v>79.18</v>
      </c>
      <c r="BJ118" s="56">
        <v>67</v>
      </c>
      <c r="BK118" s="82">
        <f t="shared" si="13"/>
        <v>75.79</v>
      </c>
      <c r="HX118" s="57"/>
      <c r="HY118" s="57"/>
      <c r="HZ118" s="57"/>
      <c r="IA118" s="57"/>
      <c r="IB118" s="57"/>
    </row>
    <row r="119" spans="1:236" s="56" customFormat="1" ht="120">
      <c r="A119" s="27">
        <v>107</v>
      </c>
      <c r="B119" s="86" t="s">
        <v>411</v>
      </c>
      <c r="C119" s="43" t="s">
        <v>158</v>
      </c>
      <c r="D119" s="60">
        <v>0.5</v>
      </c>
      <c r="E119" s="61" t="s">
        <v>310</v>
      </c>
      <c r="F119" s="62">
        <v>94136.2</v>
      </c>
      <c r="G119" s="63"/>
      <c r="H119" s="64"/>
      <c r="I119" s="65" t="s">
        <v>39</v>
      </c>
      <c r="J119" s="66">
        <f t="shared" si="14"/>
        <v>1</v>
      </c>
      <c r="K119" s="67" t="s">
        <v>64</v>
      </c>
      <c r="L119" s="67" t="s">
        <v>7</v>
      </c>
      <c r="M119" s="68"/>
      <c r="N119" s="63"/>
      <c r="O119" s="63"/>
      <c r="P119" s="69"/>
      <c r="Q119" s="63"/>
      <c r="R119" s="63"/>
      <c r="S119" s="69"/>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93">
        <f t="shared" si="18"/>
        <v>47068.1</v>
      </c>
      <c r="BB119" s="71">
        <f t="shared" si="19"/>
        <v>47068.1</v>
      </c>
      <c r="BC119" s="72" t="str">
        <f t="shared" si="15"/>
        <v>INR  Forty Seven Thousand  &amp;Sixty Eight  and Paise Ten Only</v>
      </c>
      <c r="BE119" s="56">
        <f t="shared" si="16"/>
        <v>106486.86944</v>
      </c>
      <c r="BF119" s="56">
        <v>1665</v>
      </c>
      <c r="BG119" s="82">
        <f t="shared" si="17"/>
        <v>1883.45</v>
      </c>
      <c r="BJ119" s="56">
        <v>83218</v>
      </c>
      <c r="BK119" s="82">
        <f t="shared" si="13"/>
        <v>94136.2</v>
      </c>
      <c r="HX119" s="57"/>
      <c r="HY119" s="57"/>
      <c r="HZ119" s="57"/>
      <c r="IA119" s="57"/>
      <c r="IB119" s="57"/>
    </row>
    <row r="120" spans="1:236" s="56" customFormat="1" ht="196.5" customHeight="1">
      <c r="A120" s="58">
        <v>108</v>
      </c>
      <c r="B120" s="86" t="s">
        <v>412</v>
      </c>
      <c r="C120" s="59" t="s">
        <v>159</v>
      </c>
      <c r="D120" s="60">
        <v>30</v>
      </c>
      <c r="E120" s="61" t="s">
        <v>210</v>
      </c>
      <c r="F120" s="62">
        <v>3007.86</v>
      </c>
      <c r="G120" s="63"/>
      <c r="H120" s="64"/>
      <c r="I120" s="65" t="s">
        <v>39</v>
      </c>
      <c r="J120" s="66">
        <f t="shared" si="14"/>
        <v>1</v>
      </c>
      <c r="K120" s="67" t="s">
        <v>64</v>
      </c>
      <c r="L120" s="67" t="s">
        <v>7</v>
      </c>
      <c r="M120" s="68"/>
      <c r="N120" s="63"/>
      <c r="O120" s="63"/>
      <c r="P120" s="69"/>
      <c r="Q120" s="63"/>
      <c r="R120" s="63"/>
      <c r="S120" s="69"/>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93">
        <f t="shared" si="18"/>
        <v>90235.8</v>
      </c>
      <c r="BB120" s="71">
        <f t="shared" si="19"/>
        <v>90235.8</v>
      </c>
      <c r="BC120" s="72" t="str">
        <f t="shared" si="15"/>
        <v>INR  Ninety Thousand Two Hundred &amp; Thirty Five  and Paise Eighty Only</v>
      </c>
      <c r="BE120" s="56">
        <f t="shared" si="16"/>
        <v>3402.491232</v>
      </c>
      <c r="BF120" s="56">
        <v>99</v>
      </c>
      <c r="BG120" s="82">
        <f t="shared" si="17"/>
        <v>111.99</v>
      </c>
      <c r="BJ120" s="56">
        <v>2659</v>
      </c>
      <c r="BK120" s="82">
        <f t="shared" si="13"/>
        <v>3007.86</v>
      </c>
      <c r="HX120" s="57"/>
      <c r="HY120" s="57"/>
      <c r="HZ120" s="57"/>
      <c r="IA120" s="57"/>
      <c r="IB120" s="57"/>
    </row>
    <row r="121" spans="1:236" s="56" customFormat="1" ht="138" customHeight="1">
      <c r="A121" s="27">
        <v>109</v>
      </c>
      <c r="B121" s="86" t="s">
        <v>413</v>
      </c>
      <c r="C121" s="43" t="s">
        <v>160</v>
      </c>
      <c r="D121" s="60">
        <v>80</v>
      </c>
      <c r="E121" s="61" t="s">
        <v>213</v>
      </c>
      <c r="F121" s="62">
        <v>504.52</v>
      </c>
      <c r="G121" s="63"/>
      <c r="H121" s="64"/>
      <c r="I121" s="65" t="s">
        <v>39</v>
      </c>
      <c r="J121" s="66">
        <f t="shared" si="14"/>
        <v>1</v>
      </c>
      <c r="K121" s="67" t="s">
        <v>64</v>
      </c>
      <c r="L121" s="67" t="s">
        <v>7</v>
      </c>
      <c r="M121" s="68"/>
      <c r="N121" s="63"/>
      <c r="O121" s="63"/>
      <c r="P121" s="69"/>
      <c r="Q121" s="63"/>
      <c r="R121" s="63"/>
      <c r="S121" s="69"/>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93">
        <f t="shared" si="18"/>
        <v>40361.6</v>
      </c>
      <c r="BB121" s="71">
        <f t="shared" si="19"/>
        <v>40361.6</v>
      </c>
      <c r="BC121" s="72" t="str">
        <f t="shared" si="15"/>
        <v>INR  Forty Thousand Three Hundred &amp; Sixty One  and Paise Sixty Only</v>
      </c>
      <c r="BE121" s="56">
        <f t="shared" si="16"/>
        <v>570.713024</v>
      </c>
      <c r="BF121" s="56">
        <v>103</v>
      </c>
      <c r="BG121" s="82">
        <f t="shared" si="17"/>
        <v>116.51</v>
      </c>
      <c r="BJ121" s="56">
        <v>446</v>
      </c>
      <c r="BK121" s="82">
        <f t="shared" si="13"/>
        <v>504.52</v>
      </c>
      <c r="HX121" s="57"/>
      <c r="HY121" s="57"/>
      <c r="HZ121" s="57"/>
      <c r="IA121" s="57"/>
      <c r="IB121" s="57"/>
    </row>
    <row r="122" spans="1:236" s="56" customFormat="1" ht="152.25" customHeight="1">
      <c r="A122" s="58">
        <v>110</v>
      </c>
      <c r="B122" s="86" t="s">
        <v>414</v>
      </c>
      <c r="C122" s="59" t="s">
        <v>161</v>
      </c>
      <c r="D122" s="60">
        <v>10</v>
      </c>
      <c r="E122" s="61" t="s">
        <v>210</v>
      </c>
      <c r="F122" s="62">
        <v>2919.63</v>
      </c>
      <c r="G122" s="63"/>
      <c r="H122" s="64"/>
      <c r="I122" s="65" t="s">
        <v>39</v>
      </c>
      <c r="J122" s="66">
        <f t="shared" si="14"/>
        <v>1</v>
      </c>
      <c r="K122" s="67" t="s">
        <v>64</v>
      </c>
      <c r="L122" s="67" t="s">
        <v>7</v>
      </c>
      <c r="M122" s="68"/>
      <c r="N122" s="63"/>
      <c r="O122" s="63"/>
      <c r="P122" s="69"/>
      <c r="Q122" s="63"/>
      <c r="R122" s="63"/>
      <c r="S122" s="69"/>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93">
        <f t="shared" si="18"/>
        <v>29196.3</v>
      </c>
      <c r="BB122" s="71">
        <f t="shared" si="19"/>
        <v>29196.3</v>
      </c>
      <c r="BC122" s="72" t="str">
        <f t="shared" si="15"/>
        <v>INR  Twenty Nine Thousand One Hundred &amp; Ninety Six  and Paise Thirty Only</v>
      </c>
      <c r="BE122" s="56">
        <f t="shared" si="16"/>
        <v>3302.685456</v>
      </c>
      <c r="BF122" s="56">
        <v>257</v>
      </c>
      <c r="BG122" s="82">
        <f t="shared" si="17"/>
        <v>290.72</v>
      </c>
      <c r="BJ122" s="56">
        <v>2581</v>
      </c>
      <c r="BK122" s="82">
        <f t="shared" si="13"/>
        <v>2919.63</v>
      </c>
      <c r="HX122" s="57"/>
      <c r="HY122" s="57"/>
      <c r="HZ122" s="57"/>
      <c r="IA122" s="57"/>
      <c r="IB122" s="57"/>
    </row>
    <row r="123" spans="1:236" s="56" customFormat="1" ht="107.25" customHeight="1">
      <c r="A123" s="27">
        <v>111</v>
      </c>
      <c r="B123" s="86" t="s">
        <v>415</v>
      </c>
      <c r="C123" s="43" t="s">
        <v>162</v>
      </c>
      <c r="D123" s="60">
        <v>24</v>
      </c>
      <c r="E123" s="61" t="s">
        <v>199</v>
      </c>
      <c r="F123" s="62">
        <v>116.51</v>
      </c>
      <c r="G123" s="63"/>
      <c r="H123" s="64"/>
      <c r="I123" s="65" t="s">
        <v>39</v>
      </c>
      <c r="J123" s="66">
        <f t="shared" si="14"/>
        <v>1</v>
      </c>
      <c r="K123" s="67" t="s">
        <v>64</v>
      </c>
      <c r="L123" s="67" t="s">
        <v>7</v>
      </c>
      <c r="M123" s="68"/>
      <c r="N123" s="63"/>
      <c r="O123" s="63"/>
      <c r="P123" s="69"/>
      <c r="Q123" s="63"/>
      <c r="R123" s="63"/>
      <c r="S123" s="69"/>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93">
        <f t="shared" si="18"/>
        <v>2796.24</v>
      </c>
      <c r="BB123" s="71">
        <f t="shared" si="19"/>
        <v>2796.24</v>
      </c>
      <c r="BC123" s="72" t="str">
        <f t="shared" si="15"/>
        <v>INR  Two Thousand Seven Hundred &amp; Ninety Six  and Paise Twenty Four Only</v>
      </c>
      <c r="BE123" s="56">
        <f t="shared" si="16"/>
        <v>131.796112</v>
      </c>
      <c r="BF123" s="56">
        <v>4851</v>
      </c>
      <c r="BG123" s="82">
        <f t="shared" si="17"/>
        <v>5487.45</v>
      </c>
      <c r="BJ123" s="56">
        <v>103</v>
      </c>
      <c r="BK123" s="82">
        <f t="shared" si="13"/>
        <v>116.51</v>
      </c>
      <c r="HX123" s="57"/>
      <c r="HY123" s="57"/>
      <c r="HZ123" s="57"/>
      <c r="IA123" s="57"/>
      <c r="IB123" s="57"/>
    </row>
    <row r="124" spans="1:236" s="56" customFormat="1" ht="45">
      <c r="A124" s="58">
        <v>112</v>
      </c>
      <c r="B124" s="86" t="s">
        <v>416</v>
      </c>
      <c r="C124" s="59" t="s">
        <v>163</v>
      </c>
      <c r="D124" s="60">
        <v>8</v>
      </c>
      <c r="E124" s="61" t="s">
        <v>199</v>
      </c>
      <c r="F124" s="62">
        <v>66.74</v>
      </c>
      <c r="G124" s="63"/>
      <c r="H124" s="64"/>
      <c r="I124" s="65" t="s">
        <v>39</v>
      </c>
      <c r="J124" s="66">
        <f t="shared" si="14"/>
        <v>1</v>
      </c>
      <c r="K124" s="67" t="s">
        <v>64</v>
      </c>
      <c r="L124" s="67" t="s">
        <v>7</v>
      </c>
      <c r="M124" s="68"/>
      <c r="N124" s="63"/>
      <c r="O124" s="63"/>
      <c r="P124" s="69"/>
      <c r="Q124" s="63"/>
      <c r="R124" s="63"/>
      <c r="S124" s="69"/>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93">
        <f t="shared" si="18"/>
        <v>533.92</v>
      </c>
      <c r="BB124" s="71">
        <f t="shared" si="19"/>
        <v>533.92</v>
      </c>
      <c r="BC124" s="72" t="str">
        <f t="shared" si="15"/>
        <v>INR  Five Hundred &amp; Thirty Three  and Paise Ninety Two Only</v>
      </c>
      <c r="BE124" s="56">
        <f t="shared" si="16"/>
        <v>75.496288</v>
      </c>
      <c r="BF124" s="56">
        <v>713</v>
      </c>
      <c r="BG124" s="82">
        <f t="shared" si="17"/>
        <v>806.55</v>
      </c>
      <c r="BJ124" s="56">
        <v>59</v>
      </c>
      <c r="BK124" s="82">
        <f t="shared" si="13"/>
        <v>66.74</v>
      </c>
      <c r="HX124" s="57"/>
      <c r="HY124" s="57"/>
      <c r="HZ124" s="57"/>
      <c r="IA124" s="57"/>
      <c r="IB124" s="57"/>
    </row>
    <row r="125" spans="1:236" s="56" customFormat="1" ht="30">
      <c r="A125" s="27">
        <v>113</v>
      </c>
      <c r="B125" s="86" t="s">
        <v>417</v>
      </c>
      <c r="C125" s="43" t="s">
        <v>164</v>
      </c>
      <c r="D125" s="60">
        <v>8</v>
      </c>
      <c r="E125" s="61" t="s">
        <v>199</v>
      </c>
      <c r="F125" s="62">
        <v>39.59</v>
      </c>
      <c r="G125" s="63"/>
      <c r="H125" s="64"/>
      <c r="I125" s="65" t="s">
        <v>39</v>
      </c>
      <c r="J125" s="66">
        <f t="shared" si="14"/>
        <v>1</v>
      </c>
      <c r="K125" s="67" t="s">
        <v>64</v>
      </c>
      <c r="L125" s="67" t="s">
        <v>7</v>
      </c>
      <c r="M125" s="68"/>
      <c r="N125" s="63"/>
      <c r="O125" s="63"/>
      <c r="P125" s="69"/>
      <c r="Q125" s="63"/>
      <c r="R125" s="63"/>
      <c r="S125" s="69"/>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93">
        <f t="shared" si="18"/>
        <v>316.72</v>
      </c>
      <c r="BB125" s="71">
        <f t="shared" si="19"/>
        <v>316.72</v>
      </c>
      <c r="BC125" s="72" t="str">
        <f t="shared" si="15"/>
        <v>INR  Three Hundred &amp; Sixteen  and Paise Seventy Two Only</v>
      </c>
      <c r="BE125" s="56">
        <f t="shared" si="16"/>
        <v>44.784208</v>
      </c>
      <c r="BF125" s="56">
        <v>408</v>
      </c>
      <c r="BG125" s="82">
        <f t="shared" si="17"/>
        <v>461.53</v>
      </c>
      <c r="BJ125" s="56">
        <v>35</v>
      </c>
      <c r="BK125" s="82">
        <f t="shared" si="13"/>
        <v>39.59</v>
      </c>
      <c r="HX125" s="57"/>
      <c r="HY125" s="57"/>
      <c r="HZ125" s="57"/>
      <c r="IA125" s="57"/>
      <c r="IB125" s="57"/>
    </row>
    <row r="126" spans="1:236" s="56" customFormat="1" ht="102" customHeight="1">
      <c r="A126" s="58">
        <v>114</v>
      </c>
      <c r="B126" s="86" t="s">
        <v>418</v>
      </c>
      <c r="C126" s="59" t="s">
        <v>165</v>
      </c>
      <c r="D126" s="60">
        <v>120</v>
      </c>
      <c r="E126" s="61" t="s">
        <v>199</v>
      </c>
      <c r="F126" s="62">
        <v>32.8</v>
      </c>
      <c r="G126" s="63"/>
      <c r="H126" s="64"/>
      <c r="I126" s="65" t="s">
        <v>39</v>
      </c>
      <c r="J126" s="66">
        <f t="shared" si="14"/>
        <v>1</v>
      </c>
      <c r="K126" s="67" t="s">
        <v>64</v>
      </c>
      <c r="L126" s="67" t="s">
        <v>7</v>
      </c>
      <c r="M126" s="68"/>
      <c r="N126" s="63"/>
      <c r="O126" s="63"/>
      <c r="P126" s="69"/>
      <c r="Q126" s="63"/>
      <c r="R126" s="63"/>
      <c r="S126" s="69"/>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93">
        <f t="shared" si="18"/>
        <v>3936</v>
      </c>
      <c r="BB126" s="71">
        <f t="shared" si="19"/>
        <v>3936</v>
      </c>
      <c r="BC126" s="72" t="str">
        <f t="shared" si="15"/>
        <v>INR  Three Thousand Nine Hundred &amp; Thirty Six  Only</v>
      </c>
      <c r="BE126" s="56">
        <f t="shared" si="16"/>
        <v>37.10336</v>
      </c>
      <c r="BF126" s="56">
        <v>3.08</v>
      </c>
      <c r="BG126" s="82">
        <f t="shared" si="17"/>
        <v>3.48</v>
      </c>
      <c r="BJ126" s="56">
        <v>29</v>
      </c>
      <c r="BK126" s="82">
        <f t="shared" si="13"/>
        <v>32.8</v>
      </c>
      <c r="HX126" s="57"/>
      <c r="HY126" s="57"/>
      <c r="HZ126" s="57"/>
      <c r="IA126" s="57"/>
      <c r="IB126" s="57"/>
    </row>
    <row r="127" spans="1:236" s="56" customFormat="1" ht="45">
      <c r="A127" s="27">
        <v>115</v>
      </c>
      <c r="B127" s="86" t="s">
        <v>419</v>
      </c>
      <c r="C127" s="43" t="s">
        <v>166</v>
      </c>
      <c r="D127" s="60">
        <v>16</v>
      </c>
      <c r="E127" s="61" t="s">
        <v>199</v>
      </c>
      <c r="F127" s="62">
        <v>48.64</v>
      </c>
      <c r="G127" s="63"/>
      <c r="H127" s="64"/>
      <c r="I127" s="65" t="s">
        <v>39</v>
      </c>
      <c r="J127" s="66">
        <f t="shared" si="14"/>
        <v>1</v>
      </c>
      <c r="K127" s="67" t="s">
        <v>64</v>
      </c>
      <c r="L127" s="67" t="s">
        <v>7</v>
      </c>
      <c r="M127" s="68"/>
      <c r="N127" s="63"/>
      <c r="O127" s="63"/>
      <c r="P127" s="69"/>
      <c r="Q127" s="63"/>
      <c r="R127" s="63"/>
      <c r="S127" s="69"/>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93">
        <f t="shared" si="18"/>
        <v>778.24</v>
      </c>
      <c r="BB127" s="71">
        <f t="shared" si="19"/>
        <v>778.24</v>
      </c>
      <c r="BC127" s="72" t="str">
        <f t="shared" si="15"/>
        <v>INR  Seven Hundred &amp; Seventy Eight  and Paise Twenty Four Only</v>
      </c>
      <c r="BE127" s="56">
        <f t="shared" si="16"/>
        <v>55.021568</v>
      </c>
      <c r="BG127" s="82">
        <f t="shared" si="17"/>
        <v>0</v>
      </c>
      <c r="BJ127" s="56">
        <v>43</v>
      </c>
      <c r="BK127" s="82">
        <f t="shared" si="13"/>
        <v>48.64</v>
      </c>
      <c r="HX127" s="57"/>
      <c r="HY127" s="57"/>
      <c r="HZ127" s="57"/>
      <c r="IA127" s="57"/>
      <c r="IB127" s="57"/>
    </row>
    <row r="128" spans="1:236" s="56" customFormat="1" ht="60">
      <c r="A128" s="58">
        <v>116</v>
      </c>
      <c r="B128" s="85" t="s">
        <v>420</v>
      </c>
      <c r="C128" s="59" t="s">
        <v>167</v>
      </c>
      <c r="D128" s="60">
        <v>8</v>
      </c>
      <c r="E128" s="61" t="s">
        <v>199</v>
      </c>
      <c r="F128" s="62">
        <v>179.86</v>
      </c>
      <c r="G128" s="63"/>
      <c r="H128" s="64"/>
      <c r="I128" s="65" t="s">
        <v>39</v>
      </c>
      <c r="J128" s="66">
        <f t="shared" si="14"/>
        <v>1</v>
      </c>
      <c r="K128" s="67" t="s">
        <v>64</v>
      </c>
      <c r="L128" s="67" t="s">
        <v>7</v>
      </c>
      <c r="M128" s="68"/>
      <c r="N128" s="63"/>
      <c r="O128" s="63"/>
      <c r="P128" s="69"/>
      <c r="Q128" s="63"/>
      <c r="R128" s="63"/>
      <c r="S128" s="69"/>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93">
        <f t="shared" si="18"/>
        <v>1438.88</v>
      </c>
      <c r="BB128" s="71">
        <f t="shared" si="19"/>
        <v>1438.88</v>
      </c>
      <c r="BC128" s="72" t="str">
        <f t="shared" si="15"/>
        <v>INR  One Thousand Four Hundred &amp; Thirty Eight  and Paise Eighty Eight Only</v>
      </c>
      <c r="BE128" s="56">
        <f t="shared" si="16"/>
        <v>203.457632</v>
      </c>
      <c r="BF128" s="56">
        <v>10</v>
      </c>
      <c r="BG128" s="82">
        <f t="shared" si="17"/>
        <v>11.31</v>
      </c>
      <c r="BJ128" s="56">
        <v>159</v>
      </c>
      <c r="BK128" s="82">
        <f t="shared" si="13"/>
        <v>179.86</v>
      </c>
      <c r="HX128" s="57">
        <v>2</v>
      </c>
      <c r="HY128" s="57" t="s">
        <v>35</v>
      </c>
      <c r="HZ128" s="57" t="s">
        <v>44</v>
      </c>
      <c r="IA128" s="57">
        <v>10</v>
      </c>
      <c r="IB128" s="57" t="s">
        <v>38</v>
      </c>
    </row>
    <row r="129" spans="1:236" s="56" customFormat="1" ht="30">
      <c r="A129" s="27">
        <v>117</v>
      </c>
      <c r="B129" s="86" t="s">
        <v>421</v>
      </c>
      <c r="C129" s="43" t="s">
        <v>168</v>
      </c>
      <c r="D129" s="60">
        <v>8</v>
      </c>
      <c r="E129" s="61" t="s">
        <v>199</v>
      </c>
      <c r="F129" s="62">
        <v>79.18</v>
      </c>
      <c r="G129" s="63"/>
      <c r="H129" s="64"/>
      <c r="I129" s="65" t="s">
        <v>39</v>
      </c>
      <c r="J129" s="66">
        <f aca="true" t="shared" si="20" ref="J129:J190">IF(I129="Less(-)",-1,1)</f>
        <v>1</v>
      </c>
      <c r="K129" s="67" t="s">
        <v>64</v>
      </c>
      <c r="L129" s="67" t="s">
        <v>7</v>
      </c>
      <c r="M129" s="68"/>
      <c r="N129" s="63"/>
      <c r="O129" s="63"/>
      <c r="P129" s="69"/>
      <c r="Q129" s="63"/>
      <c r="R129" s="63"/>
      <c r="S129" s="69"/>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93">
        <f aca="true" t="shared" si="21" ref="BA129:BA189">total_amount_ba($B$2,$D$2,D129,F129,J129,K129,M129)</f>
        <v>633.44</v>
      </c>
      <c r="BB129" s="71">
        <f aca="true" t="shared" si="22" ref="BB129:BB192">BA129+SUM(N129:AZ129)</f>
        <v>633.44</v>
      </c>
      <c r="BC129" s="72" t="str">
        <f aca="true" t="shared" si="23" ref="BC129:BC190">SpellNumber(L129,BB129)</f>
        <v>INR  Six Hundred &amp; Thirty Three  and Paise Forty Four Only</v>
      </c>
      <c r="BD129" s="56">
        <f>13.34/226.24</f>
        <v>0.0589639321074965</v>
      </c>
      <c r="BE129" s="56">
        <f aca="true" t="shared" si="24" ref="BE129:BE190">F129*1.12*1.01</f>
        <v>89.568416</v>
      </c>
      <c r="BF129" s="56">
        <v>119.27</v>
      </c>
      <c r="BG129" s="82">
        <f aca="true" t="shared" si="25" ref="BG129:BG190">BF129*1.12*1.01</f>
        <v>134.92</v>
      </c>
      <c r="BH129" s="84">
        <f>D131+BD129</f>
        <v>16.059</v>
      </c>
      <c r="BJ129" s="56">
        <v>70</v>
      </c>
      <c r="BK129" s="82">
        <f t="shared" si="13"/>
        <v>79.18</v>
      </c>
      <c r="HX129" s="57">
        <v>3</v>
      </c>
      <c r="HY129" s="57" t="s">
        <v>46</v>
      </c>
      <c r="HZ129" s="57" t="s">
        <v>47</v>
      </c>
      <c r="IA129" s="57">
        <v>10</v>
      </c>
      <c r="IB129" s="57" t="s">
        <v>38</v>
      </c>
    </row>
    <row r="130" spans="1:236" s="56" customFormat="1" ht="98.25" customHeight="1">
      <c r="A130" s="58">
        <v>118</v>
      </c>
      <c r="B130" s="86" t="s">
        <v>422</v>
      </c>
      <c r="C130" s="59" t="s">
        <v>169</v>
      </c>
      <c r="D130" s="60">
        <v>16</v>
      </c>
      <c r="E130" s="61" t="s">
        <v>199</v>
      </c>
      <c r="F130" s="62">
        <v>59.95</v>
      </c>
      <c r="G130" s="63"/>
      <c r="H130" s="64"/>
      <c r="I130" s="65" t="s">
        <v>39</v>
      </c>
      <c r="J130" s="66">
        <f t="shared" si="20"/>
        <v>1</v>
      </c>
      <c r="K130" s="67" t="s">
        <v>64</v>
      </c>
      <c r="L130" s="67" t="s">
        <v>7</v>
      </c>
      <c r="M130" s="68"/>
      <c r="N130" s="63"/>
      <c r="O130" s="63"/>
      <c r="P130" s="69"/>
      <c r="Q130" s="63"/>
      <c r="R130" s="63"/>
      <c r="S130" s="69"/>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93">
        <f t="shared" si="21"/>
        <v>959.2</v>
      </c>
      <c r="BB130" s="71">
        <f t="shared" si="22"/>
        <v>959.2</v>
      </c>
      <c r="BC130" s="72" t="str">
        <f t="shared" si="23"/>
        <v>INR  Nine Hundred &amp; Fifty Nine  and Paise Twenty Only</v>
      </c>
      <c r="BE130" s="56">
        <f t="shared" si="24"/>
        <v>67.81544</v>
      </c>
      <c r="BF130" s="56">
        <v>192.38</v>
      </c>
      <c r="BG130" s="82">
        <f t="shared" si="25"/>
        <v>217.62</v>
      </c>
      <c r="BJ130" s="56">
        <v>53</v>
      </c>
      <c r="BK130" s="82">
        <f t="shared" si="13"/>
        <v>59.95</v>
      </c>
      <c r="HX130" s="57">
        <v>1.01</v>
      </c>
      <c r="HY130" s="57" t="s">
        <v>40</v>
      </c>
      <c r="HZ130" s="57" t="s">
        <v>36</v>
      </c>
      <c r="IA130" s="57">
        <v>123.223</v>
      </c>
      <c r="IB130" s="57" t="s">
        <v>38</v>
      </c>
    </row>
    <row r="131" spans="1:236" s="56" customFormat="1" ht="96.75" customHeight="1">
      <c r="A131" s="27">
        <v>119</v>
      </c>
      <c r="B131" s="86" t="s">
        <v>423</v>
      </c>
      <c r="C131" s="43" t="s">
        <v>170</v>
      </c>
      <c r="D131" s="60">
        <v>16</v>
      </c>
      <c r="E131" s="61" t="s">
        <v>199</v>
      </c>
      <c r="F131" s="62">
        <v>88.23</v>
      </c>
      <c r="G131" s="63"/>
      <c r="H131" s="64"/>
      <c r="I131" s="65" t="s">
        <v>39</v>
      </c>
      <c r="J131" s="66">
        <f t="shared" si="20"/>
        <v>1</v>
      </c>
      <c r="K131" s="67" t="s">
        <v>64</v>
      </c>
      <c r="L131" s="67" t="s">
        <v>7</v>
      </c>
      <c r="M131" s="68"/>
      <c r="N131" s="63"/>
      <c r="O131" s="63"/>
      <c r="P131" s="69"/>
      <c r="Q131" s="63"/>
      <c r="R131" s="63"/>
      <c r="S131" s="69"/>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93">
        <f t="shared" si="21"/>
        <v>1411.68</v>
      </c>
      <c r="BB131" s="71">
        <f t="shared" si="22"/>
        <v>1411.68</v>
      </c>
      <c r="BC131" s="72" t="str">
        <f t="shared" si="23"/>
        <v>INR  One Thousand Four Hundred &amp; Eleven  and Paise Sixty Eight Only</v>
      </c>
      <c r="BE131" s="56">
        <f t="shared" si="24"/>
        <v>99.805776</v>
      </c>
      <c r="BF131" s="56">
        <v>77.54</v>
      </c>
      <c r="BG131" s="82">
        <f t="shared" si="25"/>
        <v>87.71</v>
      </c>
      <c r="BJ131" s="56">
        <v>78</v>
      </c>
      <c r="BK131" s="82">
        <f t="shared" si="13"/>
        <v>88.23</v>
      </c>
      <c r="HX131" s="57">
        <v>1.02</v>
      </c>
      <c r="HY131" s="57" t="s">
        <v>41</v>
      </c>
      <c r="HZ131" s="57" t="s">
        <v>42</v>
      </c>
      <c r="IA131" s="57">
        <v>213</v>
      </c>
      <c r="IB131" s="57" t="s">
        <v>38</v>
      </c>
    </row>
    <row r="132" spans="1:236" s="56" customFormat="1" ht="199.5" customHeight="1">
      <c r="A132" s="58">
        <v>120</v>
      </c>
      <c r="B132" s="86" t="s">
        <v>425</v>
      </c>
      <c r="C132" s="59" t="s">
        <v>171</v>
      </c>
      <c r="D132" s="60">
        <v>4.26</v>
      </c>
      <c r="E132" s="61" t="s">
        <v>424</v>
      </c>
      <c r="F132" s="62">
        <v>4898.1</v>
      </c>
      <c r="G132" s="63"/>
      <c r="H132" s="64"/>
      <c r="I132" s="65" t="s">
        <v>39</v>
      </c>
      <c r="J132" s="66">
        <f t="shared" si="20"/>
        <v>1</v>
      </c>
      <c r="K132" s="67" t="s">
        <v>64</v>
      </c>
      <c r="L132" s="67" t="s">
        <v>7</v>
      </c>
      <c r="M132" s="68"/>
      <c r="N132" s="63"/>
      <c r="O132" s="63"/>
      <c r="P132" s="69"/>
      <c r="Q132" s="63"/>
      <c r="R132" s="63"/>
      <c r="S132" s="69"/>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93">
        <f t="shared" si="21"/>
        <v>20865.91</v>
      </c>
      <c r="BB132" s="71">
        <f t="shared" si="22"/>
        <v>20865.91</v>
      </c>
      <c r="BC132" s="72" t="str">
        <f t="shared" si="23"/>
        <v>INR  Twenty Thousand Eight Hundred &amp; Sixty Five  and Paise Ninety One Only</v>
      </c>
      <c r="BE132" s="56">
        <f t="shared" si="24"/>
        <v>5540.73072</v>
      </c>
      <c r="BF132" s="56">
        <v>711.81</v>
      </c>
      <c r="BG132" s="82">
        <f t="shared" si="25"/>
        <v>805.2</v>
      </c>
      <c r="BJ132" s="56">
        <v>4330</v>
      </c>
      <c r="BK132" s="82">
        <f t="shared" si="13"/>
        <v>4898.1</v>
      </c>
      <c r="HX132" s="57">
        <v>2</v>
      </c>
      <c r="HY132" s="57" t="s">
        <v>35</v>
      </c>
      <c r="HZ132" s="57" t="s">
        <v>44</v>
      </c>
      <c r="IA132" s="57">
        <v>10</v>
      </c>
      <c r="IB132" s="57" t="s">
        <v>38</v>
      </c>
    </row>
    <row r="133" spans="1:236" s="56" customFormat="1" ht="75" customHeight="1">
      <c r="A133" s="27">
        <v>121</v>
      </c>
      <c r="B133" s="86" t="s">
        <v>426</v>
      </c>
      <c r="C133" s="43" t="s">
        <v>172</v>
      </c>
      <c r="D133" s="60">
        <v>20</v>
      </c>
      <c r="E133" s="61" t="s">
        <v>198</v>
      </c>
      <c r="F133" s="62">
        <v>221.72</v>
      </c>
      <c r="G133" s="63"/>
      <c r="H133" s="64"/>
      <c r="I133" s="65" t="s">
        <v>39</v>
      </c>
      <c r="J133" s="66">
        <f t="shared" si="20"/>
        <v>1</v>
      </c>
      <c r="K133" s="67" t="s">
        <v>64</v>
      </c>
      <c r="L133" s="67" t="s">
        <v>7</v>
      </c>
      <c r="M133" s="68"/>
      <c r="N133" s="63"/>
      <c r="O133" s="63"/>
      <c r="P133" s="69"/>
      <c r="Q133" s="63"/>
      <c r="R133" s="63"/>
      <c r="S133" s="69"/>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93">
        <f t="shared" si="21"/>
        <v>4434.4</v>
      </c>
      <c r="BB133" s="71">
        <f t="shared" si="22"/>
        <v>4434.4</v>
      </c>
      <c r="BC133" s="72" t="str">
        <f t="shared" si="23"/>
        <v>INR  Four Thousand Four Hundred &amp; Thirty Four  and Paise Forty Only</v>
      </c>
      <c r="BE133" s="56">
        <f t="shared" si="24"/>
        <v>250.809664</v>
      </c>
      <c r="BF133" s="56">
        <v>348</v>
      </c>
      <c r="BG133" s="82">
        <f t="shared" si="25"/>
        <v>393.66</v>
      </c>
      <c r="BJ133" s="56">
        <v>196</v>
      </c>
      <c r="BK133" s="82">
        <f t="shared" si="13"/>
        <v>221.72</v>
      </c>
      <c r="HX133" s="57">
        <v>3</v>
      </c>
      <c r="HY133" s="57" t="s">
        <v>46</v>
      </c>
      <c r="HZ133" s="57" t="s">
        <v>47</v>
      </c>
      <c r="IA133" s="57">
        <v>10</v>
      </c>
      <c r="IB133" s="57" t="s">
        <v>38</v>
      </c>
    </row>
    <row r="134" spans="1:236" s="56" customFormat="1" ht="59.25" customHeight="1">
      <c r="A134" s="58">
        <v>122</v>
      </c>
      <c r="B134" s="86" t="s">
        <v>215</v>
      </c>
      <c r="C134" s="59" t="s">
        <v>173</v>
      </c>
      <c r="D134" s="60">
        <v>20</v>
      </c>
      <c r="E134" s="61" t="s">
        <v>198</v>
      </c>
      <c r="F134" s="62">
        <v>330.31</v>
      </c>
      <c r="G134" s="63"/>
      <c r="H134" s="64"/>
      <c r="I134" s="65" t="s">
        <v>39</v>
      </c>
      <c r="J134" s="66">
        <f t="shared" si="20"/>
        <v>1</v>
      </c>
      <c r="K134" s="67" t="s">
        <v>64</v>
      </c>
      <c r="L134" s="67" t="s">
        <v>7</v>
      </c>
      <c r="M134" s="68"/>
      <c r="N134" s="63"/>
      <c r="O134" s="63"/>
      <c r="P134" s="69"/>
      <c r="Q134" s="63"/>
      <c r="R134" s="63"/>
      <c r="S134" s="69"/>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93">
        <f t="shared" si="21"/>
        <v>6606.2</v>
      </c>
      <c r="BB134" s="71">
        <f t="shared" si="22"/>
        <v>6606.2</v>
      </c>
      <c r="BC134" s="72" t="str">
        <f t="shared" si="23"/>
        <v>INR  Six Thousand Six Hundred &amp; Six  and Paise Twenty Only</v>
      </c>
      <c r="BE134" s="56">
        <f t="shared" si="24"/>
        <v>373.646672</v>
      </c>
      <c r="BF134" s="56">
        <v>5679.14</v>
      </c>
      <c r="BG134" s="82">
        <f t="shared" si="25"/>
        <v>6424.24</v>
      </c>
      <c r="BJ134" s="56">
        <v>292</v>
      </c>
      <c r="BK134" s="82">
        <f t="shared" si="13"/>
        <v>330.31</v>
      </c>
      <c r="HX134" s="57">
        <v>1.01</v>
      </c>
      <c r="HY134" s="57" t="s">
        <v>40</v>
      </c>
      <c r="HZ134" s="57" t="s">
        <v>36</v>
      </c>
      <c r="IA134" s="57">
        <v>123.223</v>
      </c>
      <c r="IB134" s="57" t="s">
        <v>38</v>
      </c>
    </row>
    <row r="135" spans="1:236" s="56" customFormat="1" ht="59.25" customHeight="1">
      <c r="A135" s="27">
        <v>123</v>
      </c>
      <c r="B135" s="86" t="s">
        <v>427</v>
      </c>
      <c r="C135" s="43" t="s">
        <v>174</v>
      </c>
      <c r="D135" s="60">
        <v>20</v>
      </c>
      <c r="E135" s="61" t="s">
        <v>198</v>
      </c>
      <c r="F135" s="62">
        <v>617.64</v>
      </c>
      <c r="G135" s="63"/>
      <c r="H135" s="64"/>
      <c r="I135" s="65" t="s">
        <v>39</v>
      </c>
      <c r="J135" s="66">
        <f t="shared" si="20"/>
        <v>1</v>
      </c>
      <c r="K135" s="67" t="s">
        <v>64</v>
      </c>
      <c r="L135" s="67" t="s">
        <v>7</v>
      </c>
      <c r="M135" s="68"/>
      <c r="N135" s="63"/>
      <c r="O135" s="63"/>
      <c r="P135" s="69"/>
      <c r="Q135" s="63"/>
      <c r="R135" s="63"/>
      <c r="S135" s="69"/>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93">
        <f t="shared" si="21"/>
        <v>12352.8</v>
      </c>
      <c r="BB135" s="71">
        <f t="shared" si="22"/>
        <v>12352.8</v>
      </c>
      <c r="BC135" s="72" t="str">
        <f t="shared" si="23"/>
        <v>INR  Twelve Thousand Three Hundred &amp; Fifty Two  and Paise Eighty Only</v>
      </c>
      <c r="BE135" s="56">
        <f t="shared" si="24"/>
        <v>698.674368</v>
      </c>
      <c r="BF135" s="56">
        <v>6734.64</v>
      </c>
      <c r="BG135" s="82">
        <f t="shared" si="25"/>
        <v>7618.22</v>
      </c>
      <c r="BJ135" s="56">
        <v>546</v>
      </c>
      <c r="BK135" s="82">
        <f t="shared" si="13"/>
        <v>617.64</v>
      </c>
      <c r="HX135" s="57"/>
      <c r="HY135" s="57"/>
      <c r="HZ135" s="57"/>
      <c r="IA135" s="57"/>
      <c r="IB135" s="57"/>
    </row>
    <row r="136" spans="1:236" s="56" customFormat="1" ht="82.5" customHeight="1">
      <c r="A136" s="58">
        <v>124</v>
      </c>
      <c r="B136" s="86" t="s">
        <v>428</v>
      </c>
      <c r="C136" s="59" t="s">
        <v>175</v>
      </c>
      <c r="D136" s="60">
        <v>6</v>
      </c>
      <c r="E136" s="61" t="s">
        <v>199</v>
      </c>
      <c r="F136" s="62">
        <v>52.04</v>
      </c>
      <c r="G136" s="63"/>
      <c r="H136" s="64"/>
      <c r="I136" s="65" t="s">
        <v>39</v>
      </c>
      <c r="J136" s="66">
        <f t="shared" si="20"/>
        <v>1</v>
      </c>
      <c r="K136" s="67" t="s">
        <v>64</v>
      </c>
      <c r="L136" s="67" t="s">
        <v>7</v>
      </c>
      <c r="M136" s="68"/>
      <c r="N136" s="63"/>
      <c r="O136" s="63"/>
      <c r="P136" s="69"/>
      <c r="Q136" s="63"/>
      <c r="R136" s="63"/>
      <c r="S136" s="69"/>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93">
        <f t="shared" si="21"/>
        <v>312.24</v>
      </c>
      <c r="BB136" s="71">
        <f t="shared" si="22"/>
        <v>312.24</v>
      </c>
      <c r="BC136" s="72" t="str">
        <f t="shared" si="23"/>
        <v>INR  Three Hundred &amp; Twelve  and Paise Twenty Four Only</v>
      </c>
      <c r="BE136" s="56">
        <f t="shared" si="24"/>
        <v>58.867648</v>
      </c>
      <c r="BF136" s="56">
        <v>6829.64</v>
      </c>
      <c r="BG136" s="82">
        <f t="shared" si="25"/>
        <v>7725.69</v>
      </c>
      <c r="BJ136" s="56">
        <v>46</v>
      </c>
      <c r="BK136" s="82">
        <f t="shared" si="13"/>
        <v>52.04</v>
      </c>
      <c r="HX136" s="57"/>
      <c r="HY136" s="57"/>
      <c r="HZ136" s="57"/>
      <c r="IA136" s="57"/>
      <c r="IB136" s="57"/>
    </row>
    <row r="137" spans="1:236" s="56" customFormat="1" ht="75">
      <c r="A137" s="27">
        <v>125</v>
      </c>
      <c r="B137" s="86" t="s">
        <v>429</v>
      </c>
      <c r="C137" s="43" t="s">
        <v>176</v>
      </c>
      <c r="D137" s="60">
        <v>6</v>
      </c>
      <c r="E137" s="61" t="s">
        <v>199</v>
      </c>
      <c r="F137" s="62">
        <v>96.15</v>
      </c>
      <c r="G137" s="63"/>
      <c r="H137" s="64"/>
      <c r="I137" s="65" t="s">
        <v>39</v>
      </c>
      <c r="J137" s="66">
        <f t="shared" si="20"/>
        <v>1</v>
      </c>
      <c r="K137" s="67" t="s">
        <v>64</v>
      </c>
      <c r="L137" s="67" t="s">
        <v>7</v>
      </c>
      <c r="M137" s="68"/>
      <c r="N137" s="63"/>
      <c r="O137" s="63"/>
      <c r="P137" s="69"/>
      <c r="Q137" s="63"/>
      <c r="R137" s="63"/>
      <c r="S137" s="69"/>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93">
        <f t="shared" si="21"/>
        <v>576.9</v>
      </c>
      <c r="BB137" s="71">
        <f t="shared" si="22"/>
        <v>576.9</v>
      </c>
      <c r="BC137" s="72" t="str">
        <f t="shared" si="23"/>
        <v>INR  Five Hundred &amp; Seventy Six  and Paise Ninety Only</v>
      </c>
      <c r="BE137" s="56">
        <f t="shared" si="24"/>
        <v>108.76488</v>
      </c>
      <c r="BF137" s="56">
        <v>6924.64</v>
      </c>
      <c r="BG137" s="82">
        <f t="shared" si="25"/>
        <v>7833.15</v>
      </c>
      <c r="BJ137" s="56">
        <v>85</v>
      </c>
      <c r="BK137" s="82">
        <f t="shared" si="13"/>
        <v>96.15</v>
      </c>
      <c r="HX137" s="57"/>
      <c r="HY137" s="57"/>
      <c r="HZ137" s="57"/>
      <c r="IA137" s="57"/>
      <c r="IB137" s="57"/>
    </row>
    <row r="138" spans="1:236" s="56" customFormat="1" ht="75">
      <c r="A138" s="58">
        <v>126</v>
      </c>
      <c r="B138" s="86" t="s">
        <v>430</v>
      </c>
      <c r="C138" s="59" t="s">
        <v>177</v>
      </c>
      <c r="D138" s="60">
        <v>6</v>
      </c>
      <c r="E138" s="61" t="s">
        <v>199</v>
      </c>
      <c r="F138" s="62">
        <v>295.24</v>
      </c>
      <c r="G138" s="63"/>
      <c r="H138" s="64"/>
      <c r="I138" s="65" t="s">
        <v>39</v>
      </c>
      <c r="J138" s="66">
        <f t="shared" si="20"/>
        <v>1</v>
      </c>
      <c r="K138" s="67" t="s">
        <v>64</v>
      </c>
      <c r="L138" s="67" t="s">
        <v>7</v>
      </c>
      <c r="M138" s="68"/>
      <c r="N138" s="63"/>
      <c r="O138" s="63"/>
      <c r="P138" s="69"/>
      <c r="Q138" s="63"/>
      <c r="R138" s="63"/>
      <c r="S138" s="69"/>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93">
        <f t="shared" si="21"/>
        <v>1771.44</v>
      </c>
      <c r="BB138" s="71">
        <f t="shared" si="22"/>
        <v>1771.44</v>
      </c>
      <c r="BC138" s="72" t="str">
        <f t="shared" si="23"/>
        <v>INR  One Thousand Seven Hundred &amp; Seventy One  and Paise Forty Four Only</v>
      </c>
      <c r="BE138" s="56">
        <f t="shared" si="24"/>
        <v>333.975488</v>
      </c>
      <c r="BF138" s="56">
        <v>359</v>
      </c>
      <c r="BG138" s="82">
        <f t="shared" si="25"/>
        <v>406.1</v>
      </c>
      <c r="BJ138" s="56">
        <v>261</v>
      </c>
      <c r="BK138" s="82">
        <f t="shared" si="13"/>
        <v>295.24</v>
      </c>
      <c r="HX138" s="57"/>
      <c r="HY138" s="57"/>
      <c r="HZ138" s="57"/>
      <c r="IA138" s="57"/>
      <c r="IB138" s="57"/>
    </row>
    <row r="139" spans="1:236" s="56" customFormat="1" ht="75">
      <c r="A139" s="27">
        <v>127</v>
      </c>
      <c r="B139" s="86" t="s">
        <v>431</v>
      </c>
      <c r="C139" s="43" t="s">
        <v>178</v>
      </c>
      <c r="D139" s="60">
        <v>6</v>
      </c>
      <c r="E139" s="61" t="s">
        <v>199</v>
      </c>
      <c r="F139" s="62">
        <v>52.04</v>
      </c>
      <c r="G139" s="63"/>
      <c r="H139" s="64"/>
      <c r="I139" s="65" t="s">
        <v>39</v>
      </c>
      <c r="J139" s="66">
        <f t="shared" si="20"/>
        <v>1</v>
      </c>
      <c r="K139" s="67" t="s">
        <v>64</v>
      </c>
      <c r="L139" s="67" t="s">
        <v>7</v>
      </c>
      <c r="M139" s="68"/>
      <c r="N139" s="63"/>
      <c r="O139" s="63"/>
      <c r="P139" s="69"/>
      <c r="Q139" s="63"/>
      <c r="R139" s="63"/>
      <c r="S139" s="69"/>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93">
        <f t="shared" si="21"/>
        <v>312.24</v>
      </c>
      <c r="BB139" s="71">
        <f t="shared" si="22"/>
        <v>312.24</v>
      </c>
      <c r="BC139" s="72" t="str">
        <f t="shared" si="23"/>
        <v>INR  Three Hundred &amp; Twelve  and Paise Twenty Four Only</v>
      </c>
      <c r="BE139" s="56">
        <f t="shared" si="24"/>
        <v>58.867648</v>
      </c>
      <c r="BF139" s="56">
        <v>377</v>
      </c>
      <c r="BG139" s="82">
        <f t="shared" si="25"/>
        <v>426.46</v>
      </c>
      <c r="BJ139" s="56">
        <v>46</v>
      </c>
      <c r="BK139" s="82">
        <f t="shared" si="13"/>
        <v>52.04</v>
      </c>
      <c r="HX139" s="57"/>
      <c r="HY139" s="57"/>
      <c r="HZ139" s="57"/>
      <c r="IA139" s="57"/>
      <c r="IB139" s="57"/>
    </row>
    <row r="140" spans="1:236" s="56" customFormat="1" ht="75">
      <c r="A140" s="58">
        <v>128</v>
      </c>
      <c r="B140" s="86" t="s">
        <v>429</v>
      </c>
      <c r="C140" s="59" t="s">
        <v>179</v>
      </c>
      <c r="D140" s="60">
        <v>6</v>
      </c>
      <c r="E140" s="61" t="s">
        <v>199</v>
      </c>
      <c r="F140" s="62">
        <v>96.15</v>
      </c>
      <c r="G140" s="63"/>
      <c r="H140" s="64"/>
      <c r="I140" s="65" t="s">
        <v>39</v>
      </c>
      <c r="J140" s="66">
        <f t="shared" si="20"/>
        <v>1</v>
      </c>
      <c r="K140" s="67" t="s">
        <v>64</v>
      </c>
      <c r="L140" s="67" t="s">
        <v>7</v>
      </c>
      <c r="M140" s="68"/>
      <c r="N140" s="63"/>
      <c r="O140" s="63"/>
      <c r="P140" s="69"/>
      <c r="Q140" s="63"/>
      <c r="R140" s="63"/>
      <c r="S140" s="69"/>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93">
        <f t="shared" si="21"/>
        <v>576.9</v>
      </c>
      <c r="BB140" s="71">
        <f t="shared" si="22"/>
        <v>576.9</v>
      </c>
      <c r="BC140" s="72" t="str">
        <f t="shared" si="23"/>
        <v>INR  Five Hundred &amp; Seventy Six  and Paise Ninety Only</v>
      </c>
      <c r="BE140" s="56">
        <f t="shared" si="24"/>
        <v>108.76488</v>
      </c>
      <c r="BF140" s="56">
        <v>395</v>
      </c>
      <c r="BG140" s="82">
        <f t="shared" si="25"/>
        <v>446.82</v>
      </c>
      <c r="BJ140" s="56">
        <v>85</v>
      </c>
      <c r="BK140" s="82">
        <f t="shared" si="13"/>
        <v>96.15</v>
      </c>
      <c r="HX140" s="57"/>
      <c r="HY140" s="57"/>
      <c r="HZ140" s="57"/>
      <c r="IA140" s="57"/>
      <c r="IB140" s="57"/>
    </row>
    <row r="141" spans="1:236" s="56" customFormat="1" ht="75">
      <c r="A141" s="27">
        <v>129</v>
      </c>
      <c r="B141" s="86" t="s">
        <v>432</v>
      </c>
      <c r="C141" s="43" t="s">
        <v>180</v>
      </c>
      <c r="D141" s="60">
        <v>6</v>
      </c>
      <c r="E141" s="61" t="s">
        <v>199</v>
      </c>
      <c r="F141" s="62">
        <v>296.37</v>
      </c>
      <c r="G141" s="63"/>
      <c r="H141" s="64"/>
      <c r="I141" s="65" t="s">
        <v>39</v>
      </c>
      <c r="J141" s="66">
        <f t="shared" si="20"/>
        <v>1</v>
      </c>
      <c r="K141" s="67" t="s">
        <v>64</v>
      </c>
      <c r="L141" s="67" t="s">
        <v>7</v>
      </c>
      <c r="M141" s="68"/>
      <c r="N141" s="63"/>
      <c r="O141" s="63"/>
      <c r="P141" s="69"/>
      <c r="Q141" s="63"/>
      <c r="R141" s="63"/>
      <c r="S141" s="69"/>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93">
        <f t="shared" si="21"/>
        <v>1778.22</v>
      </c>
      <c r="BB141" s="71">
        <f t="shared" si="22"/>
        <v>1778.22</v>
      </c>
      <c r="BC141" s="72" t="str">
        <f t="shared" si="23"/>
        <v>INR  One Thousand Seven Hundred &amp; Seventy Eight  and Paise Twenty Two Only</v>
      </c>
      <c r="BE141" s="56">
        <f t="shared" si="24"/>
        <v>335.253744</v>
      </c>
      <c r="BF141" s="56">
        <v>71269</v>
      </c>
      <c r="BG141" s="82">
        <f t="shared" si="25"/>
        <v>80619.49</v>
      </c>
      <c r="BJ141" s="56">
        <v>262</v>
      </c>
      <c r="BK141" s="82">
        <f t="shared" si="13"/>
        <v>296.37</v>
      </c>
      <c r="HX141" s="57"/>
      <c r="HY141" s="57"/>
      <c r="HZ141" s="57"/>
      <c r="IA141" s="57"/>
      <c r="IB141" s="57"/>
    </row>
    <row r="142" spans="1:236" s="56" customFormat="1" ht="75">
      <c r="A142" s="58">
        <v>130</v>
      </c>
      <c r="B142" s="86" t="s">
        <v>433</v>
      </c>
      <c r="C142" s="59" t="s">
        <v>181</v>
      </c>
      <c r="D142" s="60">
        <v>6</v>
      </c>
      <c r="E142" s="61" t="s">
        <v>199</v>
      </c>
      <c r="F142" s="62">
        <v>114.25</v>
      </c>
      <c r="G142" s="63"/>
      <c r="H142" s="64"/>
      <c r="I142" s="65" t="s">
        <v>39</v>
      </c>
      <c r="J142" s="66">
        <f t="shared" si="20"/>
        <v>1</v>
      </c>
      <c r="K142" s="67" t="s">
        <v>64</v>
      </c>
      <c r="L142" s="67" t="s">
        <v>7</v>
      </c>
      <c r="M142" s="68"/>
      <c r="N142" s="63"/>
      <c r="O142" s="63"/>
      <c r="P142" s="69"/>
      <c r="Q142" s="63"/>
      <c r="R142" s="63"/>
      <c r="S142" s="69"/>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93">
        <f t="shared" si="21"/>
        <v>685.5</v>
      </c>
      <c r="BB142" s="71">
        <f t="shared" si="22"/>
        <v>685.5</v>
      </c>
      <c r="BC142" s="72" t="str">
        <f t="shared" si="23"/>
        <v>INR  Six Hundred &amp; Eighty Five  and Paise Fifty Only</v>
      </c>
      <c r="BE142" s="56">
        <f t="shared" si="24"/>
        <v>129.2396</v>
      </c>
      <c r="BF142" s="56">
        <v>71699</v>
      </c>
      <c r="BG142" s="82">
        <f t="shared" si="25"/>
        <v>81105.91</v>
      </c>
      <c r="BJ142" s="56">
        <v>101</v>
      </c>
      <c r="BK142" s="82">
        <f t="shared" si="13"/>
        <v>114.25</v>
      </c>
      <c r="HX142" s="57"/>
      <c r="HY142" s="57"/>
      <c r="HZ142" s="57"/>
      <c r="IA142" s="57"/>
      <c r="IB142" s="57"/>
    </row>
    <row r="143" spans="1:236" s="56" customFormat="1" ht="75">
      <c r="A143" s="27">
        <v>131</v>
      </c>
      <c r="B143" s="86" t="s">
        <v>435</v>
      </c>
      <c r="C143" s="43" t="s">
        <v>182</v>
      </c>
      <c r="D143" s="60">
        <v>6</v>
      </c>
      <c r="E143" s="61" t="s">
        <v>199</v>
      </c>
      <c r="F143" s="62">
        <v>220.58</v>
      </c>
      <c r="G143" s="63"/>
      <c r="H143" s="64"/>
      <c r="I143" s="65" t="s">
        <v>39</v>
      </c>
      <c r="J143" s="66">
        <f t="shared" si="20"/>
        <v>1</v>
      </c>
      <c r="K143" s="67" t="s">
        <v>64</v>
      </c>
      <c r="L143" s="67" t="s">
        <v>7</v>
      </c>
      <c r="M143" s="68"/>
      <c r="N143" s="63"/>
      <c r="O143" s="63"/>
      <c r="P143" s="69"/>
      <c r="Q143" s="63"/>
      <c r="R143" s="63"/>
      <c r="S143" s="69"/>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93">
        <f t="shared" si="21"/>
        <v>1323.48</v>
      </c>
      <c r="BB143" s="71">
        <f t="shared" si="22"/>
        <v>1323.48</v>
      </c>
      <c r="BC143" s="72" t="str">
        <f t="shared" si="23"/>
        <v>INR  One Thousand Three Hundred &amp; Twenty Three  and Paise Forty Eight Only</v>
      </c>
      <c r="BE143" s="56">
        <f t="shared" si="24"/>
        <v>249.520096</v>
      </c>
      <c r="BF143" s="56">
        <v>72129</v>
      </c>
      <c r="BG143" s="82">
        <f t="shared" si="25"/>
        <v>81592.32</v>
      </c>
      <c r="BJ143" s="56">
        <v>195</v>
      </c>
      <c r="BK143" s="82">
        <f t="shared" si="13"/>
        <v>220.58</v>
      </c>
      <c r="HX143" s="57"/>
      <c r="HY143" s="57"/>
      <c r="HZ143" s="57"/>
      <c r="IA143" s="57"/>
      <c r="IB143" s="57"/>
    </row>
    <row r="144" spans="1:236" s="56" customFormat="1" ht="86.25" customHeight="1">
      <c r="A144" s="58">
        <v>132</v>
      </c>
      <c r="B144" s="86" t="s">
        <v>434</v>
      </c>
      <c r="C144" s="59" t="s">
        <v>183</v>
      </c>
      <c r="D144" s="60">
        <v>6</v>
      </c>
      <c r="E144" s="61" t="s">
        <v>199</v>
      </c>
      <c r="F144" s="62">
        <v>581.44</v>
      </c>
      <c r="G144" s="63"/>
      <c r="H144" s="64"/>
      <c r="I144" s="65" t="s">
        <v>39</v>
      </c>
      <c r="J144" s="66">
        <f t="shared" si="20"/>
        <v>1</v>
      </c>
      <c r="K144" s="67" t="s">
        <v>64</v>
      </c>
      <c r="L144" s="67" t="s">
        <v>7</v>
      </c>
      <c r="M144" s="68"/>
      <c r="N144" s="63"/>
      <c r="O144" s="63"/>
      <c r="P144" s="69"/>
      <c r="Q144" s="63"/>
      <c r="R144" s="63"/>
      <c r="S144" s="69"/>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93">
        <f t="shared" si="21"/>
        <v>3488.64</v>
      </c>
      <c r="BB144" s="71">
        <f t="shared" si="22"/>
        <v>3488.64</v>
      </c>
      <c r="BC144" s="72" t="str">
        <f t="shared" si="23"/>
        <v>INR  Three Thousand Four Hundred &amp; Eighty Eight  and Paise Sixty Four Only</v>
      </c>
      <c r="BE144" s="56">
        <f t="shared" si="24"/>
        <v>657.724928</v>
      </c>
      <c r="BF144" s="56">
        <v>5198</v>
      </c>
      <c r="BG144" s="82">
        <f t="shared" si="25"/>
        <v>5879.98</v>
      </c>
      <c r="BJ144" s="56">
        <v>514</v>
      </c>
      <c r="BK144" s="82">
        <f aca="true" t="shared" si="26" ref="BK144:BK207">BJ144*1.12*1.01</f>
        <v>581.44</v>
      </c>
      <c r="HX144" s="57"/>
      <c r="HY144" s="57"/>
      <c r="HZ144" s="57"/>
      <c r="IA144" s="57"/>
      <c r="IB144" s="57"/>
    </row>
    <row r="145" spans="1:236" s="56" customFormat="1" ht="75">
      <c r="A145" s="27">
        <v>133</v>
      </c>
      <c r="B145" s="86" t="s">
        <v>436</v>
      </c>
      <c r="C145" s="43" t="s">
        <v>184</v>
      </c>
      <c r="D145" s="60">
        <v>6</v>
      </c>
      <c r="E145" s="61" t="s">
        <v>199</v>
      </c>
      <c r="F145" s="62">
        <v>201.35</v>
      </c>
      <c r="G145" s="63"/>
      <c r="H145" s="64"/>
      <c r="I145" s="65" t="s">
        <v>39</v>
      </c>
      <c r="J145" s="66">
        <f t="shared" si="20"/>
        <v>1</v>
      </c>
      <c r="K145" s="67" t="s">
        <v>64</v>
      </c>
      <c r="L145" s="67" t="s">
        <v>7</v>
      </c>
      <c r="M145" s="68"/>
      <c r="N145" s="63"/>
      <c r="O145" s="63"/>
      <c r="P145" s="69"/>
      <c r="Q145" s="63"/>
      <c r="R145" s="63"/>
      <c r="S145" s="69"/>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93">
        <f t="shared" si="21"/>
        <v>1208.1</v>
      </c>
      <c r="BB145" s="71">
        <f t="shared" si="22"/>
        <v>1208.1</v>
      </c>
      <c r="BC145" s="72" t="str">
        <f t="shared" si="23"/>
        <v>INR  One Thousand Two Hundred &amp; Eight  and Paise Ten Only</v>
      </c>
      <c r="BE145" s="56">
        <f t="shared" si="24"/>
        <v>227.76712</v>
      </c>
      <c r="BF145" s="56">
        <v>5420</v>
      </c>
      <c r="BG145" s="82">
        <f t="shared" si="25"/>
        <v>6131.1</v>
      </c>
      <c r="BJ145" s="56">
        <v>178</v>
      </c>
      <c r="BK145" s="82">
        <f t="shared" si="26"/>
        <v>201.35</v>
      </c>
      <c r="HX145" s="57"/>
      <c r="HY145" s="57"/>
      <c r="HZ145" s="57"/>
      <c r="IA145" s="57"/>
      <c r="IB145" s="57"/>
    </row>
    <row r="146" spans="1:236" s="56" customFormat="1" ht="75">
      <c r="A146" s="58">
        <v>134</v>
      </c>
      <c r="B146" s="86" t="s">
        <v>437</v>
      </c>
      <c r="C146" s="59" t="s">
        <v>185</v>
      </c>
      <c r="D146" s="60">
        <v>6</v>
      </c>
      <c r="E146" s="61" t="s">
        <v>199</v>
      </c>
      <c r="F146" s="62">
        <v>352.93</v>
      </c>
      <c r="G146" s="63"/>
      <c r="H146" s="64"/>
      <c r="I146" s="65" t="s">
        <v>39</v>
      </c>
      <c r="J146" s="66">
        <f t="shared" si="20"/>
        <v>1</v>
      </c>
      <c r="K146" s="67" t="s">
        <v>64</v>
      </c>
      <c r="L146" s="67" t="s">
        <v>7</v>
      </c>
      <c r="M146" s="68"/>
      <c r="N146" s="63"/>
      <c r="O146" s="63"/>
      <c r="P146" s="69"/>
      <c r="Q146" s="63"/>
      <c r="R146" s="63"/>
      <c r="S146" s="69"/>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93">
        <f t="shared" si="21"/>
        <v>2117.58</v>
      </c>
      <c r="BB146" s="71">
        <f t="shared" si="22"/>
        <v>2117.58</v>
      </c>
      <c r="BC146" s="72" t="str">
        <f t="shared" si="23"/>
        <v>INR  Two Thousand One Hundred &amp; Seventeen  and Paise Fifty Eight Only</v>
      </c>
      <c r="BE146" s="56">
        <f t="shared" si="24"/>
        <v>399.234416</v>
      </c>
      <c r="BF146" s="56">
        <v>5531</v>
      </c>
      <c r="BG146" s="82">
        <f t="shared" si="25"/>
        <v>6256.67</v>
      </c>
      <c r="BJ146" s="56">
        <v>312</v>
      </c>
      <c r="BK146" s="82">
        <f t="shared" si="26"/>
        <v>352.93</v>
      </c>
      <c r="HX146" s="57"/>
      <c r="HY146" s="57"/>
      <c r="HZ146" s="57"/>
      <c r="IA146" s="57"/>
      <c r="IB146" s="57"/>
    </row>
    <row r="147" spans="1:236" s="56" customFormat="1" ht="75">
      <c r="A147" s="27">
        <v>135</v>
      </c>
      <c r="B147" s="86" t="s">
        <v>439</v>
      </c>
      <c r="C147" s="43" t="s">
        <v>186</v>
      </c>
      <c r="D147" s="60">
        <v>6</v>
      </c>
      <c r="E147" s="61" t="s">
        <v>199</v>
      </c>
      <c r="F147" s="62">
        <v>115.38</v>
      </c>
      <c r="G147" s="63"/>
      <c r="H147" s="64"/>
      <c r="I147" s="65" t="s">
        <v>39</v>
      </c>
      <c r="J147" s="66">
        <f t="shared" si="20"/>
        <v>1</v>
      </c>
      <c r="K147" s="67" t="s">
        <v>64</v>
      </c>
      <c r="L147" s="67" t="s">
        <v>7</v>
      </c>
      <c r="M147" s="68"/>
      <c r="N147" s="63"/>
      <c r="O147" s="63"/>
      <c r="P147" s="69"/>
      <c r="Q147" s="63"/>
      <c r="R147" s="63"/>
      <c r="S147" s="69"/>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93">
        <f t="shared" si="21"/>
        <v>692.28</v>
      </c>
      <c r="BB147" s="71">
        <f t="shared" si="22"/>
        <v>692.28</v>
      </c>
      <c r="BC147" s="72" t="str">
        <f t="shared" si="23"/>
        <v>INR  Six Hundred &amp; Ninety Two  and Paise Twenty Eight Only</v>
      </c>
      <c r="BE147" s="56">
        <f t="shared" si="24"/>
        <v>130.517856</v>
      </c>
      <c r="BF147" s="56">
        <v>5642</v>
      </c>
      <c r="BG147" s="82">
        <f t="shared" si="25"/>
        <v>6382.23</v>
      </c>
      <c r="BJ147" s="56">
        <v>102</v>
      </c>
      <c r="BK147" s="82">
        <f t="shared" si="26"/>
        <v>115.38</v>
      </c>
      <c r="HX147" s="57"/>
      <c r="HY147" s="57"/>
      <c r="HZ147" s="57"/>
      <c r="IA147" s="57"/>
      <c r="IB147" s="57"/>
    </row>
    <row r="148" spans="1:236" s="56" customFormat="1" ht="75">
      <c r="A148" s="58">
        <v>136</v>
      </c>
      <c r="B148" s="86" t="s">
        <v>440</v>
      </c>
      <c r="C148" s="59" t="s">
        <v>187</v>
      </c>
      <c r="D148" s="60">
        <v>6</v>
      </c>
      <c r="E148" s="61" t="s">
        <v>199</v>
      </c>
      <c r="F148" s="62">
        <v>233.03</v>
      </c>
      <c r="G148" s="63"/>
      <c r="H148" s="64"/>
      <c r="I148" s="65" t="s">
        <v>39</v>
      </c>
      <c r="J148" s="66">
        <f t="shared" si="20"/>
        <v>1</v>
      </c>
      <c r="K148" s="67" t="s">
        <v>64</v>
      </c>
      <c r="L148" s="67" t="s">
        <v>7</v>
      </c>
      <c r="M148" s="68"/>
      <c r="N148" s="63"/>
      <c r="O148" s="63"/>
      <c r="P148" s="69"/>
      <c r="Q148" s="63"/>
      <c r="R148" s="63"/>
      <c r="S148" s="69"/>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93">
        <f t="shared" si="21"/>
        <v>1398.18</v>
      </c>
      <c r="BB148" s="71">
        <f t="shared" si="22"/>
        <v>1398.18</v>
      </c>
      <c r="BC148" s="72" t="str">
        <f t="shared" si="23"/>
        <v>INR  One Thousand Three Hundred &amp; Ninety Eight  and Paise Eighteen Only</v>
      </c>
      <c r="BE148" s="56">
        <f t="shared" si="24"/>
        <v>263.603536</v>
      </c>
      <c r="BF148" s="56">
        <v>712</v>
      </c>
      <c r="BG148" s="82">
        <f t="shared" si="25"/>
        <v>805.41</v>
      </c>
      <c r="BJ148" s="56">
        <v>206</v>
      </c>
      <c r="BK148" s="82">
        <f t="shared" si="26"/>
        <v>233.03</v>
      </c>
      <c r="HX148" s="57"/>
      <c r="HY148" s="57"/>
      <c r="HZ148" s="57"/>
      <c r="IA148" s="57"/>
      <c r="IB148" s="57"/>
    </row>
    <row r="149" spans="1:236" s="56" customFormat="1" ht="75">
      <c r="A149" s="27">
        <v>137</v>
      </c>
      <c r="B149" s="86" t="s">
        <v>438</v>
      </c>
      <c r="C149" s="43" t="s">
        <v>188</v>
      </c>
      <c r="D149" s="60">
        <v>6</v>
      </c>
      <c r="E149" s="61" t="s">
        <v>199</v>
      </c>
      <c r="F149" s="62">
        <v>659.49</v>
      </c>
      <c r="G149" s="63"/>
      <c r="H149" s="64"/>
      <c r="I149" s="65" t="s">
        <v>39</v>
      </c>
      <c r="J149" s="66">
        <f t="shared" si="20"/>
        <v>1</v>
      </c>
      <c r="K149" s="67" t="s">
        <v>64</v>
      </c>
      <c r="L149" s="67" t="s">
        <v>7</v>
      </c>
      <c r="M149" s="68"/>
      <c r="N149" s="63"/>
      <c r="O149" s="63"/>
      <c r="P149" s="69"/>
      <c r="Q149" s="63"/>
      <c r="R149" s="63"/>
      <c r="S149" s="69"/>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93">
        <f t="shared" si="21"/>
        <v>3956.94</v>
      </c>
      <c r="BB149" s="71">
        <f t="shared" si="22"/>
        <v>3956.94</v>
      </c>
      <c r="BC149" s="72" t="str">
        <f t="shared" si="23"/>
        <v>INR  Three Thousand Nine Hundred &amp; Fifty Six  and Paise Ninety Four Only</v>
      </c>
      <c r="BE149" s="56">
        <f t="shared" si="24"/>
        <v>746.015088</v>
      </c>
      <c r="BF149" s="56">
        <v>724</v>
      </c>
      <c r="BG149" s="82">
        <f t="shared" si="25"/>
        <v>818.99</v>
      </c>
      <c r="BJ149" s="56">
        <v>583</v>
      </c>
      <c r="BK149" s="82">
        <f t="shared" si="26"/>
        <v>659.49</v>
      </c>
      <c r="HX149" s="57"/>
      <c r="HY149" s="57"/>
      <c r="HZ149" s="57"/>
      <c r="IA149" s="57"/>
      <c r="IB149" s="57"/>
    </row>
    <row r="150" spans="1:236" s="56" customFormat="1" ht="75">
      <c r="A150" s="58">
        <v>138</v>
      </c>
      <c r="B150" s="86" t="s">
        <v>441</v>
      </c>
      <c r="C150" s="59" t="s">
        <v>189</v>
      </c>
      <c r="D150" s="60">
        <v>6</v>
      </c>
      <c r="E150" s="61" t="s">
        <v>199</v>
      </c>
      <c r="F150" s="62">
        <v>69</v>
      </c>
      <c r="G150" s="63"/>
      <c r="H150" s="64"/>
      <c r="I150" s="65" t="s">
        <v>39</v>
      </c>
      <c r="J150" s="66">
        <f t="shared" si="20"/>
        <v>1</v>
      </c>
      <c r="K150" s="67" t="s">
        <v>64</v>
      </c>
      <c r="L150" s="67" t="s">
        <v>7</v>
      </c>
      <c r="M150" s="68"/>
      <c r="N150" s="63"/>
      <c r="O150" s="63"/>
      <c r="P150" s="69"/>
      <c r="Q150" s="63"/>
      <c r="R150" s="63"/>
      <c r="S150" s="69"/>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93">
        <f t="shared" si="21"/>
        <v>414</v>
      </c>
      <c r="BB150" s="71">
        <f t="shared" si="22"/>
        <v>414</v>
      </c>
      <c r="BC150" s="72" t="str">
        <f t="shared" si="23"/>
        <v>INR  Four Hundred &amp; Fourteen  Only</v>
      </c>
      <c r="BE150" s="56">
        <f t="shared" si="24"/>
        <v>78.0528</v>
      </c>
      <c r="BF150" s="56">
        <v>736</v>
      </c>
      <c r="BG150" s="82">
        <f t="shared" si="25"/>
        <v>832.56</v>
      </c>
      <c r="BJ150" s="56">
        <v>61</v>
      </c>
      <c r="BK150" s="82">
        <f t="shared" si="26"/>
        <v>69</v>
      </c>
      <c r="HX150" s="57"/>
      <c r="HY150" s="57"/>
      <c r="HZ150" s="57"/>
      <c r="IA150" s="57"/>
      <c r="IB150" s="57"/>
    </row>
    <row r="151" spans="1:236" s="56" customFormat="1" ht="75">
      <c r="A151" s="27">
        <v>139</v>
      </c>
      <c r="B151" s="86" t="s">
        <v>442</v>
      </c>
      <c r="C151" s="43" t="s">
        <v>190</v>
      </c>
      <c r="D151" s="60">
        <v>6</v>
      </c>
      <c r="E151" s="61" t="s">
        <v>199</v>
      </c>
      <c r="F151" s="62">
        <v>135.74</v>
      </c>
      <c r="G151" s="63"/>
      <c r="H151" s="64"/>
      <c r="I151" s="65" t="s">
        <v>39</v>
      </c>
      <c r="J151" s="66">
        <f t="shared" si="20"/>
        <v>1</v>
      </c>
      <c r="K151" s="67" t="s">
        <v>64</v>
      </c>
      <c r="L151" s="67" t="s">
        <v>7</v>
      </c>
      <c r="M151" s="68"/>
      <c r="N151" s="63"/>
      <c r="O151" s="63"/>
      <c r="P151" s="69"/>
      <c r="Q151" s="63"/>
      <c r="R151" s="63"/>
      <c r="S151" s="69"/>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93">
        <f t="shared" si="21"/>
        <v>814.44</v>
      </c>
      <c r="BB151" s="71">
        <f t="shared" si="22"/>
        <v>814.44</v>
      </c>
      <c r="BC151" s="72" t="str">
        <f t="shared" si="23"/>
        <v>INR  Eight Hundred &amp; Fourteen  and Paise Forty Four Only</v>
      </c>
      <c r="BE151" s="56">
        <f t="shared" si="24"/>
        <v>153.549088</v>
      </c>
      <c r="BF151" s="56">
        <v>186</v>
      </c>
      <c r="BG151" s="82">
        <f t="shared" si="25"/>
        <v>210.4</v>
      </c>
      <c r="BJ151" s="56">
        <v>120</v>
      </c>
      <c r="BK151" s="82">
        <f t="shared" si="26"/>
        <v>135.74</v>
      </c>
      <c r="HX151" s="57"/>
      <c r="HY151" s="57"/>
      <c r="HZ151" s="57"/>
      <c r="IA151" s="57"/>
      <c r="IB151" s="57"/>
    </row>
    <row r="152" spans="1:236" s="56" customFormat="1" ht="75">
      <c r="A152" s="58">
        <v>140</v>
      </c>
      <c r="B152" s="86" t="s">
        <v>443</v>
      </c>
      <c r="C152" s="59" t="s">
        <v>191</v>
      </c>
      <c r="D152" s="60">
        <v>6</v>
      </c>
      <c r="E152" s="61" t="s">
        <v>199</v>
      </c>
      <c r="F152" s="62">
        <v>382.35</v>
      </c>
      <c r="G152" s="63"/>
      <c r="H152" s="64"/>
      <c r="I152" s="65" t="s">
        <v>39</v>
      </c>
      <c r="J152" s="66">
        <f t="shared" si="20"/>
        <v>1</v>
      </c>
      <c r="K152" s="67" t="s">
        <v>64</v>
      </c>
      <c r="L152" s="67" t="s">
        <v>7</v>
      </c>
      <c r="M152" s="68"/>
      <c r="N152" s="63"/>
      <c r="O152" s="63"/>
      <c r="P152" s="69"/>
      <c r="Q152" s="63"/>
      <c r="R152" s="63"/>
      <c r="S152" s="69"/>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93">
        <f t="shared" si="21"/>
        <v>2294.1</v>
      </c>
      <c r="BB152" s="71">
        <f t="shared" si="22"/>
        <v>2294.1</v>
      </c>
      <c r="BC152" s="72" t="str">
        <f t="shared" si="23"/>
        <v>INR  Two Thousand Two Hundred &amp; Ninety Four  and Paise Ten Only</v>
      </c>
      <c r="BE152" s="56">
        <f t="shared" si="24"/>
        <v>432.51432</v>
      </c>
      <c r="BF152" s="56">
        <v>21</v>
      </c>
      <c r="BG152" s="82">
        <f t="shared" si="25"/>
        <v>23.76</v>
      </c>
      <c r="BJ152" s="56">
        <v>338</v>
      </c>
      <c r="BK152" s="82">
        <f t="shared" si="26"/>
        <v>382.35</v>
      </c>
      <c r="HX152" s="57"/>
      <c r="HY152" s="57"/>
      <c r="HZ152" s="57"/>
      <c r="IA152" s="57"/>
      <c r="IB152" s="57"/>
    </row>
    <row r="153" spans="1:236" s="56" customFormat="1" ht="75">
      <c r="A153" s="27">
        <v>141</v>
      </c>
      <c r="B153" s="86" t="s">
        <v>444</v>
      </c>
      <c r="C153" s="43" t="s">
        <v>192</v>
      </c>
      <c r="D153" s="60">
        <v>6</v>
      </c>
      <c r="E153" s="61" t="s">
        <v>199</v>
      </c>
      <c r="F153" s="62">
        <v>93.89</v>
      </c>
      <c r="G153" s="63"/>
      <c r="H153" s="64"/>
      <c r="I153" s="65" t="s">
        <v>39</v>
      </c>
      <c r="J153" s="66">
        <f t="shared" si="20"/>
        <v>1</v>
      </c>
      <c r="K153" s="67" t="s">
        <v>64</v>
      </c>
      <c r="L153" s="67" t="s">
        <v>7</v>
      </c>
      <c r="M153" s="68"/>
      <c r="N153" s="63"/>
      <c r="O153" s="63"/>
      <c r="P153" s="69"/>
      <c r="Q153" s="63"/>
      <c r="R153" s="63"/>
      <c r="S153" s="69"/>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93">
        <f t="shared" si="21"/>
        <v>563.34</v>
      </c>
      <c r="BB153" s="71">
        <f t="shared" si="22"/>
        <v>563.34</v>
      </c>
      <c r="BC153" s="72" t="str">
        <f t="shared" si="23"/>
        <v>INR  Five Hundred &amp; Sixty Three  and Paise Thirty Four Only</v>
      </c>
      <c r="BE153" s="56">
        <f t="shared" si="24"/>
        <v>106.208368</v>
      </c>
      <c r="BF153" s="56">
        <v>75572</v>
      </c>
      <c r="BG153" s="82">
        <f t="shared" si="25"/>
        <v>85487.05</v>
      </c>
      <c r="BJ153" s="56">
        <v>83</v>
      </c>
      <c r="BK153" s="82">
        <f t="shared" si="26"/>
        <v>93.89</v>
      </c>
      <c r="HX153" s="57"/>
      <c r="HY153" s="57"/>
      <c r="HZ153" s="57"/>
      <c r="IA153" s="57"/>
      <c r="IB153" s="57"/>
    </row>
    <row r="154" spans="1:236" s="56" customFormat="1" ht="75">
      <c r="A154" s="58">
        <v>142</v>
      </c>
      <c r="B154" s="86" t="s">
        <v>445</v>
      </c>
      <c r="C154" s="59" t="s">
        <v>193</v>
      </c>
      <c r="D154" s="60">
        <v>6</v>
      </c>
      <c r="E154" s="61" t="s">
        <v>199</v>
      </c>
      <c r="F154" s="62">
        <v>166.29</v>
      </c>
      <c r="G154" s="63"/>
      <c r="H154" s="64"/>
      <c r="I154" s="65" t="s">
        <v>39</v>
      </c>
      <c r="J154" s="66">
        <f t="shared" si="20"/>
        <v>1</v>
      </c>
      <c r="K154" s="67" t="s">
        <v>64</v>
      </c>
      <c r="L154" s="67" t="s">
        <v>7</v>
      </c>
      <c r="M154" s="68"/>
      <c r="N154" s="63"/>
      <c r="O154" s="63"/>
      <c r="P154" s="69"/>
      <c r="Q154" s="63"/>
      <c r="R154" s="63"/>
      <c r="S154" s="69"/>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93">
        <f t="shared" si="21"/>
        <v>997.74</v>
      </c>
      <c r="BB154" s="71">
        <f t="shared" si="22"/>
        <v>997.74</v>
      </c>
      <c r="BC154" s="72" t="str">
        <f t="shared" si="23"/>
        <v>INR  Nine Hundred &amp; Ninety Seven  and Paise Seventy Four Only</v>
      </c>
      <c r="BE154" s="56">
        <f t="shared" si="24"/>
        <v>188.107248</v>
      </c>
      <c r="BF154" s="56">
        <v>75772</v>
      </c>
      <c r="BG154" s="82">
        <f t="shared" si="25"/>
        <v>85713.29</v>
      </c>
      <c r="BJ154" s="56">
        <v>147</v>
      </c>
      <c r="BK154" s="82">
        <f t="shared" si="26"/>
        <v>166.29</v>
      </c>
      <c r="HX154" s="57"/>
      <c r="HY154" s="57"/>
      <c r="HZ154" s="57"/>
      <c r="IA154" s="57"/>
      <c r="IB154" s="57"/>
    </row>
    <row r="155" spans="1:236" s="56" customFormat="1" ht="81" customHeight="1">
      <c r="A155" s="27">
        <v>143</v>
      </c>
      <c r="B155" s="86" t="s">
        <v>446</v>
      </c>
      <c r="C155" s="43" t="s">
        <v>194</v>
      </c>
      <c r="D155" s="60">
        <v>6</v>
      </c>
      <c r="E155" s="61" t="s">
        <v>199</v>
      </c>
      <c r="F155" s="62">
        <v>417.41</v>
      </c>
      <c r="G155" s="63"/>
      <c r="H155" s="64"/>
      <c r="I155" s="65" t="s">
        <v>39</v>
      </c>
      <c r="J155" s="66">
        <f t="shared" si="20"/>
        <v>1</v>
      </c>
      <c r="K155" s="67" t="s">
        <v>64</v>
      </c>
      <c r="L155" s="67" t="s">
        <v>7</v>
      </c>
      <c r="M155" s="68"/>
      <c r="N155" s="63"/>
      <c r="O155" s="63"/>
      <c r="P155" s="69"/>
      <c r="Q155" s="63"/>
      <c r="R155" s="63"/>
      <c r="S155" s="69"/>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93">
        <f t="shared" si="21"/>
        <v>2504.46</v>
      </c>
      <c r="BB155" s="71">
        <f t="shared" si="22"/>
        <v>2504.46</v>
      </c>
      <c r="BC155" s="72" t="str">
        <f t="shared" si="23"/>
        <v>INR  Two Thousand Five Hundred &amp; Four  and Paise Forty Six Only</v>
      </c>
      <c r="BE155" s="56">
        <f t="shared" si="24"/>
        <v>472.174192</v>
      </c>
      <c r="BF155" s="56">
        <v>75972</v>
      </c>
      <c r="BG155" s="82">
        <f t="shared" si="25"/>
        <v>85939.53</v>
      </c>
      <c r="BJ155" s="56">
        <v>369</v>
      </c>
      <c r="BK155" s="82">
        <f t="shared" si="26"/>
        <v>417.41</v>
      </c>
      <c r="HX155" s="57"/>
      <c r="HY155" s="57"/>
      <c r="HZ155" s="57"/>
      <c r="IA155" s="57"/>
      <c r="IB155" s="57"/>
    </row>
    <row r="156" spans="1:236" s="56" customFormat="1" ht="80.25" customHeight="1">
      <c r="A156" s="58">
        <v>144</v>
      </c>
      <c r="B156" s="86" t="s">
        <v>447</v>
      </c>
      <c r="C156" s="59" t="s">
        <v>195</v>
      </c>
      <c r="D156" s="60">
        <v>6</v>
      </c>
      <c r="E156" s="61" t="s">
        <v>199</v>
      </c>
      <c r="F156" s="62">
        <v>244.34</v>
      </c>
      <c r="G156" s="63"/>
      <c r="H156" s="64"/>
      <c r="I156" s="65" t="s">
        <v>39</v>
      </c>
      <c r="J156" s="66">
        <f t="shared" si="20"/>
        <v>1</v>
      </c>
      <c r="K156" s="67" t="s">
        <v>64</v>
      </c>
      <c r="L156" s="67" t="s">
        <v>7</v>
      </c>
      <c r="M156" s="68"/>
      <c r="N156" s="63"/>
      <c r="O156" s="63"/>
      <c r="P156" s="69"/>
      <c r="Q156" s="63"/>
      <c r="R156" s="63"/>
      <c r="S156" s="69"/>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93">
        <f t="shared" si="21"/>
        <v>1466.04</v>
      </c>
      <c r="BB156" s="71">
        <f t="shared" si="22"/>
        <v>1466.04</v>
      </c>
      <c r="BC156" s="72" t="str">
        <f t="shared" si="23"/>
        <v>INR  One Thousand Four Hundred &amp; Sixty Six  and Paise Four Only</v>
      </c>
      <c r="BE156" s="56">
        <f t="shared" si="24"/>
        <v>276.397408</v>
      </c>
      <c r="BF156" s="56">
        <v>2659</v>
      </c>
      <c r="BG156" s="82">
        <f t="shared" si="25"/>
        <v>3007.86</v>
      </c>
      <c r="BJ156" s="56">
        <v>216</v>
      </c>
      <c r="BK156" s="82">
        <f t="shared" si="26"/>
        <v>244.34</v>
      </c>
      <c r="HX156" s="57"/>
      <c r="HY156" s="57"/>
      <c r="HZ156" s="57"/>
      <c r="IA156" s="57"/>
      <c r="IB156" s="57"/>
    </row>
    <row r="157" spans="1:236" s="56" customFormat="1" ht="88.5" customHeight="1">
      <c r="A157" s="27">
        <v>145</v>
      </c>
      <c r="B157" s="86" t="s">
        <v>448</v>
      </c>
      <c r="C157" s="43" t="s">
        <v>196</v>
      </c>
      <c r="D157" s="60">
        <v>6</v>
      </c>
      <c r="E157" s="61" t="s">
        <v>199</v>
      </c>
      <c r="F157" s="62">
        <v>270.36</v>
      </c>
      <c r="G157" s="63"/>
      <c r="H157" s="64"/>
      <c r="I157" s="65" t="s">
        <v>39</v>
      </c>
      <c r="J157" s="66">
        <f t="shared" si="20"/>
        <v>1</v>
      </c>
      <c r="K157" s="67" t="s">
        <v>64</v>
      </c>
      <c r="L157" s="67" t="s">
        <v>7</v>
      </c>
      <c r="M157" s="68"/>
      <c r="N157" s="63"/>
      <c r="O157" s="63"/>
      <c r="P157" s="69"/>
      <c r="Q157" s="63"/>
      <c r="R157" s="63"/>
      <c r="S157" s="69"/>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93">
        <f t="shared" si="21"/>
        <v>1622.16</v>
      </c>
      <c r="BB157" s="71">
        <f t="shared" si="22"/>
        <v>1622.16</v>
      </c>
      <c r="BC157" s="72" t="str">
        <f t="shared" si="23"/>
        <v>INR  One Thousand Six Hundred &amp; Twenty Two  and Paise Sixteen Only</v>
      </c>
      <c r="BE157" s="56">
        <f t="shared" si="24"/>
        <v>305.831232</v>
      </c>
      <c r="BF157" s="56">
        <v>2673</v>
      </c>
      <c r="BG157" s="82">
        <f t="shared" si="25"/>
        <v>3023.7</v>
      </c>
      <c r="BJ157" s="56">
        <v>239</v>
      </c>
      <c r="BK157" s="82">
        <f t="shared" si="26"/>
        <v>270.36</v>
      </c>
      <c r="HX157" s="57"/>
      <c r="HY157" s="57"/>
      <c r="HZ157" s="57"/>
      <c r="IA157" s="57"/>
      <c r="IB157" s="57"/>
    </row>
    <row r="158" spans="1:236" s="56" customFormat="1" ht="76.5" customHeight="1">
      <c r="A158" s="58">
        <v>146</v>
      </c>
      <c r="B158" s="86" t="s">
        <v>449</v>
      </c>
      <c r="C158" s="59" t="s">
        <v>197</v>
      </c>
      <c r="D158" s="60">
        <v>6</v>
      </c>
      <c r="E158" s="61" t="s">
        <v>199</v>
      </c>
      <c r="F158" s="62">
        <v>28.28</v>
      </c>
      <c r="G158" s="63"/>
      <c r="H158" s="64"/>
      <c r="I158" s="65" t="s">
        <v>39</v>
      </c>
      <c r="J158" s="66">
        <f t="shared" si="20"/>
        <v>1</v>
      </c>
      <c r="K158" s="67" t="s">
        <v>64</v>
      </c>
      <c r="L158" s="67" t="s">
        <v>7</v>
      </c>
      <c r="M158" s="68"/>
      <c r="N158" s="63"/>
      <c r="O158" s="63"/>
      <c r="P158" s="69"/>
      <c r="Q158" s="63"/>
      <c r="R158" s="63"/>
      <c r="S158" s="69"/>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93">
        <f t="shared" si="21"/>
        <v>169.68</v>
      </c>
      <c r="BB158" s="71">
        <f t="shared" si="22"/>
        <v>169.68</v>
      </c>
      <c r="BC158" s="72" t="str">
        <f t="shared" si="23"/>
        <v>INR  One Hundred &amp; Sixty Nine  and Paise Sixty Eight Only</v>
      </c>
      <c r="BE158" s="56">
        <f t="shared" si="24"/>
        <v>31.990336</v>
      </c>
      <c r="BF158" s="56">
        <v>2687</v>
      </c>
      <c r="BG158" s="82">
        <f t="shared" si="25"/>
        <v>3039.53</v>
      </c>
      <c r="BJ158" s="56">
        <v>25</v>
      </c>
      <c r="BK158" s="82">
        <f t="shared" si="26"/>
        <v>28.28</v>
      </c>
      <c r="HX158" s="57"/>
      <c r="HY158" s="57"/>
      <c r="HZ158" s="57"/>
      <c r="IA158" s="57"/>
      <c r="IB158" s="57"/>
    </row>
    <row r="159" spans="1:236" s="56" customFormat="1" ht="81.75" customHeight="1">
      <c r="A159" s="27">
        <v>147</v>
      </c>
      <c r="B159" s="86" t="s">
        <v>450</v>
      </c>
      <c r="C159" s="43" t="s">
        <v>218</v>
      </c>
      <c r="D159" s="60">
        <v>6</v>
      </c>
      <c r="E159" s="61" t="s">
        <v>199</v>
      </c>
      <c r="F159" s="62">
        <v>37.33</v>
      </c>
      <c r="G159" s="63"/>
      <c r="H159" s="64"/>
      <c r="I159" s="65" t="s">
        <v>39</v>
      </c>
      <c r="J159" s="66">
        <f t="shared" si="20"/>
        <v>1</v>
      </c>
      <c r="K159" s="67" t="s">
        <v>64</v>
      </c>
      <c r="L159" s="67" t="s">
        <v>7</v>
      </c>
      <c r="M159" s="68"/>
      <c r="N159" s="63"/>
      <c r="O159" s="63"/>
      <c r="P159" s="69"/>
      <c r="Q159" s="63"/>
      <c r="R159" s="63"/>
      <c r="S159" s="69"/>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93">
        <f t="shared" si="21"/>
        <v>223.98</v>
      </c>
      <c r="BB159" s="71">
        <f t="shared" si="22"/>
        <v>223.98</v>
      </c>
      <c r="BC159" s="72" t="str">
        <f t="shared" si="23"/>
        <v>INR  Two Hundred &amp; Twenty Three  and Paise Ninety Eight Only</v>
      </c>
      <c r="BE159" s="56">
        <f t="shared" si="24"/>
        <v>42.227696</v>
      </c>
      <c r="BF159" s="56">
        <v>125</v>
      </c>
      <c r="BG159" s="82">
        <f t="shared" si="25"/>
        <v>141.4</v>
      </c>
      <c r="BJ159" s="56">
        <v>33</v>
      </c>
      <c r="BK159" s="82">
        <f t="shared" si="26"/>
        <v>37.33</v>
      </c>
      <c r="HX159" s="57"/>
      <c r="HY159" s="57"/>
      <c r="HZ159" s="57"/>
      <c r="IA159" s="57"/>
      <c r="IB159" s="57"/>
    </row>
    <row r="160" spans="1:236" s="56" customFormat="1" ht="75">
      <c r="A160" s="58">
        <v>148</v>
      </c>
      <c r="B160" s="86" t="s">
        <v>451</v>
      </c>
      <c r="C160" s="59" t="s">
        <v>219</v>
      </c>
      <c r="D160" s="60">
        <v>6</v>
      </c>
      <c r="E160" s="61" t="s">
        <v>199</v>
      </c>
      <c r="F160" s="62">
        <v>64.48</v>
      </c>
      <c r="G160" s="63"/>
      <c r="H160" s="64"/>
      <c r="I160" s="65" t="s">
        <v>39</v>
      </c>
      <c r="J160" s="66">
        <f t="shared" si="20"/>
        <v>1</v>
      </c>
      <c r="K160" s="67" t="s">
        <v>64</v>
      </c>
      <c r="L160" s="67" t="s">
        <v>7</v>
      </c>
      <c r="M160" s="68"/>
      <c r="N160" s="63"/>
      <c r="O160" s="63"/>
      <c r="P160" s="69"/>
      <c r="Q160" s="63"/>
      <c r="R160" s="63"/>
      <c r="S160" s="69"/>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93">
        <f t="shared" si="21"/>
        <v>386.88</v>
      </c>
      <c r="BB160" s="71">
        <f t="shared" si="22"/>
        <v>386.88</v>
      </c>
      <c r="BC160" s="72" t="str">
        <f t="shared" si="23"/>
        <v>INR  Three Hundred &amp; Eighty Six  and Paise Eighty Eight Only</v>
      </c>
      <c r="BE160" s="56">
        <f t="shared" si="24"/>
        <v>72.939776</v>
      </c>
      <c r="BF160" s="56">
        <v>129</v>
      </c>
      <c r="BG160" s="82">
        <f t="shared" si="25"/>
        <v>145.92</v>
      </c>
      <c r="BJ160" s="56">
        <v>57</v>
      </c>
      <c r="BK160" s="82">
        <f t="shared" si="26"/>
        <v>64.48</v>
      </c>
      <c r="HX160" s="57"/>
      <c r="HY160" s="57"/>
      <c r="HZ160" s="57"/>
      <c r="IA160" s="57"/>
      <c r="IB160" s="57"/>
    </row>
    <row r="161" spans="1:236" s="56" customFormat="1" ht="75">
      <c r="A161" s="27">
        <v>149</v>
      </c>
      <c r="B161" s="86" t="s">
        <v>452</v>
      </c>
      <c r="C161" s="43" t="s">
        <v>220</v>
      </c>
      <c r="D161" s="60">
        <v>6</v>
      </c>
      <c r="E161" s="61" t="s">
        <v>199</v>
      </c>
      <c r="F161" s="62">
        <v>18.1</v>
      </c>
      <c r="G161" s="63"/>
      <c r="H161" s="64"/>
      <c r="I161" s="65" t="s">
        <v>39</v>
      </c>
      <c r="J161" s="66">
        <f t="shared" si="20"/>
        <v>1</v>
      </c>
      <c r="K161" s="67" t="s">
        <v>64</v>
      </c>
      <c r="L161" s="67" t="s">
        <v>7</v>
      </c>
      <c r="M161" s="68"/>
      <c r="N161" s="63"/>
      <c r="O161" s="63"/>
      <c r="P161" s="69"/>
      <c r="Q161" s="63"/>
      <c r="R161" s="63"/>
      <c r="S161" s="69"/>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93">
        <f t="shared" si="21"/>
        <v>108.6</v>
      </c>
      <c r="BB161" s="71">
        <f t="shared" si="22"/>
        <v>108.6</v>
      </c>
      <c r="BC161" s="72" t="str">
        <f t="shared" si="23"/>
        <v>INR  One Hundred &amp; Eight  and Paise Sixty Only</v>
      </c>
      <c r="BE161" s="56">
        <f t="shared" si="24"/>
        <v>20.47472</v>
      </c>
      <c r="BF161" s="56">
        <v>133</v>
      </c>
      <c r="BG161" s="82">
        <f t="shared" si="25"/>
        <v>150.45</v>
      </c>
      <c r="BJ161" s="56">
        <v>16</v>
      </c>
      <c r="BK161" s="82">
        <f t="shared" si="26"/>
        <v>18.1</v>
      </c>
      <c r="HX161" s="57"/>
      <c r="HY161" s="57"/>
      <c r="HZ161" s="57"/>
      <c r="IA161" s="57"/>
      <c r="IB161" s="57"/>
    </row>
    <row r="162" spans="1:236" s="56" customFormat="1" ht="83.25" customHeight="1">
      <c r="A162" s="58">
        <v>150</v>
      </c>
      <c r="B162" s="86" t="s">
        <v>453</v>
      </c>
      <c r="C162" s="59" t="s">
        <v>221</v>
      </c>
      <c r="D162" s="60">
        <v>6</v>
      </c>
      <c r="E162" s="61" t="s">
        <v>199</v>
      </c>
      <c r="F162" s="62">
        <v>23.76</v>
      </c>
      <c r="G162" s="63"/>
      <c r="H162" s="64"/>
      <c r="I162" s="65" t="s">
        <v>39</v>
      </c>
      <c r="J162" s="66">
        <f t="shared" si="20"/>
        <v>1</v>
      </c>
      <c r="K162" s="67" t="s">
        <v>64</v>
      </c>
      <c r="L162" s="67" t="s">
        <v>7</v>
      </c>
      <c r="M162" s="68"/>
      <c r="N162" s="63"/>
      <c r="O162" s="63"/>
      <c r="P162" s="69"/>
      <c r="Q162" s="63"/>
      <c r="R162" s="63"/>
      <c r="S162" s="69"/>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93">
        <f t="shared" si="21"/>
        <v>142.56</v>
      </c>
      <c r="BB162" s="71">
        <f t="shared" si="22"/>
        <v>142.56</v>
      </c>
      <c r="BC162" s="72" t="str">
        <f t="shared" si="23"/>
        <v>INR  One Hundred &amp; Forty Two  and Paise Fifty Six Only</v>
      </c>
      <c r="BE162" s="56">
        <f t="shared" si="24"/>
        <v>26.877312</v>
      </c>
      <c r="BF162" s="56">
        <v>159</v>
      </c>
      <c r="BG162" s="82">
        <f t="shared" si="25"/>
        <v>179.86</v>
      </c>
      <c r="BJ162" s="56">
        <v>21</v>
      </c>
      <c r="BK162" s="82">
        <f t="shared" si="26"/>
        <v>23.76</v>
      </c>
      <c r="HX162" s="57"/>
      <c r="HY162" s="57"/>
      <c r="HZ162" s="57"/>
      <c r="IA162" s="57"/>
      <c r="IB162" s="57"/>
    </row>
    <row r="163" spans="1:236" s="56" customFormat="1" ht="75">
      <c r="A163" s="27">
        <v>151</v>
      </c>
      <c r="B163" s="86" t="s">
        <v>454</v>
      </c>
      <c r="C163" s="43" t="s">
        <v>222</v>
      </c>
      <c r="D163" s="60">
        <v>6</v>
      </c>
      <c r="E163" s="61" t="s">
        <v>199</v>
      </c>
      <c r="F163" s="62">
        <v>48.64</v>
      </c>
      <c r="G163" s="63"/>
      <c r="H163" s="64"/>
      <c r="I163" s="65" t="s">
        <v>39</v>
      </c>
      <c r="J163" s="66">
        <f t="shared" si="20"/>
        <v>1</v>
      </c>
      <c r="K163" s="67" t="s">
        <v>64</v>
      </c>
      <c r="L163" s="67" t="s">
        <v>7</v>
      </c>
      <c r="M163" s="68"/>
      <c r="N163" s="63"/>
      <c r="O163" s="63"/>
      <c r="P163" s="69"/>
      <c r="Q163" s="63"/>
      <c r="R163" s="63"/>
      <c r="S163" s="69"/>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93">
        <f t="shared" si="21"/>
        <v>291.84</v>
      </c>
      <c r="BB163" s="71">
        <f t="shared" si="22"/>
        <v>291.84</v>
      </c>
      <c r="BC163" s="72" t="str">
        <f t="shared" si="23"/>
        <v>INR  Two Hundred &amp; Ninety One  and Paise Eighty Four Only</v>
      </c>
      <c r="BE163" s="56">
        <f t="shared" si="24"/>
        <v>55.021568</v>
      </c>
      <c r="BF163" s="56">
        <v>163</v>
      </c>
      <c r="BG163" s="82">
        <f t="shared" si="25"/>
        <v>184.39</v>
      </c>
      <c r="BJ163" s="56">
        <v>43</v>
      </c>
      <c r="BK163" s="82">
        <f t="shared" si="26"/>
        <v>48.64</v>
      </c>
      <c r="HX163" s="57"/>
      <c r="HY163" s="57"/>
      <c r="HZ163" s="57"/>
      <c r="IA163" s="57"/>
      <c r="IB163" s="57"/>
    </row>
    <row r="164" spans="1:236" s="56" customFormat="1" ht="90">
      <c r="A164" s="58">
        <v>152</v>
      </c>
      <c r="B164" s="86" t="s">
        <v>455</v>
      </c>
      <c r="C164" s="59" t="s">
        <v>223</v>
      </c>
      <c r="D164" s="60">
        <v>6</v>
      </c>
      <c r="E164" s="61" t="s">
        <v>199</v>
      </c>
      <c r="F164" s="62">
        <v>162.89</v>
      </c>
      <c r="G164" s="63"/>
      <c r="H164" s="64"/>
      <c r="I164" s="65" t="s">
        <v>39</v>
      </c>
      <c r="J164" s="66">
        <f t="shared" si="20"/>
        <v>1</v>
      </c>
      <c r="K164" s="67" t="s">
        <v>64</v>
      </c>
      <c r="L164" s="67" t="s">
        <v>7</v>
      </c>
      <c r="M164" s="68"/>
      <c r="N164" s="63"/>
      <c r="O164" s="63"/>
      <c r="P164" s="69"/>
      <c r="Q164" s="63"/>
      <c r="R164" s="63"/>
      <c r="S164" s="69"/>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93">
        <f t="shared" si="21"/>
        <v>977.34</v>
      </c>
      <c r="BB164" s="71">
        <f t="shared" si="22"/>
        <v>977.34</v>
      </c>
      <c r="BC164" s="72" t="str">
        <f t="shared" si="23"/>
        <v>INR  Nine Hundred &amp; Seventy Seven  and Paise Thirty Four Only</v>
      </c>
      <c r="BE164" s="56">
        <f t="shared" si="24"/>
        <v>184.261168</v>
      </c>
      <c r="BF164" s="56">
        <v>167</v>
      </c>
      <c r="BG164" s="82">
        <f t="shared" si="25"/>
        <v>188.91</v>
      </c>
      <c r="BJ164" s="56">
        <v>144</v>
      </c>
      <c r="BK164" s="82">
        <f t="shared" si="26"/>
        <v>162.89</v>
      </c>
      <c r="HX164" s="57"/>
      <c r="HY164" s="57"/>
      <c r="HZ164" s="57"/>
      <c r="IA164" s="57"/>
      <c r="IB164" s="57"/>
    </row>
    <row r="165" spans="1:236" s="56" customFormat="1" ht="75">
      <c r="A165" s="27">
        <v>153</v>
      </c>
      <c r="B165" s="86" t="s">
        <v>456</v>
      </c>
      <c r="C165" s="43" t="s">
        <v>224</v>
      </c>
      <c r="D165" s="60">
        <v>4</v>
      </c>
      <c r="E165" s="61" t="s">
        <v>199</v>
      </c>
      <c r="F165" s="62">
        <v>490.94</v>
      </c>
      <c r="G165" s="63"/>
      <c r="H165" s="64"/>
      <c r="I165" s="65" t="s">
        <v>39</v>
      </c>
      <c r="J165" s="66">
        <f t="shared" si="20"/>
        <v>1</v>
      </c>
      <c r="K165" s="67" t="s">
        <v>64</v>
      </c>
      <c r="L165" s="67" t="s">
        <v>7</v>
      </c>
      <c r="M165" s="68"/>
      <c r="N165" s="63"/>
      <c r="O165" s="63"/>
      <c r="P165" s="69"/>
      <c r="Q165" s="63"/>
      <c r="R165" s="63"/>
      <c r="S165" s="69"/>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93">
        <f t="shared" si="21"/>
        <v>1963.76</v>
      </c>
      <c r="BB165" s="71">
        <f t="shared" si="22"/>
        <v>1963.76</v>
      </c>
      <c r="BC165" s="72" t="str">
        <f t="shared" si="23"/>
        <v>INR  One Thousand Nine Hundred &amp; Sixty Three  and Paise Seventy Six Only</v>
      </c>
      <c r="BE165" s="56">
        <f t="shared" si="24"/>
        <v>555.351328</v>
      </c>
      <c r="BF165" s="56">
        <v>139</v>
      </c>
      <c r="BG165" s="82">
        <f t="shared" si="25"/>
        <v>157.24</v>
      </c>
      <c r="BJ165" s="56">
        <v>434</v>
      </c>
      <c r="BK165" s="82">
        <f t="shared" si="26"/>
        <v>490.94</v>
      </c>
      <c r="HX165" s="57"/>
      <c r="HY165" s="57"/>
      <c r="HZ165" s="57"/>
      <c r="IA165" s="57"/>
      <c r="IB165" s="57"/>
    </row>
    <row r="166" spans="1:236" s="56" customFormat="1" ht="75">
      <c r="A166" s="58">
        <v>154</v>
      </c>
      <c r="B166" s="86" t="s">
        <v>457</v>
      </c>
      <c r="C166" s="59" t="s">
        <v>225</v>
      </c>
      <c r="D166" s="60">
        <v>4</v>
      </c>
      <c r="E166" s="61" t="s">
        <v>199</v>
      </c>
      <c r="F166" s="62">
        <v>90.5</v>
      </c>
      <c r="G166" s="63"/>
      <c r="H166" s="64"/>
      <c r="I166" s="65" t="s">
        <v>39</v>
      </c>
      <c r="J166" s="66">
        <f t="shared" si="20"/>
        <v>1</v>
      </c>
      <c r="K166" s="67" t="s">
        <v>64</v>
      </c>
      <c r="L166" s="67" t="s">
        <v>7</v>
      </c>
      <c r="M166" s="68"/>
      <c r="N166" s="63"/>
      <c r="O166" s="63"/>
      <c r="P166" s="69"/>
      <c r="Q166" s="63"/>
      <c r="R166" s="63"/>
      <c r="S166" s="69"/>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93">
        <f t="shared" si="21"/>
        <v>362</v>
      </c>
      <c r="BB166" s="71">
        <f t="shared" si="22"/>
        <v>362</v>
      </c>
      <c r="BC166" s="72" t="str">
        <f t="shared" si="23"/>
        <v>INR  Three Hundred &amp; Sixty Two  Only</v>
      </c>
      <c r="BE166" s="56">
        <f t="shared" si="24"/>
        <v>102.3736</v>
      </c>
      <c r="BF166" s="56">
        <v>143</v>
      </c>
      <c r="BG166" s="82">
        <f t="shared" si="25"/>
        <v>161.76</v>
      </c>
      <c r="BJ166" s="56">
        <v>80</v>
      </c>
      <c r="BK166" s="82">
        <f t="shared" si="26"/>
        <v>90.5</v>
      </c>
      <c r="HX166" s="57"/>
      <c r="HY166" s="57"/>
      <c r="HZ166" s="57"/>
      <c r="IA166" s="57"/>
      <c r="IB166" s="57"/>
    </row>
    <row r="167" spans="1:236" s="56" customFormat="1" ht="75">
      <c r="A167" s="27">
        <v>155</v>
      </c>
      <c r="B167" s="86" t="s">
        <v>458</v>
      </c>
      <c r="C167" s="43" t="s">
        <v>226</v>
      </c>
      <c r="D167" s="60">
        <v>4</v>
      </c>
      <c r="E167" s="61" t="s">
        <v>199</v>
      </c>
      <c r="F167" s="62">
        <v>160.63</v>
      </c>
      <c r="G167" s="63"/>
      <c r="H167" s="64"/>
      <c r="I167" s="65" t="s">
        <v>39</v>
      </c>
      <c r="J167" s="66">
        <f t="shared" si="20"/>
        <v>1</v>
      </c>
      <c r="K167" s="67" t="s">
        <v>64</v>
      </c>
      <c r="L167" s="67" t="s">
        <v>7</v>
      </c>
      <c r="M167" s="68"/>
      <c r="N167" s="63"/>
      <c r="O167" s="63"/>
      <c r="P167" s="69"/>
      <c r="Q167" s="63"/>
      <c r="R167" s="63"/>
      <c r="S167" s="69"/>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93">
        <f t="shared" si="21"/>
        <v>642.52</v>
      </c>
      <c r="BB167" s="71">
        <f t="shared" si="22"/>
        <v>642.52</v>
      </c>
      <c r="BC167" s="72" t="str">
        <f t="shared" si="23"/>
        <v>INR  Six Hundred &amp; Forty Two  and Paise Fifty Two Only</v>
      </c>
      <c r="BE167" s="56">
        <f t="shared" si="24"/>
        <v>181.704656</v>
      </c>
      <c r="BF167" s="56">
        <v>147</v>
      </c>
      <c r="BG167" s="82">
        <f t="shared" si="25"/>
        <v>166.29</v>
      </c>
      <c r="BJ167" s="56">
        <v>142</v>
      </c>
      <c r="BK167" s="82">
        <f t="shared" si="26"/>
        <v>160.63</v>
      </c>
      <c r="HX167" s="57"/>
      <c r="HY167" s="57"/>
      <c r="HZ167" s="57"/>
      <c r="IA167" s="57"/>
      <c r="IB167" s="57"/>
    </row>
    <row r="168" spans="1:236" s="56" customFormat="1" ht="90">
      <c r="A168" s="58">
        <v>156</v>
      </c>
      <c r="B168" s="86" t="s">
        <v>459</v>
      </c>
      <c r="C168" s="59" t="s">
        <v>227</v>
      </c>
      <c r="D168" s="60">
        <v>4</v>
      </c>
      <c r="E168" s="61" t="s">
        <v>199</v>
      </c>
      <c r="F168" s="62">
        <v>313.34</v>
      </c>
      <c r="G168" s="63"/>
      <c r="H168" s="64"/>
      <c r="I168" s="65" t="s">
        <v>39</v>
      </c>
      <c r="J168" s="66">
        <f t="shared" si="20"/>
        <v>1</v>
      </c>
      <c r="K168" s="67" t="s">
        <v>64</v>
      </c>
      <c r="L168" s="67" t="s">
        <v>7</v>
      </c>
      <c r="M168" s="68"/>
      <c r="N168" s="63"/>
      <c r="O168" s="63"/>
      <c r="P168" s="69"/>
      <c r="Q168" s="63"/>
      <c r="R168" s="63"/>
      <c r="S168" s="69"/>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93">
        <f t="shared" si="21"/>
        <v>1253.36</v>
      </c>
      <c r="BB168" s="71">
        <f t="shared" si="22"/>
        <v>1253.36</v>
      </c>
      <c r="BC168" s="72" t="str">
        <f t="shared" si="23"/>
        <v>INR  One Thousand Two Hundred &amp; Fifty Three  and Paise Thirty Six Only</v>
      </c>
      <c r="BE168" s="56">
        <f t="shared" si="24"/>
        <v>354.450208</v>
      </c>
      <c r="BF168" s="56">
        <v>34</v>
      </c>
      <c r="BG168" s="82">
        <f t="shared" si="25"/>
        <v>38.46</v>
      </c>
      <c r="BJ168" s="56">
        <v>277</v>
      </c>
      <c r="BK168" s="82">
        <f t="shared" si="26"/>
        <v>313.34</v>
      </c>
      <c r="HX168" s="57"/>
      <c r="HY168" s="57"/>
      <c r="HZ168" s="57"/>
      <c r="IA168" s="57"/>
      <c r="IB168" s="57"/>
    </row>
    <row r="169" spans="1:236" s="56" customFormat="1" ht="75">
      <c r="A169" s="27">
        <v>157</v>
      </c>
      <c r="B169" s="86" t="s">
        <v>460</v>
      </c>
      <c r="C169" s="43" t="s">
        <v>228</v>
      </c>
      <c r="D169" s="60">
        <v>4</v>
      </c>
      <c r="E169" s="61" t="s">
        <v>199</v>
      </c>
      <c r="F169" s="62">
        <v>317.87</v>
      </c>
      <c r="G169" s="63"/>
      <c r="H169" s="64"/>
      <c r="I169" s="65" t="s">
        <v>39</v>
      </c>
      <c r="J169" s="66">
        <f t="shared" si="20"/>
        <v>1</v>
      </c>
      <c r="K169" s="67" t="s">
        <v>64</v>
      </c>
      <c r="L169" s="67" t="s">
        <v>7</v>
      </c>
      <c r="M169" s="68"/>
      <c r="N169" s="63"/>
      <c r="O169" s="63"/>
      <c r="P169" s="69"/>
      <c r="Q169" s="63"/>
      <c r="R169" s="63"/>
      <c r="S169" s="69"/>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93">
        <f t="shared" si="21"/>
        <v>1271.48</v>
      </c>
      <c r="BB169" s="71">
        <f t="shared" si="22"/>
        <v>1271.48</v>
      </c>
      <c r="BC169" s="72" t="str">
        <f t="shared" si="23"/>
        <v>INR  One Thousand Two Hundred &amp; Seventy One  and Paise Forty Eight Only</v>
      </c>
      <c r="BE169" s="56">
        <f t="shared" si="24"/>
        <v>359.574544</v>
      </c>
      <c r="BF169" s="56">
        <v>122</v>
      </c>
      <c r="BG169" s="82">
        <f t="shared" si="25"/>
        <v>138.01</v>
      </c>
      <c r="BJ169" s="56">
        <v>281</v>
      </c>
      <c r="BK169" s="82">
        <f t="shared" si="26"/>
        <v>317.87</v>
      </c>
      <c r="HX169" s="57"/>
      <c r="HY169" s="57"/>
      <c r="HZ169" s="57"/>
      <c r="IA169" s="57"/>
      <c r="IB169" s="57"/>
    </row>
    <row r="170" spans="1:236" s="56" customFormat="1" ht="74.25" customHeight="1">
      <c r="A170" s="58">
        <v>158</v>
      </c>
      <c r="B170" s="86" t="s">
        <v>461</v>
      </c>
      <c r="C170" s="59" t="s">
        <v>229</v>
      </c>
      <c r="D170" s="60">
        <v>7</v>
      </c>
      <c r="E170" s="61" t="s">
        <v>199</v>
      </c>
      <c r="F170" s="62">
        <v>27.15</v>
      </c>
      <c r="G170" s="63"/>
      <c r="H170" s="64"/>
      <c r="I170" s="65" t="s">
        <v>39</v>
      </c>
      <c r="J170" s="66">
        <f t="shared" si="20"/>
        <v>1</v>
      </c>
      <c r="K170" s="67" t="s">
        <v>64</v>
      </c>
      <c r="L170" s="67" t="s">
        <v>7</v>
      </c>
      <c r="M170" s="68"/>
      <c r="N170" s="63"/>
      <c r="O170" s="63"/>
      <c r="P170" s="69"/>
      <c r="Q170" s="63"/>
      <c r="R170" s="63"/>
      <c r="S170" s="69"/>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93">
        <f t="shared" si="21"/>
        <v>190.05</v>
      </c>
      <c r="BB170" s="71">
        <f t="shared" si="22"/>
        <v>190.05</v>
      </c>
      <c r="BC170" s="72" t="str">
        <f t="shared" si="23"/>
        <v>INR  One Hundred &amp; Ninety  and Paise Five Only</v>
      </c>
      <c r="BE170" s="56">
        <f t="shared" si="24"/>
        <v>30.71208</v>
      </c>
      <c r="BF170" s="56">
        <v>122</v>
      </c>
      <c r="BG170" s="82">
        <f t="shared" si="25"/>
        <v>138.01</v>
      </c>
      <c r="BJ170" s="56">
        <v>24</v>
      </c>
      <c r="BK170" s="82">
        <f t="shared" si="26"/>
        <v>27.15</v>
      </c>
      <c r="HX170" s="57"/>
      <c r="HY170" s="57"/>
      <c r="HZ170" s="57"/>
      <c r="IA170" s="57"/>
      <c r="IB170" s="57"/>
    </row>
    <row r="171" spans="1:236" s="56" customFormat="1" ht="83.25" customHeight="1">
      <c r="A171" s="27">
        <v>159</v>
      </c>
      <c r="B171" s="86" t="s">
        <v>462</v>
      </c>
      <c r="C171" s="43" t="s">
        <v>230</v>
      </c>
      <c r="D171" s="60">
        <v>7</v>
      </c>
      <c r="E171" s="61" t="s">
        <v>199</v>
      </c>
      <c r="F171" s="62">
        <v>41.85</v>
      </c>
      <c r="G171" s="63"/>
      <c r="H171" s="64"/>
      <c r="I171" s="65" t="s">
        <v>39</v>
      </c>
      <c r="J171" s="66">
        <f t="shared" si="20"/>
        <v>1</v>
      </c>
      <c r="K171" s="67" t="s">
        <v>64</v>
      </c>
      <c r="L171" s="67" t="s">
        <v>7</v>
      </c>
      <c r="M171" s="68"/>
      <c r="N171" s="63"/>
      <c r="O171" s="63"/>
      <c r="P171" s="69"/>
      <c r="Q171" s="63"/>
      <c r="R171" s="63"/>
      <c r="S171" s="69"/>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93">
        <f t="shared" si="21"/>
        <v>292.95</v>
      </c>
      <c r="BB171" s="71">
        <f t="shared" si="22"/>
        <v>292.95</v>
      </c>
      <c r="BC171" s="72" t="str">
        <f t="shared" si="23"/>
        <v>INR  Two Hundred &amp; Ninety Two  and Paise Ninety Five Only</v>
      </c>
      <c r="BE171" s="56">
        <f t="shared" si="24"/>
        <v>47.34072</v>
      </c>
      <c r="BF171" s="56">
        <v>122</v>
      </c>
      <c r="BG171" s="82">
        <f t="shared" si="25"/>
        <v>138.01</v>
      </c>
      <c r="BJ171" s="56">
        <v>37</v>
      </c>
      <c r="BK171" s="82">
        <f t="shared" si="26"/>
        <v>41.85</v>
      </c>
      <c r="HX171" s="57"/>
      <c r="HY171" s="57"/>
      <c r="HZ171" s="57"/>
      <c r="IA171" s="57"/>
      <c r="IB171" s="57"/>
    </row>
    <row r="172" spans="1:236" s="56" customFormat="1" ht="85.5" customHeight="1">
      <c r="A172" s="58">
        <v>160</v>
      </c>
      <c r="B172" s="86" t="s">
        <v>463</v>
      </c>
      <c r="C172" s="59" t="s">
        <v>231</v>
      </c>
      <c r="D172" s="60">
        <v>7</v>
      </c>
      <c r="E172" s="61" t="s">
        <v>199</v>
      </c>
      <c r="F172" s="62">
        <v>57.69</v>
      </c>
      <c r="G172" s="63"/>
      <c r="H172" s="64"/>
      <c r="I172" s="65" t="s">
        <v>39</v>
      </c>
      <c r="J172" s="66">
        <f t="shared" si="20"/>
        <v>1</v>
      </c>
      <c r="K172" s="67" t="s">
        <v>64</v>
      </c>
      <c r="L172" s="67" t="s">
        <v>7</v>
      </c>
      <c r="M172" s="68"/>
      <c r="N172" s="63"/>
      <c r="O172" s="63"/>
      <c r="P172" s="69"/>
      <c r="Q172" s="63"/>
      <c r="R172" s="63"/>
      <c r="S172" s="69"/>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93">
        <f t="shared" si="21"/>
        <v>403.83</v>
      </c>
      <c r="BB172" s="71">
        <f t="shared" si="22"/>
        <v>403.83</v>
      </c>
      <c r="BC172" s="72" t="str">
        <f t="shared" si="23"/>
        <v>INR  Four Hundred &amp; Three  and Paise Eighty Three Only</v>
      </c>
      <c r="BE172" s="56">
        <f t="shared" si="24"/>
        <v>65.258928</v>
      </c>
      <c r="BF172" s="56">
        <v>44.2</v>
      </c>
      <c r="BG172" s="82">
        <f t="shared" si="25"/>
        <v>50</v>
      </c>
      <c r="BJ172" s="56">
        <v>51</v>
      </c>
      <c r="BK172" s="82">
        <f t="shared" si="26"/>
        <v>57.69</v>
      </c>
      <c r="HX172" s="57"/>
      <c r="HY172" s="57"/>
      <c r="HZ172" s="57"/>
      <c r="IA172" s="57"/>
      <c r="IB172" s="57"/>
    </row>
    <row r="173" spans="1:236" s="56" customFormat="1" ht="201.75" customHeight="1">
      <c r="A173" s="27">
        <v>161</v>
      </c>
      <c r="B173" s="86" t="s">
        <v>464</v>
      </c>
      <c r="C173" s="43" t="s">
        <v>232</v>
      </c>
      <c r="D173" s="60">
        <v>2</v>
      </c>
      <c r="E173" s="61" t="s">
        <v>199</v>
      </c>
      <c r="F173" s="62">
        <v>2497.69</v>
      </c>
      <c r="G173" s="63"/>
      <c r="H173" s="64"/>
      <c r="I173" s="65" t="s">
        <v>39</v>
      </c>
      <c r="J173" s="66">
        <f t="shared" si="20"/>
        <v>1</v>
      </c>
      <c r="K173" s="67" t="s">
        <v>64</v>
      </c>
      <c r="L173" s="67" t="s">
        <v>7</v>
      </c>
      <c r="M173" s="68"/>
      <c r="N173" s="63"/>
      <c r="O173" s="63"/>
      <c r="P173" s="69"/>
      <c r="Q173" s="63"/>
      <c r="R173" s="63"/>
      <c r="S173" s="69"/>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93">
        <f t="shared" si="21"/>
        <v>4995.38</v>
      </c>
      <c r="BB173" s="71">
        <f t="shared" si="22"/>
        <v>4995.38</v>
      </c>
      <c r="BC173" s="72" t="str">
        <f t="shared" si="23"/>
        <v>INR  Four Thousand Nine Hundred &amp; Ninety Five  and Paise Thirty Eight Only</v>
      </c>
      <c r="BE173" s="56">
        <f t="shared" si="24"/>
        <v>2825.386928</v>
      </c>
      <c r="BF173" s="56">
        <v>70</v>
      </c>
      <c r="BG173" s="82">
        <f t="shared" si="25"/>
        <v>79.18</v>
      </c>
      <c r="BJ173" s="56">
        <v>2208</v>
      </c>
      <c r="BK173" s="82">
        <f t="shared" si="26"/>
        <v>2497.69</v>
      </c>
      <c r="HX173" s="57"/>
      <c r="HY173" s="57"/>
      <c r="HZ173" s="57"/>
      <c r="IA173" s="57"/>
      <c r="IB173" s="57"/>
    </row>
    <row r="174" spans="1:236" s="56" customFormat="1" ht="48.75" customHeight="1">
      <c r="A174" s="58">
        <v>162</v>
      </c>
      <c r="B174" s="86" t="s">
        <v>465</v>
      </c>
      <c r="C174" s="59" t="s">
        <v>233</v>
      </c>
      <c r="D174" s="60">
        <v>2</v>
      </c>
      <c r="E174" s="61" t="s">
        <v>199</v>
      </c>
      <c r="F174" s="62">
        <v>39.59</v>
      </c>
      <c r="G174" s="63"/>
      <c r="H174" s="64"/>
      <c r="I174" s="65" t="s">
        <v>39</v>
      </c>
      <c r="J174" s="66">
        <f t="shared" si="20"/>
        <v>1</v>
      </c>
      <c r="K174" s="67" t="s">
        <v>64</v>
      </c>
      <c r="L174" s="67" t="s">
        <v>7</v>
      </c>
      <c r="M174" s="68"/>
      <c r="N174" s="63"/>
      <c r="O174" s="63"/>
      <c r="P174" s="69"/>
      <c r="Q174" s="63"/>
      <c r="R174" s="63"/>
      <c r="S174" s="69"/>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93">
        <f t="shared" si="21"/>
        <v>79.18</v>
      </c>
      <c r="BB174" s="71">
        <f t="shared" si="22"/>
        <v>79.18</v>
      </c>
      <c r="BC174" s="72" t="str">
        <f t="shared" si="23"/>
        <v>INR  Seventy Nine and Paise Eighteen Only</v>
      </c>
      <c r="BE174" s="56">
        <f t="shared" si="24"/>
        <v>44.784208</v>
      </c>
      <c r="BF174" s="56">
        <v>45.1</v>
      </c>
      <c r="BG174" s="82">
        <f t="shared" si="25"/>
        <v>51.02</v>
      </c>
      <c r="BJ174" s="56">
        <v>35</v>
      </c>
      <c r="BK174" s="82">
        <f t="shared" si="26"/>
        <v>39.59</v>
      </c>
      <c r="HX174" s="57"/>
      <c r="HY174" s="57"/>
      <c r="HZ174" s="57"/>
      <c r="IA174" s="57"/>
      <c r="IB174" s="57"/>
    </row>
    <row r="175" spans="1:236" s="56" customFormat="1" ht="76.5" customHeight="1">
      <c r="A175" s="27">
        <v>163</v>
      </c>
      <c r="B175" s="86" t="s">
        <v>466</v>
      </c>
      <c r="C175" s="43" t="s">
        <v>234</v>
      </c>
      <c r="D175" s="60">
        <v>4</v>
      </c>
      <c r="E175" s="61" t="s">
        <v>199</v>
      </c>
      <c r="F175" s="62">
        <v>3511.24</v>
      </c>
      <c r="G175" s="63"/>
      <c r="H175" s="64"/>
      <c r="I175" s="65" t="s">
        <v>39</v>
      </c>
      <c r="J175" s="66">
        <f t="shared" si="20"/>
        <v>1</v>
      </c>
      <c r="K175" s="67" t="s">
        <v>64</v>
      </c>
      <c r="L175" s="67" t="s">
        <v>7</v>
      </c>
      <c r="M175" s="68"/>
      <c r="N175" s="63"/>
      <c r="O175" s="63"/>
      <c r="P175" s="69"/>
      <c r="Q175" s="63"/>
      <c r="R175" s="63"/>
      <c r="S175" s="69"/>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93">
        <f t="shared" si="21"/>
        <v>14044.96</v>
      </c>
      <c r="BB175" s="71">
        <f t="shared" si="22"/>
        <v>14044.96</v>
      </c>
      <c r="BC175" s="72" t="str">
        <f t="shared" si="23"/>
        <v>INR  Fourteen Thousand  &amp;Forty Four  and Paise Ninety Six Only</v>
      </c>
      <c r="BE175" s="56">
        <f t="shared" si="24"/>
        <v>3971.914688</v>
      </c>
      <c r="BF175" s="56">
        <v>45.81</v>
      </c>
      <c r="BG175" s="82">
        <f t="shared" si="25"/>
        <v>51.82</v>
      </c>
      <c r="BJ175" s="56">
        <v>3104</v>
      </c>
      <c r="BK175" s="82">
        <f t="shared" si="26"/>
        <v>3511.24</v>
      </c>
      <c r="HX175" s="57"/>
      <c r="HY175" s="57"/>
      <c r="HZ175" s="57"/>
      <c r="IA175" s="57"/>
      <c r="IB175" s="57"/>
    </row>
    <row r="176" spans="1:236" s="56" customFormat="1" ht="38.25" customHeight="1">
      <c r="A176" s="58">
        <v>164</v>
      </c>
      <c r="B176" s="86" t="s">
        <v>467</v>
      </c>
      <c r="C176" s="59" t="s">
        <v>235</v>
      </c>
      <c r="D176" s="60">
        <v>4</v>
      </c>
      <c r="E176" s="61" t="s">
        <v>202</v>
      </c>
      <c r="F176" s="62">
        <v>50.9</v>
      </c>
      <c r="G176" s="63">
        <v>180</v>
      </c>
      <c r="H176" s="64"/>
      <c r="I176" s="65" t="s">
        <v>39</v>
      </c>
      <c r="J176" s="66">
        <f t="shared" si="20"/>
        <v>1</v>
      </c>
      <c r="K176" s="67" t="s">
        <v>64</v>
      </c>
      <c r="L176" s="67" t="s">
        <v>7</v>
      </c>
      <c r="M176" s="68"/>
      <c r="N176" s="63"/>
      <c r="O176" s="63"/>
      <c r="P176" s="69"/>
      <c r="Q176" s="63"/>
      <c r="R176" s="63"/>
      <c r="S176" s="69"/>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93">
        <f t="shared" si="21"/>
        <v>203.6</v>
      </c>
      <c r="BB176" s="71">
        <f t="shared" si="22"/>
        <v>203.6</v>
      </c>
      <c r="BC176" s="72" t="str">
        <f t="shared" si="23"/>
        <v>INR  Two Hundred &amp; Three  and Paise Sixty Only</v>
      </c>
      <c r="BE176" s="56">
        <f t="shared" si="24"/>
        <v>57.57808</v>
      </c>
      <c r="BF176" s="56">
        <v>46.52</v>
      </c>
      <c r="BG176" s="82">
        <f t="shared" si="25"/>
        <v>52.62</v>
      </c>
      <c r="BJ176" s="56">
        <v>45</v>
      </c>
      <c r="BK176" s="82">
        <f t="shared" si="26"/>
        <v>50.9</v>
      </c>
      <c r="HX176" s="57"/>
      <c r="HY176" s="57"/>
      <c r="HZ176" s="57"/>
      <c r="IA176" s="57"/>
      <c r="IB176" s="57"/>
    </row>
    <row r="177" spans="1:236" s="56" customFormat="1" ht="45.75" customHeight="1">
      <c r="A177" s="27">
        <v>165</v>
      </c>
      <c r="B177" s="86" t="s">
        <v>468</v>
      </c>
      <c r="C177" s="43" t="s">
        <v>236</v>
      </c>
      <c r="D177" s="60">
        <v>4</v>
      </c>
      <c r="E177" s="61" t="s">
        <v>202</v>
      </c>
      <c r="F177" s="62">
        <v>79.18</v>
      </c>
      <c r="G177" s="63">
        <v>280</v>
      </c>
      <c r="H177" s="64"/>
      <c r="I177" s="65" t="s">
        <v>39</v>
      </c>
      <c r="J177" s="66">
        <f t="shared" si="20"/>
        <v>1</v>
      </c>
      <c r="K177" s="67" t="s">
        <v>64</v>
      </c>
      <c r="L177" s="67" t="s">
        <v>7</v>
      </c>
      <c r="M177" s="68"/>
      <c r="N177" s="63"/>
      <c r="O177" s="63"/>
      <c r="P177" s="69"/>
      <c r="Q177" s="63"/>
      <c r="R177" s="63"/>
      <c r="S177" s="69"/>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93">
        <f t="shared" si="21"/>
        <v>316.72</v>
      </c>
      <c r="BB177" s="71">
        <f t="shared" si="22"/>
        <v>316.72</v>
      </c>
      <c r="BC177" s="72" t="str">
        <f t="shared" si="23"/>
        <v>INR  Three Hundred &amp; Sixteen  and Paise Seventy Two Only</v>
      </c>
      <c r="BE177" s="56">
        <f t="shared" si="24"/>
        <v>89.568416</v>
      </c>
      <c r="BF177" s="56">
        <v>84</v>
      </c>
      <c r="BG177" s="82">
        <f t="shared" si="25"/>
        <v>95.02</v>
      </c>
      <c r="BJ177" s="56">
        <v>70</v>
      </c>
      <c r="BK177" s="82">
        <f t="shared" si="26"/>
        <v>79.18</v>
      </c>
      <c r="HX177" s="57"/>
      <c r="HY177" s="57"/>
      <c r="HZ177" s="57"/>
      <c r="IA177" s="57"/>
      <c r="IB177" s="57"/>
    </row>
    <row r="178" spans="1:236" s="56" customFormat="1" ht="27.75" customHeight="1">
      <c r="A178" s="58">
        <v>166</v>
      </c>
      <c r="B178" s="86" t="s">
        <v>469</v>
      </c>
      <c r="C178" s="59" t="s">
        <v>237</v>
      </c>
      <c r="D178" s="60">
        <v>4</v>
      </c>
      <c r="E178" s="61" t="s">
        <v>202</v>
      </c>
      <c r="F178" s="62">
        <v>50.9</v>
      </c>
      <c r="G178" s="63">
        <v>180</v>
      </c>
      <c r="H178" s="64"/>
      <c r="I178" s="65" t="s">
        <v>39</v>
      </c>
      <c r="J178" s="66">
        <f t="shared" si="20"/>
        <v>1</v>
      </c>
      <c r="K178" s="67" t="s">
        <v>64</v>
      </c>
      <c r="L178" s="67" t="s">
        <v>7</v>
      </c>
      <c r="M178" s="68"/>
      <c r="N178" s="63"/>
      <c r="O178" s="63"/>
      <c r="P178" s="69"/>
      <c r="Q178" s="63"/>
      <c r="R178" s="63"/>
      <c r="S178" s="69"/>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93">
        <f t="shared" si="21"/>
        <v>203.6</v>
      </c>
      <c r="BB178" s="71">
        <f t="shared" si="22"/>
        <v>203.6</v>
      </c>
      <c r="BC178" s="72" t="str">
        <f t="shared" si="23"/>
        <v>INR  Two Hundred &amp; Three  and Paise Sixty Only</v>
      </c>
      <c r="BE178" s="56">
        <f t="shared" si="24"/>
        <v>57.57808</v>
      </c>
      <c r="BF178" s="56">
        <v>84.71</v>
      </c>
      <c r="BG178" s="82">
        <f t="shared" si="25"/>
        <v>95.82</v>
      </c>
      <c r="BJ178" s="56">
        <v>45</v>
      </c>
      <c r="BK178" s="82">
        <f t="shared" si="26"/>
        <v>50.9</v>
      </c>
      <c r="HX178" s="57"/>
      <c r="HY178" s="57"/>
      <c r="HZ178" s="57"/>
      <c r="IA178" s="57"/>
      <c r="IB178" s="57"/>
    </row>
    <row r="179" spans="1:236" s="56" customFormat="1" ht="48" customHeight="1">
      <c r="A179" s="27">
        <v>167</v>
      </c>
      <c r="B179" s="86" t="s">
        <v>470</v>
      </c>
      <c r="C179" s="43" t="s">
        <v>238</v>
      </c>
      <c r="D179" s="60">
        <v>1</v>
      </c>
      <c r="E179" s="61" t="s">
        <v>202</v>
      </c>
      <c r="F179" s="62">
        <v>50.9</v>
      </c>
      <c r="G179" s="63">
        <v>45</v>
      </c>
      <c r="H179" s="64"/>
      <c r="I179" s="65" t="s">
        <v>39</v>
      </c>
      <c r="J179" s="66">
        <f t="shared" si="20"/>
        <v>1</v>
      </c>
      <c r="K179" s="67" t="s">
        <v>64</v>
      </c>
      <c r="L179" s="67" t="s">
        <v>7</v>
      </c>
      <c r="M179" s="68"/>
      <c r="N179" s="63"/>
      <c r="O179" s="63"/>
      <c r="P179" s="69"/>
      <c r="Q179" s="63"/>
      <c r="R179" s="63"/>
      <c r="S179" s="69"/>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93">
        <f t="shared" si="21"/>
        <v>50.9</v>
      </c>
      <c r="BB179" s="71">
        <f t="shared" si="22"/>
        <v>50.9</v>
      </c>
      <c r="BC179" s="72" t="str">
        <f t="shared" si="23"/>
        <v>INR  Fifty and Paise Ninety Only</v>
      </c>
      <c r="BE179" s="56">
        <f t="shared" si="24"/>
        <v>57.57808</v>
      </c>
      <c r="BF179" s="56">
        <v>85.42</v>
      </c>
      <c r="BG179" s="82">
        <f t="shared" si="25"/>
        <v>96.63</v>
      </c>
      <c r="BJ179" s="56">
        <v>45</v>
      </c>
      <c r="BK179" s="82">
        <f t="shared" si="26"/>
        <v>50.9</v>
      </c>
      <c r="HX179" s="57"/>
      <c r="HY179" s="57"/>
      <c r="HZ179" s="57"/>
      <c r="IA179" s="57"/>
      <c r="IB179" s="57"/>
    </row>
    <row r="180" spans="1:236" s="56" customFormat="1" ht="33.75" customHeight="1">
      <c r="A180" s="58">
        <v>168</v>
      </c>
      <c r="B180" s="86" t="s">
        <v>471</v>
      </c>
      <c r="C180" s="59" t="s">
        <v>239</v>
      </c>
      <c r="D180" s="60">
        <v>16</v>
      </c>
      <c r="E180" s="61" t="s">
        <v>202</v>
      </c>
      <c r="F180" s="62">
        <v>30.54</v>
      </c>
      <c r="G180" s="63">
        <v>432</v>
      </c>
      <c r="H180" s="64"/>
      <c r="I180" s="65" t="s">
        <v>39</v>
      </c>
      <c r="J180" s="66">
        <f t="shared" si="20"/>
        <v>1</v>
      </c>
      <c r="K180" s="67" t="s">
        <v>64</v>
      </c>
      <c r="L180" s="67" t="s">
        <v>7</v>
      </c>
      <c r="M180" s="68"/>
      <c r="N180" s="63"/>
      <c r="O180" s="63"/>
      <c r="P180" s="69"/>
      <c r="Q180" s="63"/>
      <c r="R180" s="63"/>
      <c r="S180" s="69"/>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93">
        <f t="shared" si="21"/>
        <v>488.64</v>
      </c>
      <c r="BB180" s="71">
        <f t="shared" si="22"/>
        <v>488.64</v>
      </c>
      <c r="BC180" s="72" t="str">
        <f t="shared" si="23"/>
        <v>INR  Four Hundred &amp; Eighty Eight  and Paise Sixty Four Only</v>
      </c>
      <c r="BE180" s="56">
        <f t="shared" si="24"/>
        <v>34.546848</v>
      </c>
      <c r="BF180" s="56">
        <v>14.24</v>
      </c>
      <c r="BG180" s="82">
        <f t="shared" si="25"/>
        <v>16.11</v>
      </c>
      <c r="BJ180" s="56">
        <v>27</v>
      </c>
      <c r="BK180" s="82">
        <f t="shared" si="26"/>
        <v>30.54</v>
      </c>
      <c r="HX180" s="57"/>
      <c r="HY180" s="57"/>
      <c r="HZ180" s="57"/>
      <c r="IA180" s="57"/>
      <c r="IB180" s="57"/>
    </row>
    <row r="181" spans="1:236" s="56" customFormat="1" ht="32.25" customHeight="1">
      <c r="A181" s="27">
        <v>169</v>
      </c>
      <c r="B181" s="86" t="s">
        <v>472</v>
      </c>
      <c r="C181" s="43" t="s">
        <v>240</v>
      </c>
      <c r="D181" s="60">
        <v>3</v>
      </c>
      <c r="E181" s="61" t="s">
        <v>475</v>
      </c>
      <c r="F181" s="62">
        <v>22.62</v>
      </c>
      <c r="G181" s="63">
        <v>60</v>
      </c>
      <c r="H181" s="64"/>
      <c r="I181" s="65" t="s">
        <v>39</v>
      </c>
      <c r="J181" s="66">
        <f t="shared" si="20"/>
        <v>1</v>
      </c>
      <c r="K181" s="67" t="s">
        <v>64</v>
      </c>
      <c r="L181" s="67" t="s">
        <v>7</v>
      </c>
      <c r="M181" s="68"/>
      <c r="N181" s="63"/>
      <c r="O181" s="63"/>
      <c r="P181" s="69"/>
      <c r="Q181" s="63"/>
      <c r="R181" s="63"/>
      <c r="S181" s="69"/>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93">
        <f t="shared" si="21"/>
        <v>67.86</v>
      </c>
      <c r="BB181" s="71">
        <f t="shared" si="22"/>
        <v>67.86</v>
      </c>
      <c r="BC181" s="72" t="str">
        <f t="shared" si="23"/>
        <v>INR  Sixty Seven and Paise Eighty Six Only</v>
      </c>
      <c r="BE181" s="56">
        <f t="shared" si="24"/>
        <v>25.587744</v>
      </c>
      <c r="BF181" s="56">
        <v>49</v>
      </c>
      <c r="BG181" s="82">
        <f t="shared" si="25"/>
        <v>55.43</v>
      </c>
      <c r="BJ181" s="56">
        <v>20</v>
      </c>
      <c r="BK181" s="82">
        <f t="shared" si="26"/>
        <v>22.62</v>
      </c>
      <c r="HX181" s="57"/>
      <c r="HY181" s="57"/>
      <c r="HZ181" s="57"/>
      <c r="IA181" s="57"/>
      <c r="IB181" s="57"/>
    </row>
    <row r="182" spans="1:236" s="56" customFormat="1" ht="45">
      <c r="A182" s="58">
        <v>170</v>
      </c>
      <c r="B182" s="86" t="s">
        <v>473</v>
      </c>
      <c r="C182" s="59" t="s">
        <v>241</v>
      </c>
      <c r="D182" s="60">
        <v>8</v>
      </c>
      <c r="E182" s="61" t="s">
        <v>202</v>
      </c>
      <c r="F182" s="62">
        <v>29.41</v>
      </c>
      <c r="G182" s="63">
        <v>208</v>
      </c>
      <c r="H182" s="64"/>
      <c r="I182" s="65" t="s">
        <v>39</v>
      </c>
      <c r="J182" s="66">
        <f t="shared" si="20"/>
        <v>1</v>
      </c>
      <c r="K182" s="67" t="s">
        <v>64</v>
      </c>
      <c r="L182" s="67" t="s">
        <v>7</v>
      </c>
      <c r="M182" s="68"/>
      <c r="N182" s="63"/>
      <c r="O182" s="63"/>
      <c r="P182" s="69"/>
      <c r="Q182" s="63"/>
      <c r="R182" s="63"/>
      <c r="S182" s="69"/>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93">
        <f t="shared" si="21"/>
        <v>235.28</v>
      </c>
      <c r="BB182" s="71">
        <f t="shared" si="22"/>
        <v>235.28</v>
      </c>
      <c r="BC182" s="72" t="str">
        <f t="shared" si="23"/>
        <v>INR  Two Hundred &amp; Thirty Five  and Paise Twenty Eight Only</v>
      </c>
      <c r="BE182" s="56">
        <f t="shared" si="24"/>
        <v>33.268592</v>
      </c>
      <c r="BF182" s="56">
        <v>38</v>
      </c>
      <c r="BG182" s="82">
        <f t="shared" si="25"/>
        <v>42.99</v>
      </c>
      <c r="BJ182" s="56">
        <v>26</v>
      </c>
      <c r="BK182" s="82">
        <f t="shared" si="26"/>
        <v>29.41</v>
      </c>
      <c r="HX182" s="57"/>
      <c r="HY182" s="57"/>
      <c r="HZ182" s="57"/>
      <c r="IA182" s="57"/>
      <c r="IB182" s="57"/>
    </row>
    <row r="183" spans="1:236" s="56" customFormat="1" ht="30">
      <c r="A183" s="27">
        <v>171</v>
      </c>
      <c r="B183" s="86" t="s">
        <v>474</v>
      </c>
      <c r="C183" s="43" t="s">
        <v>242</v>
      </c>
      <c r="D183" s="60">
        <v>2</v>
      </c>
      <c r="E183" s="61" t="s">
        <v>202</v>
      </c>
      <c r="F183" s="62">
        <v>29.41</v>
      </c>
      <c r="G183" s="63">
        <v>52</v>
      </c>
      <c r="H183" s="64"/>
      <c r="I183" s="65" t="s">
        <v>39</v>
      </c>
      <c r="J183" s="66">
        <f t="shared" si="20"/>
        <v>1</v>
      </c>
      <c r="K183" s="67" t="s">
        <v>64</v>
      </c>
      <c r="L183" s="67" t="s">
        <v>7</v>
      </c>
      <c r="M183" s="68"/>
      <c r="N183" s="63"/>
      <c r="O183" s="63"/>
      <c r="P183" s="69"/>
      <c r="Q183" s="63"/>
      <c r="R183" s="63"/>
      <c r="S183" s="69"/>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93">
        <f t="shared" si="21"/>
        <v>58.82</v>
      </c>
      <c r="BB183" s="71">
        <f t="shared" si="22"/>
        <v>58.82</v>
      </c>
      <c r="BC183" s="72" t="str">
        <f t="shared" si="23"/>
        <v>INR  Fifty Eight and Paise Eighty Two Only</v>
      </c>
      <c r="BE183" s="56">
        <f t="shared" si="24"/>
        <v>33.268592</v>
      </c>
      <c r="BF183" s="56">
        <v>81</v>
      </c>
      <c r="BG183" s="82">
        <f t="shared" si="25"/>
        <v>91.63</v>
      </c>
      <c r="BJ183" s="56">
        <v>26</v>
      </c>
      <c r="BK183" s="82">
        <f t="shared" si="26"/>
        <v>29.41</v>
      </c>
      <c r="HX183" s="57"/>
      <c r="HY183" s="57"/>
      <c r="HZ183" s="57"/>
      <c r="IA183" s="57"/>
      <c r="IB183" s="57"/>
    </row>
    <row r="184" spans="1:236" s="56" customFormat="1" ht="75">
      <c r="A184" s="58">
        <v>172</v>
      </c>
      <c r="B184" s="86" t="s">
        <v>476</v>
      </c>
      <c r="C184" s="59" t="s">
        <v>243</v>
      </c>
      <c r="D184" s="60">
        <v>3</v>
      </c>
      <c r="E184" s="61" t="s">
        <v>199</v>
      </c>
      <c r="F184" s="62">
        <v>175.34</v>
      </c>
      <c r="G184" s="63"/>
      <c r="H184" s="64"/>
      <c r="I184" s="65" t="s">
        <v>39</v>
      </c>
      <c r="J184" s="66">
        <f t="shared" si="20"/>
        <v>1</v>
      </c>
      <c r="K184" s="67" t="s">
        <v>64</v>
      </c>
      <c r="L184" s="67" t="s">
        <v>7</v>
      </c>
      <c r="M184" s="68"/>
      <c r="N184" s="63"/>
      <c r="O184" s="63"/>
      <c r="P184" s="69"/>
      <c r="Q184" s="63"/>
      <c r="R184" s="63"/>
      <c r="S184" s="69"/>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93">
        <f t="shared" si="21"/>
        <v>526.02</v>
      </c>
      <c r="BB184" s="71">
        <f t="shared" si="22"/>
        <v>526.02</v>
      </c>
      <c r="BC184" s="72" t="str">
        <f t="shared" si="23"/>
        <v>INR  Five Hundred &amp; Twenty Six  and Paise Two Only</v>
      </c>
      <c r="BE184" s="56">
        <f t="shared" si="24"/>
        <v>198.344608</v>
      </c>
      <c r="BF184" s="56">
        <v>29</v>
      </c>
      <c r="BG184" s="82">
        <f t="shared" si="25"/>
        <v>32.8</v>
      </c>
      <c r="BJ184" s="56">
        <v>155</v>
      </c>
      <c r="BK184" s="82">
        <f t="shared" si="26"/>
        <v>175.34</v>
      </c>
      <c r="HX184" s="57"/>
      <c r="HY184" s="57"/>
      <c r="HZ184" s="57"/>
      <c r="IA184" s="57"/>
      <c r="IB184" s="57"/>
    </row>
    <row r="185" spans="1:236" s="56" customFormat="1" ht="75">
      <c r="A185" s="27">
        <v>173</v>
      </c>
      <c r="B185" s="86" t="s">
        <v>477</v>
      </c>
      <c r="C185" s="43" t="s">
        <v>244</v>
      </c>
      <c r="D185" s="60">
        <v>3</v>
      </c>
      <c r="E185" s="61" t="s">
        <v>199</v>
      </c>
      <c r="F185" s="62">
        <v>166.29</v>
      </c>
      <c r="G185" s="63"/>
      <c r="H185" s="64"/>
      <c r="I185" s="65" t="s">
        <v>39</v>
      </c>
      <c r="J185" s="66">
        <f t="shared" si="20"/>
        <v>1</v>
      </c>
      <c r="K185" s="67" t="s">
        <v>64</v>
      </c>
      <c r="L185" s="67" t="s">
        <v>7</v>
      </c>
      <c r="M185" s="68"/>
      <c r="N185" s="63"/>
      <c r="O185" s="63"/>
      <c r="P185" s="69"/>
      <c r="Q185" s="63"/>
      <c r="R185" s="63"/>
      <c r="S185" s="69"/>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93">
        <f t="shared" si="21"/>
        <v>498.87</v>
      </c>
      <c r="BB185" s="71">
        <f t="shared" si="22"/>
        <v>498.87</v>
      </c>
      <c r="BC185" s="72" t="str">
        <f t="shared" si="23"/>
        <v>INR  Four Hundred &amp; Ninety Eight  and Paise Eighty Seven Only</v>
      </c>
      <c r="BE185" s="56">
        <f t="shared" si="24"/>
        <v>188.107248</v>
      </c>
      <c r="BF185" s="56">
        <v>79</v>
      </c>
      <c r="BG185" s="82">
        <f t="shared" si="25"/>
        <v>89.36</v>
      </c>
      <c r="BJ185" s="56">
        <v>147</v>
      </c>
      <c r="BK185" s="82">
        <f t="shared" si="26"/>
        <v>166.29</v>
      </c>
      <c r="HX185" s="57"/>
      <c r="HY185" s="57"/>
      <c r="HZ185" s="57"/>
      <c r="IA185" s="57"/>
      <c r="IB185" s="57"/>
    </row>
    <row r="186" spans="1:236" s="56" customFormat="1" ht="75">
      <c r="A186" s="58">
        <v>174</v>
      </c>
      <c r="B186" s="86" t="s">
        <v>478</v>
      </c>
      <c r="C186" s="59" t="s">
        <v>245</v>
      </c>
      <c r="D186" s="60">
        <v>3</v>
      </c>
      <c r="E186" s="61" t="s">
        <v>199</v>
      </c>
      <c r="F186" s="62">
        <v>102.94</v>
      </c>
      <c r="G186" s="63"/>
      <c r="H186" s="64"/>
      <c r="I186" s="65" t="s">
        <v>39</v>
      </c>
      <c r="J186" s="66">
        <f t="shared" si="20"/>
        <v>1</v>
      </c>
      <c r="K186" s="67" t="s">
        <v>64</v>
      </c>
      <c r="L186" s="67" t="s">
        <v>7</v>
      </c>
      <c r="M186" s="68"/>
      <c r="N186" s="63"/>
      <c r="O186" s="63"/>
      <c r="P186" s="69"/>
      <c r="Q186" s="63"/>
      <c r="R186" s="63"/>
      <c r="S186" s="69"/>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93">
        <f t="shared" si="21"/>
        <v>308.82</v>
      </c>
      <c r="BB186" s="71">
        <f t="shared" si="22"/>
        <v>308.82</v>
      </c>
      <c r="BC186" s="72" t="str">
        <f t="shared" si="23"/>
        <v>INR  Three Hundred &amp; Eight  and Paise Eighty Two Only</v>
      </c>
      <c r="BE186" s="56">
        <f t="shared" si="24"/>
        <v>116.445728</v>
      </c>
      <c r="BF186" s="56">
        <v>1267</v>
      </c>
      <c r="BG186" s="82">
        <f t="shared" si="25"/>
        <v>1433.23</v>
      </c>
      <c r="BJ186" s="56">
        <v>91</v>
      </c>
      <c r="BK186" s="82">
        <f t="shared" si="26"/>
        <v>102.94</v>
      </c>
      <c r="HX186" s="57"/>
      <c r="HY186" s="57"/>
      <c r="HZ186" s="57"/>
      <c r="IA186" s="57"/>
      <c r="IB186" s="57"/>
    </row>
    <row r="187" spans="1:236" s="56" customFormat="1" ht="75">
      <c r="A187" s="27">
        <v>175</v>
      </c>
      <c r="B187" s="86" t="s">
        <v>479</v>
      </c>
      <c r="C187" s="43" t="s">
        <v>246</v>
      </c>
      <c r="D187" s="60">
        <v>6</v>
      </c>
      <c r="E187" s="61" t="s">
        <v>199</v>
      </c>
      <c r="F187" s="62">
        <v>1148.17</v>
      </c>
      <c r="G187" s="63"/>
      <c r="H187" s="64"/>
      <c r="I187" s="65" t="s">
        <v>39</v>
      </c>
      <c r="J187" s="66">
        <f t="shared" si="20"/>
        <v>1</v>
      </c>
      <c r="K187" s="67" t="s">
        <v>64</v>
      </c>
      <c r="L187" s="67" t="s">
        <v>7</v>
      </c>
      <c r="M187" s="68"/>
      <c r="N187" s="63"/>
      <c r="O187" s="63"/>
      <c r="P187" s="69"/>
      <c r="Q187" s="63"/>
      <c r="R187" s="63"/>
      <c r="S187" s="69"/>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93">
        <f t="shared" si="21"/>
        <v>6889.02</v>
      </c>
      <c r="BB187" s="71">
        <f t="shared" si="22"/>
        <v>6889.02</v>
      </c>
      <c r="BC187" s="72" t="str">
        <f t="shared" si="23"/>
        <v>INR  Six Thousand Eight Hundred &amp; Eighty Nine  and Paise Two Only</v>
      </c>
      <c r="BE187" s="56">
        <f t="shared" si="24"/>
        <v>1298.809904</v>
      </c>
      <c r="BF187" s="56">
        <v>1008</v>
      </c>
      <c r="BG187" s="82">
        <f t="shared" si="25"/>
        <v>1140.25</v>
      </c>
      <c r="BJ187" s="56">
        <v>1015</v>
      </c>
      <c r="BK187" s="82">
        <f t="shared" si="26"/>
        <v>1148.17</v>
      </c>
      <c r="HX187" s="57"/>
      <c r="HY187" s="57"/>
      <c r="HZ187" s="57"/>
      <c r="IA187" s="57"/>
      <c r="IB187" s="57"/>
    </row>
    <row r="188" spans="1:236" s="56" customFormat="1" ht="61.5" customHeight="1">
      <c r="A188" s="58">
        <v>176</v>
      </c>
      <c r="B188" s="86" t="s">
        <v>480</v>
      </c>
      <c r="C188" s="59" t="s">
        <v>247</v>
      </c>
      <c r="D188" s="60">
        <v>6</v>
      </c>
      <c r="E188" s="61" t="s">
        <v>475</v>
      </c>
      <c r="F188" s="62">
        <v>321.26</v>
      </c>
      <c r="G188" s="63"/>
      <c r="H188" s="64"/>
      <c r="I188" s="65" t="s">
        <v>39</v>
      </c>
      <c r="J188" s="66">
        <f t="shared" si="20"/>
        <v>1</v>
      </c>
      <c r="K188" s="67" t="s">
        <v>64</v>
      </c>
      <c r="L188" s="67" t="s">
        <v>7</v>
      </c>
      <c r="M188" s="68"/>
      <c r="N188" s="63"/>
      <c r="O188" s="63"/>
      <c r="P188" s="69"/>
      <c r="Q188" s="63"/>
      <c r="R188" s="63"/>
      <c r="S188" s="69"/>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93">
        <f t="shared" si="21"/>
        <v>1927.56</v>
      </c>
      <c r="BB188" s="71">
        <f t="shared" si="22"/>
        <v>1927.56</v>
      </c>
      <c r="BC188" s="72" t="str">
        <f t="shared" si="23"/>
        <v>INR  One Thousand Nine Hundred &amp; Twenty Seven  and Paise Fifty Six Only</v>
      </c>
      <c r="BE188" s="56">
        <f t="shared" si="24"/>
        <v>363.409312</v>
      </c>
      <c r="BF188" s="56">
        <v>1020</v>
      </c>
      <c r="BG188" s="82">
        <f t="shared" si="25"/>
        <v>1153.82</v>
      </c>
      <c r="BJ188" s="56">
        <v>284</v>
      </c>
      <c r="BK188" s="82">
        <f t="shared" si="26"/>
        <v>321.26</v>
      </c>
      <c r="HX188" s="57"/>
      <c r="HY188" s="57"/>
      <c r="HZ188" s="57"/>
      <c r="IA188" s="57"/>
      <c r="IB188" s="57"/>
    </row>
    <row r="189" spans="1:236" s="56" customFormat="1" ht="49.5" customHeight="1">
      <c r="A189" s="27">
        <v>177</v>
      </c>
      <c r="B189" s="86" t="s">
        <v>481</v>
      </c>
      <c r="C189" s="43" t="s">
        <v>248</v>
      </c>
      <c r="D189" s="60">
        <v>6</v>
      </c>
      <c r="E189" s="61" t="s">
        <v>199</v>
      </c>
      <c r="F189" s="62">
        <v>315.6</v>
      </c>
      <c r="G189" s="63"/>
      <c r="H189" s="64"/>
      <c r="I189" s="65" t="s">
        <v>39</v>
      </c>
      <c r="J189" s="66">
        <f t="shared" si="20"/>
        <v>1</v>
      </c>
      <c r="K189" s="67" t="s">
        <v>64</v>
      </c>
      <c r="L189" s="67" t="s">
        <v>7</v>
      </c>
      <c r="M189" s="68"/>
      <c r="N189" s="63"/>
      <c r="O189" s="63"/>
      <c r="P189" s="69"/>
      <c r="Q189" s="63"/>
      <c r="R189" s="63"/>
      <c r="S189" s="69"/>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93">
        <f t="shared" si="21"/>
        <v>1893.6</v>
      </c>
      <c r="BB189" s="71">
        <f t="shared" si="22"/>
        <v>1893.6</v>
      </c>
      <c r="BC189" s="72" t="str">
        <f t="shared" si="23"/>
        <v>INR  One Thousand Eight Hundred &amp; Ninety Three  and Paise Sixty Only</v>
      </c>
      <c r="BE189" s="56">
        <f t="shared" si="24"/>
        <v>357.00672</v>
      </c>
      <c r="BF189" s="56">
        <v>1032</v>
      </c>
      <c r="BG189" s="82">
        <f t="shared" si="25"/>
        <v>1167.4</v>
      </c>
      <c r="BJ189" s="56">
        <v>279</v>
      </c>
      <c r="BK189" s="82">
        <f t="shared" si="26"/>
        <v>315.6</v>
      </c>
      <c r="HX189" s="57"/>
      <c r="HY189" s="57"/>
      <c r="HZ189" s="57"/>
      <c r="IA189" s="57"/>
      <c r="IB189" s="57"/>
    </row>
    <row r="190" spans="1:236" s="56" customFormat="1" ht="45">
      <c r="A190" s="58">
        <v>178</v>
      </c>
      <c r="B190" s="86" t="s">
        <v>482</v>
      </c>
      <c r="C190" s="59" t="s">
        <v>249</v>
      </c>
      <c r="D190" s="60">
        <v>6</v>
      </c>
      <c r="E190" s="61" t="s">
        <v>199</v>
      </c>
      <c r="F190" s="62">
        <v>72.4</v>
      </c>
      <c r="G190" s="63"/>
      <c r="H190" s="64"/>
      <c r="I190" s="65" t="s">
        <v>39</v>
      </c>
      <c r="J190" s="66">
        <f t="shared" si="20"/>
        <v>1</v>
      </c>
      <c r="K190" s="67" t="s">
        <v>64</v>
      </c>
      <c r="L190" s="67" t="s">
        <v>7</v>
      </c>
      <c r="M190" s="68"/>
      <c r="N190" s="63"/>
      <c r="O190" s="63"/>
      <c r="P190" s="69"/>
      <c r="Q190" s="63"/>
      <c r="R190" s="63"/>
      <c r="S190" s="69"/>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93">
        <f aca="true" t="shared" si="27" ref="BA190:BA224">total_amount_ba($B$2,$D$2,D190,F190,J190,K190,M190)</f>
        <v>434.4</v>
      </c>
      <c r="BB190" s="71">
        <f t="shared" si="22"/>
        <v>434.4</v>
      </c>
      <c r="BC190" s="72" t="str">
        <f t="shared" si="23"/>
        <v>INR  Four Hundred &amp; Thirty Four  and Paise Forty Only</v>
      </c>
      <c r="BE190" s="56">
        <f t="shared" si="24"/>
        <v>81.89888</v>
      </c>
      <c r="BF190" s="56">
        <v>1147</v>
      </c>
      <c r="BG190" s="82">
        <f t="shared" si="25"/>
        <v>1297.49</v>
      </c>
      <c r="BJ190" s="56">
        <v>64</v>
      </c>
      <c r="BK190" s="82">
        <f t="shared" si="26"/>
        <v>72.4</v>
      </c>
      <c r="HX190" s="57"/>
      <c r="HY190" s="57"/>
      <c r="HZ190" s="57"/>
      <c r="IA190" s="57"/>
      <c r="IB190" s="57"/>
    </row>
    <row r="191" spans="1:236" s="56" customFormat="1" ht="45">
      <c r="A191" s="27">
        <v>179</v>
      </c>
      <c r="B191" s="86" t="s">
        <v>483</v>
      </c>
      <c r="C191" s="43" t="s">
        <v>250</v>
      </c>
      <c r="D191" s="60">
        <v>6</v>
      </c>
      <c r="E191" s="61" t="s">
        <v>199</v>
      </c>
      <c r="F191" s="62">
        <v>343.88</v>
      </c>
      <c r="G191" s="63"/>
      <c r="H191" s="64"/>
      <c r="I191" s="65" t="s">
        <v>39</v>
      </c>
      <c r="J191" s="66">
        <f aca="true" t="shared" si="28" ref="J191:J196">IF(I191="Less(-)",-1,1)</f>
        <v>1</v>
      </c>
      <c r="K191" s="67" t="s">
        <v>64</v>
      </c>
      <c r="L191" s="67" t="s">
        <v>7</v>
      </c>
      <c r="M191" s="68"/>
      <c r="N191" s="63"/>
      <c r="O191" s="63"/>
      <c r="P191" s="69"/>
      <c r="Q191" s="63"/>
      <c r="R191" s="63"/>
      <c r="S191" s="69"/>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93">
        <f t="shared" si="27"/>
        <v>2063.28</v>
      </c>
      <c r="BB191" s="71">
        <f t="shared" si="22"/>
        <v>2063.28</v>
      </c>
      <c r="BC191" s="72" t="str">
        <f aca="true" t="shared" si="29" ref="BC191:BC196">SpellNumber(L191,BB191)</f>
        <v>INR  Two Thousand  &amp;Sixty Three  and Paise Twenty Eight Only</v>
      </c>
      <c r="BE191" s="56">
        <f aca="true" t="shared" si="30" ref="BE191:BE196">F191*1.12*1.01</f>
        <v>388.997056</v>
      </c>
      <c r="BF191" s="56">
        <v>1008</v>
      </c>
      <c r="BG191" s="82">
        <f aca="true" t="shared" si="31" ref="BG191:BG196">BF191*1.12*1.01</f>
        <v>1140.25</v>
      </c>
      <c r="BJ191" s="56">
        <v>304</v>
      </c>
      <c r="BK191" s="82">
        <f t="shared" si="26"/>
        <v>343.88</v>
      </c>
      <c r="HX191" s="57"/>
      <c r="HY191" s="57"/>
      <c r="HZ191" s="57"/>
      <c r="IA191" s="57"/>
      <c r="IB191" s="57"/>
    </row>
    <row r="192" spans="1:236" s="56" customFormat="1" ht="45">
      <c r="A192" s="58">
        <v>180</v>
      </c>
      <c r="B192" s="86" t="s">
        <v>484</v>
      </c>
      <c r="C192" s="59" t="s">
        <v>251</v>
      </c>
      <c r="D192" s="60">
        <v>6</v>
      </c>
      <c r="E192" s="61" t="s">
        <v>199</v>
      </c>
      <c r="F192" s="62">
        <v>343.88</v>
      </c>
      <c r="G192" s="63"/>
      <c r="H192" s="64"/>
      <c r="I192" s="65" t="s">
        <v>39</v>
      </c>
      <c r="J192" s="66">
        <f t="shared" si="28"/>
        <v>1</v>
      </c>
      <c r="K192" s="67" t="s">
        <v>64</v>
      </c>
      <c r="L192" s="67" t="s">
        <v>7</v>
      </c>
      <c r="M192" s="68"/>
      <c r="N192" s="63"/>
      <c r="O192" s="63"/>
      <c r="P192" s="69"/>
      <c r="Q192" s="63"/>
      <c r="R192" s="63"/>
      <c r="S192" s="69"/>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93">
        <f t="shared" si="27"/>
        <v>2063.28</v>
      </c>
      <c r="BB192" s="71">
        <f t="shared" si="22"/>
        <v>2063.28</v>
      </c>
      <c r="BC192" s="72" t="str">
        <f t="shared" si="29"/>
        <v>INR  Two Thousand  &amp;Sixty Three  and Paise Twenty Eight Only</v>
      </c>
      <c r="BE192" s="56">
        <f t="shared" si="30"/>
        <v>388.997056</v>
      </c>
      <c r="BF192" s="56">
        <v>1020</v>
      </c>
      <c r="BG192" s="82">
        <f t="shared" si="31"/>
        <v>1153.82</v>
      </c>
      <c r="BJ192" s="56">
        <v>304</v>
      </c>
      <c r="BK192" s="82">
        <f t="shared" si="26"/>
        <v>343.88</v>
      </c>
      <c r="HX192" s="57"/>
      <c r="HY192" s="57"/>
      <c r="HZ192" s="57"/>
      <c r="IA192" s="57"/>
      <c r="IB192" s="57"/>
    </row>
    <row r="193" spans="1:236" s="56" customFormat="1" ht="45">
      <c r="A193" s="27">
        <v>181</v>
      </c>
      <c r="B193" s="86" t="s">
        <v>485</v>
      </c>
      <c r="C193" s="43" t="s">
        <v>252</v>
      </c>
      <c r="D193" s="60">
        <v>6</v>
      </c>
      <c r="E193" s="61" t="s">
        <v>199</v>
      </c>
      <c r="F193" s="62">
        <v>343.88</v>
      </c>
      <c r="G193" s="63"/>
      <c r="H193" s="64"/>
      <c r="I193" s="65" t="s">
        <v>39</v>
      </c>
      <c r="J193" s="66">
        <f t="shared" si="28"/>
        <v>1</v>
      </c>
      <c r="K193" s="67" t="s">
        <v>64</v>
      </c>
      <c r="L193" s="67" t="s">
        <v>7</v>
      </c>
      <c r="M193" s="68"/>
      <c r="N193" s="63"/>
      <c r="O193" s="63"/>
      <c r="P193" s="69"/>
      <c r="Q193" s="63"/>
      <c r="R193" s="63"/>
      <c r="S193" s="69"/>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93">
        <f t="shared" si="27"/>
        <v>2063.28</v>
      </c>
      <c r="BB193" s="71">
        <f aca="true" t="shared" si="32" ref="BB193:BB211">BA193+SUM(N193:AZ193)</f>
        <v>2063.28</v>
      </c>
      <c r="BC193" s="72" t="str">
        <f t="shared" si="29"/>
        <v>INR  Two Thousand  &amp;Sixty Three  and Paise Twenty Eight Only</v>
      </c>
      <c r="BE193" s="56">
        <f t="shared" si="30"/>
        <v>388.997056</v>
      </c>
      <c r="BF193" s="56">
        <v>1032</v>
      </c>
      <c r="BG193" s="82">
        <f t="shared" si="31"/>
        <v>1167.4</v>
      </c>
      <c r="BJ193" s="56">
        <v>304</v>
      </c>
      <c r="BK193" s="82">
        <f t="shared" si="26"/>
        <v>343.88</v>
      </c>
      <c r="HX193" s="57"/>
      <c r="HY193" s="57"/>
      <c r="HZ193" s="57"/>
      <c r="IA193" s="57"/>
      <c r="IB193" s="57"/>
    </row>
    <row r="194" spans="1:236" s="56" customFormat="1" ht="67.5" customHeight="1">
      <c r="A194" s="58">
        <v>182</v>
      </c>
      <c r="B194" s="86" t="s">
        <v>486</v>
      </c>
      <c r="C194" s="59" t="s">
        <v>253</v>
      </c>
      <c r="D194" s="60">
        <v>3</v>
      </c>
      <c r="E194" s="61" t="s">
        <v>199</v>
      </c>
      <c r="F194" s="62">
        <v>323.52</v>
      </c>
      <c r="G194" s="63"/>
      <c r="H194" s="64"/>
      <c r="I194" s="65" t="s">
        <v>39</v>
      </c>
      <c r="J194" s="66">
        <f t="shared" si="28"/>
        <v>1</v>
      </c>
      <c r="K194" s="67" t="s">
        <v>64</v>
      </c>
      <c r="L194" s="67" t="s">
        <v>7</v>
      </c>
      <c r="M194" s="68"/>
      <c r="N194" s="63"/>
      <c r="O194" s="63"/>
      <c r="P194" s="69"/>
      <c r="Q194" s="63"/>
      <c r="R194" s="63"/>
      <c r="S194" s="69"/>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93">
        <f t="shared" si="27"/>
        <v>970.56</v>
      </c>
      <c r="BB194" s="71">
        <f t="shared" si="32"/>
        <v>970.56</v>
      </c>
      <c r="BC194" s="72" t="str">
        <f t="shared" si="29"/>
        <v>INR  Nine Hundred &amp; Seventy  and Paise Fifty Six Only</v>
      </c>
      <c r="BE194" s="56">
        <f t="shared" si="30"/>
        <v>365.965824</v>
      </c>
      <c r="BF194" s="56">
        <v>918</v>
      </c>
      <c r="BG194" s="82">
        <f t="shared" si="31"/>
        <v>1038.44</v>
      </c>
      <c r="BJ194" s="56">
        <v>286</v>
      </c>
      <c r="BK194" s="82">
        <f t="shared" si="26"/>
        <v>323.52</v>
      </c>
      <c r="HX194" s="57"/>
      <c r="HY194" s="57"/>
      <c r="HZ194" s="57"/>
      <c r="IA194" s="57"/>
      <c r="IB194" s="57"/>
    </row>
    <row r="195" spans="1:236" s="56" customFormat="1" ht="76.5" customHeight="1">
      <c r="A195" s="27">
        <v>183</v>
      </c>
      <c r="B195" s="86" t="s">
        <v>487</v>
      </c>
      <c r="C195" s="43" t="s">
        <v>254</v>
      </c>
      <c r="D195" s="60">
        <v>3</v>
      </c>
      <c r="E195" s="61" t="s">
        <v>199</v>
      </c>
      <c r="F195" s="62">
        <v>307.69</v>
      </c>
      <c r="G195" s="63"/>
      <c r="H195" s="64"/>
      <c r="I195" s="65" t="s">
        <v>39</v>
      </c>
      <c r="J195" s="66">
        <f t="shared" si="28"/>
        <v>1</v>
      </c>
      <c r="K195" s="67" t="s">
        <v>64</v>
      </c>
      <c r="L195" s="67" t="s">
        <v>7</v>
      </c>
      <c r="M195" s="68"/>
      <c r="N195" s="63"/>
      <c r="O195" s="63"/>
      <c r="P195" s="69"/>
      <c r="Q195" s="63"/>
      <c r="R195" s="63"/>
      <c r="S195" s="69"/>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93">
        <f t="shared" si="27"/>
        <v>923.07</v>
      </c>
      <c r="BB195" s="71">
        <f t="shared" si="32"/>
        <v>923.07</v>
      </c>
      <c r="BC195" s="72" t="str">
        <f t="shared" si="29"/>
        <v>INR  Nine Hundred &amp; Twenty Three  and Paise Seven Only</v>
      </c>
      <c r="BE195" s="56">
        <f t="shared" si="30"/>
        <v>348.058928</v>
      </c>
      <c r="BF195" s="56">
        <v>930</v>
      </c>
      <c r="BG195" s="82">
        <f t="shared" si="31"/>
        <v>1052.02</v>
      </c>
      <c r="BJ195" s="56">
        <v>272</v>
      </c>
      <c r="BK195" s="82">
        <f t="shared" si="26"/>
        <v>307.69</v>
      </c>
      <c r="HX195" s="57"/>
      <c r="HY195" s="57"/>
      <c r="HZ195" s="57"/>
      <c r="IA195" s="57"/>
      <c r="IB195" s="57"/>
    </row>
    <row r="196" spans="1:236" s="56" customFormat="1" ht="34.5" customHeight="1">
      <c r="A196" s="58">
        <v>184</v>
      </c>
      <c r="B196" s="86" t="s">
        <v>488</v>
      </c>
      <c r="C196" s="59" t="s">
        <v>255</v>
      </c>
      <c r="D196" s="60">
        <v>8</v>
      </c>
      <c r="E196" s="61" t="s">
        <v>475</v>
      </c>
      <c r="F196" s="62">
        <v>45.25</v>
      </c>
      <c r="G196" s="63"/>
      <c r="H196" s="64"/>
      <c r="I196" s="65" t="s">
        <v>39</v>
      </c>
      <c r="J196" s="66">
        <f t="shared" si="28"/>
        <v>1</v>
      </c>
      <c r="K196" s="67" t="s">
        <v>64</v>
      </c>
      <c r="L196" s="67" t="s">
        <v>7</v>
      </c>
      <c r="M196" s="68"/>
      <c r="N196" s="63"/>
      <c r="O196" s="63"/>
      <c r="P196" s="69"/>
      <c r="Q196" s="63"/>
      <c r="R196" s="63"/>
      <c r="S196" s="69"/>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93">
        <f t="shared" si="27"/>
        <v>362</v>
      </c>
      <c r="BB196" s="71">
        <f t="shared" si="32"/>
        <v>362</v>
      </c>
      <c r="BC196" s="72" t="str">
        <f t="shared" si="29"/>
        <v>INR  Three Hundred &amp; Sixty Two  Only</v>
      </c>
      <c r="BE196" s="56">
        <f t="shared" si="30"/>
        <v>51.1868</v>
      </c>
      <c r="BF196" s="56">
        <v>906</v>
      </c>
      <c r="BG196" s="82">
        <f t="shared" si="31"/>
        <v>1024.87</v>
      </c>
      <c r="BJ196" s="56">
        <v>40</v>
      </c>
      <c r="BK196" s="82">
        <f t="shared" si="26"/>
        <v>45.25</v>
      </c>
      <c r="HX196" s="57"/>
      <c r="HY196" s="57"/>
      <c r="HZ196" s="57"/>
      <c r="IA196" s="57"/>
      <c r="IB196" s="57"/>
    </row>
    <row r="197" spans="1:236" s="56" customFormat="1" ht="109.5" customHeight="1">
      <c r="A197" s="27">
        <v>185</v>
      </c>
      <c r="B197" s="86" t="s">
        <v>489</v>
      </c>
      <c r="C197" s="43" t="s">
        <v>256</v>
      </c>
      <c r="D197" s="60">
        <v>4</v>
      </c>
      <c r="E197" s="61" t="s">
        <v>199</v>
      </c>
      <c r="F197" s="62">
        <v>609.72</v>
      </c>
      <c r="G197" s="63"/>
      <c r="H197" s="64"/>
      <c r="I197" s="65" t="s">
        <v>39</v>
      </c>
      <c r="J197" s="66">
        <v>1</v>
      </c>
      <c r="K197" s="67" t="s">
        <v>64</v>
      </c>
      <c r="L197" s="67" t="s">
        <v>7</v>
      </c>
      <c r="M197" s="68"/>
      <c r="N197" s="63"/>
      <c r="O197" s="63"/>
      <c r="P197" s="69"/>
      <c r="Q197" s="63"/>
      <c r="R197" s="63"/>
      <c r="S197" s="69"/>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93">
        <f t="shared" si="27"/>
        <v>2438.88</v>
      </c>
      <c r="BB197" s="71">
        <f t="shared" si="32"/>
        <v>2438.88</v>
      </c>
      <c r="BC197" s="72" t="s">
        <v>216</v>
      </c>
      <c r="BE197" s="56">
        <v>789.5776</v>
      </c>
      <c r="BF197" s="56">
        <v>918</v>
      </c>
      <c r="BG197" s="82">
        <v>1038.44</v>
      </c>
      <c r="BJ197" s="56">
        <v>539</v>
      </c>
      <c r="BK197" s="82">
        <f t="shared" si="26"/>
        <v>609.72</v>
      </c>
      <c r="HX197" s="57"/>
      <c r="HY197" s="57"/>
      <c r="HZ197" s="57"/>
      <c r="IA197" s="57"/>
      <c r="IB197" s="57"/>
    </row>
    <row r="198" spans="1:236" s="56" customFormat="1" ht="39.75" customHeight="1">
      <c r="A198" s="58">
        <v>186</v>
      </c>
      <c r="B198" s="86" t="s">
        <v>490</v>
      </c>
      <c r="C198" s="59" t="s">
        <v>257</v>
      </c>
      <c r="D198" s="60">
        <v>4</v>
      </c>
      <c r="E198" s="61" t="s">
        <v>199</v>
      </c>
      <c r="F198" s="62">
        <v>174.2</v>
      </c>
      <c r="G198" s="63"/>
      <c r="H198" s="64"/>
      <c r="I198" s="65" t="s">
        <v>39</v>
      </c>
      <c r="J198" s="66">
        <f>IF(I198="Less(-)",-1,1)</f>
        <v>1</v>
      </c>
      <c r="K198" s="67" t="s">
        <v>64</v>
      </c>
      <c r="L198" s="67" t="s">
        <v>7</v>
      </c>
      <c r="M198" s="68"/>
      <c r="N198" s="63"/>
      <c r="O198" s="63"/>
      <c r="P198" s="69"/>
      <c r="Q198" s="63"/>
      <c r="R198" s="63"/>
      <c r="S198" s="69"/>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93">
        <f t="shared" si="27"/>
        <v>696.8</v>
      </c>
      <c r="BB198" s="71">
        <f t="shared" si="32"/>
        <v>696.8</v>
      </c>
      <c r="BC198" s="72" t="str">
        <f>SpellNumber(L198,BB198)</f>
        <v>INR  Six Hundred &amp; Ninety Six  and Paise Eighty Only</v>
      </c>
      <c r="BE198" s="56">
        <f>F198*1.12*1.01</f>
        <v>197.05504</v>
      </c>
      <c r="BF198" s="56">
        <v>906</v>
      </c>
      <c r="BG198" s="82">
        <f>BF198*1.12*1.01</f>
        <v>1024.87</v>
      </c>
      <c r="BJ198" s="56">
        <v>154</v>
      </c>
      <c r="BK198" s="82">
        <f t="shared" si="26"/>
        <v>174.2</v>
      </c>
      <c r="HX198" s="57"/>
      <c r="HY198" s="57"/>
      <c r="HZ198" s="57"/>
      <c r="IA198" s="57"/>
      <c r="IB198" s="57"/>
    </row>
    <row r="199" spans="1:236" s="56" customFormat="1" ht="49.5" customHeight="1">
      <c r="A199" s="27">
        <v>187</v>
      </c>
      <c r="B199" s="86" t="s">
        <v>491</v>
      </c>
      <c r="C199" s="43" t="s">
        <v>258</v>
      </c>
      <c r="D199" s="60">
        <v>4</v>
      </c>
      <c r="E199" s="61" t="s">
        <v>199</v>
      </c>
      <c r="F199" s="62">
        <v>251.13</v>
      </c>
      <c r="G199" s="63"/>
      <c r="H199" s="64"/>
      <c r="I199" s="65" t="s">
        <v>39</v>
      </c>
      <c r="J199" s="66">
        <v>1</v>
      </c>
      <c r="K199" s="67" t="s">
        <v>64</v>
      </c>
      <c r="L199" s="67" t="s">
        <v>7</v>
      </c>
      <c r="M199" s="68"/>
      <c r="N199" s="63"/>
      <c r="O199" s="63"/>
      <c r="P199" s="69"/>
      <c r="Q199" s="63"/>
      <c r="R199" s="63"/>
      <c r="S199" s="69"/>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93">
        <f t="shared" si="27"/>
        <v>1004.52</v>
      </c>
      <c r="BB199" s="71">
        <f t="shared" si="32"/>
        <v>1004.52</v>
      </c>
      <c r="BC199" s="72" t="s">
        <v>216</v>
      </c>
      <c r="BE199" s="56">
        <v>789.5776</v>
      </c>
      <c r="BF199" s="56">
        <v>918</v>
      </c>
      <c r="BG199" s="82">
        <v>1038.44</v>
      </c>
      <c r="BJ199" s="56">
        <v>222</v>
      </c>
      <c r="BK199" s="82">
        <f t="shared" si="26"/>
        <v>251.13</v>
      </c>
      <c r="HX199" s="57"/>
      <c r="HY199" s="57"/>
      <c r="HZ199" s="57"/>
      <c r="IA199" s="57"/>
      <c r="IB199" s="57"/>
    </row>
    <row r="200" spans="1:236" s="56" customFormat="1" ht="42.75" customHeight="1">
      <c r="A200" s="58">
        <v>188</v>
      </c>
      <c r="B200" s="86" t="s">
        <v>492</v>
      </c>
      <c r="C200" s="59" t="s">
        <v>259</v>
      </c>
      <c r="D200" s="60">
        <v>4</v>
      </c>
      <c r="E200" s="61" t="s">
        <v>202</v>
      </c>
      <c r="F200" s="62">
        <v>10.18</v>
      </c>
      <c r="G200" s="63"/>
      <c r="H200" s="64"/>
      <c r="I200" s="65" t="s">
        <v>39</v>
      </c>
      <c r="J200" s="66">
        <v>1</v>
      </c>
      <c r="K200" s="67" t="s">
        <v>64</v>
      </c>
      <c r="L200" s="67" t="s">
        <v>7</v>
      </c>
      <c r="M200" s="68"/>
      <c r="N200" s="63"/>
      <c r="O200" s="63"/>
      <c r="P200" s="69"/>
      <c r="Q200" s="63"/>
      <c r="R200" s="63"/>
      <c r="S200" s="69"/>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93">
        <f t="shared" si="27"/>
        <v>40.72</v>
      </c>
      <c r="BB200" s="71">
        <f t="shared" si="32"/>
        <v>40.72</v>
      </c>
      <c r="BC200" s="72" t="s">
        <v>216</v>
      </c>
      <c r="BE200" s="56">
        <v>789.5776</v>
      </c>
      <c r="BF200" s="56">
        <v>918</v>
      </c>
      <c r="BG200" s="82">
        <v>1038.44</v>
      </c>
      <c r="BJ200" s="56">
        <v>9</v>
      </c>
      <c r="BK200" s="82">
        <f t="shared" si="26"/>
        <v>10.18</v>
      </c>
      <c r="HX200" s="57"/>
      <c r="HY200" s="57"/>
      <c r="HZ200" s="57"/>
      <c r="IA200" s="57"/>
      <c r="IB200" s="57"/>
    </row>
    <row r="201" spans="1:236" s="56" customFormat="1" ht="28.5" customHeight="1">
      <c r="A201" s="27">
        <v>189</v>
      </c>
      <c r="B201" s="86" t="s">
        <v>493</v>
      </c>
      <c r="C201" s="43" t="s">
        <v>260</v>
      </c>
      <c r="D201" s="60">
        <v>6</v>
      </c>
      <c r="E201" s="61" t="s">
        <v>202</v>
      </c>
      <c r="F201" s="62">
        <v>10.18</v>
      </c>
      <c r="G201" s="63"/>
      <c r="H201" s="64"/>
      <c r="I201" s="65" t="s">
        <v>39</v>
      </c>
      <c r="J201" s="66">
        <f aca="true" t="shared" si="33" ref="J201:J224">IF(I201="Less(-)",-1,1)</f>
        <v>1</v>
      </c>
      <c r="K201" s="67" t="s">
        <v>64</v>
      </c>
      <c r="L201" s="67" t="s">
        <v>7</v>
      </c>
      <c r="M201" s="68"/>
      <c r="N201" s="63"/>
      <c r="O201" s="63"/>
      <c r="P201" s="69"/>
      <c r="Q201" s="63"/>
      <c r="R201" s="63"/>
      <c r="S201" s="69"/>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93">
        <f t="shared" si="27"/>
        <v>61.08</v>
      </c>
      <c r="BB201" s="71">
        <f t="shared" si="32"/>
        <v>61.08</v>
      </c>
      <c r="BC201" s="72" t="str">
        <f aca="true" t="shared" si="34" ref="BC201:BC224">SpellNumber(L201,BB201)</f>
        <v>INR  Sixty One and Paise Eight Only</v>
      </c>
      <c r="BE201" s="56">
        <f aca="true" t="shared" si="35" ref="BE201:BE224">F201*1.12*1.01</f>
        <v>11.515616</v>
      </c>
      <c r="BF201" s="56">
        <v>930</v>
      </c>
      <c r="BG201" s="82">
        <f aca="true" t="shared" si="36" ref="BG201:BG224">BF201*1.12*1.01</f>
        <v>1052.02</v>
      </c>
      <c r="BJ201" s="56">
        <v>9</v>
      </c>
      <c r="BK201" s="82">
        <f t="shared" si="26"/>
        <v>10.18</v>
      </c>
      <c r="HX201" s="57"/>
      <c r="HY201" s="57"/>
      <c r="HZ201" s="57"/>
      <c r="IA201" s="57"/>
      <c r="IB201" s="57"/>
    </row>
    <row r="202" spans="1:236" s="56" customFormat="1" ht="37.5" customHeight="1">
      <c r="A202" s="58">
        <v>190</v>
      </c>
      <c r="B202" s="86" t="s">
        <v>494</v>
      </c>
      <c r="C202" s="59" t="s">
        <v>261</v>
      </c>
      <c r="D202" s="60">
        <v>12</v>
      </c>
      <c r="E202" s="61" t="s">
        <v>202</v>
      </c>
      <c r="F202" s="62">
        <v>28.28</v>
      </c>
      <c r="G202" s="63"/>
      <c r="H202" s="64"/>
      <c r="I202" s="65" t="s">
        <v>39</v>
      </c>
      <c r="J202" s="66">
        <f t="shared" si="33"/>
        <v>1</v>
      </c>
      <c r="K202" s="67" t="s">
        <v>64</v>
      </c>
      <c r="L202" s="67" t="s">
        <v>7</v>
      </c>
      <c r="M202" s="68"/>
      <c r="N202" s="63"/>
      <c r="O202" s="63"/>
      <c r="P202" s="69"/>
      <c r="Q202" s="63"/>
      <c r="R202" s="63"/>
      <c r="S202" s="69"/>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93">
        <f t="shared" si="27"/>
        <v>339.36</v>
      </c>
      <c r="BB202" s="71">
        <f t="shared" si="32"/>
        <v>339.36</v>
      </c>
      <c r="BC202" s="72" t="str">
        <f t="shared" si="34"/>
        <v>INR  Three Hundred &amp; Thirty Nine  and Paise Thirty Six Only</v>
      </c>
      <c r="BE202" s="56">
        <f t="shared" si="35"/>
        <v>31.990336</v>
      </c>
      <c r="BF202" s="56">
        <v>930</v>
      </c>
      <c r="BG202" s="82">
        <f t="shared" si="36"/>
        <v>1052.02</v>
      </c>
      <c r="BJ202" s="56">
        <v>25</v>
      </c>
      <c r="BK202" s="82">
        <f t="shared" si="26"/>
        <v>28.28</v>
      </c>
      <c r="HX202" s="57"/>
      <c r="HY202" s="57"/>
      <c r="HZ202" s="57"/>
      <c r="IA202" s="57"/>
      <c r="IB202" s="57"/>
    </row>
    <row r="203" spans="1:236" s="56" customFormat="1" ht="34.5" customHeight="1">
      <c r="A203" s="27">
        <v>191</v>
      </c>
      <c r="B203" s="86" t="s">
        <v>495</v>
      </c>
      <c r="C203" s="43" t="s">
        <v>262</v>
      </c>
      <c r="D203" s="60">
        <v>8</v>
      </c>
      <c r="E203" s="61" t="s">
        <v>199</v>
      </c>
      <c r="F203" s="62">
        <v>152.71</v>
      </c>
      <c r="G203" s="63"/>
      <c r="H203" s="64"/>
      <c r="I203" s="65" t="s">
        <v>39</v>
      </c>
      <c r="J203" s="66">
        <f t="shared" si="33"/>
        <v>1</v>
      </c>
      <c r="K203" s="67" t="s">
        <v>64</v>
      </c>
      <c r="L203" s="67" t="s">
        <v>7</v>
      </c>
      <c r="M203" s="68"/>
      <c r="N203" s="63"/>
      <c r="O203" s="63"/>
      <c r="P203" s="69"/>
      <c r="Q203" s="63"/>
      <c r="R203" s="63"/>
      <c r="S203" s="69"/>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93">
        <f t="shared" si="27"/>
        <v>1221.68</v>
      </c>
      <c r="BB203" s="71">
        <f t="shared" si="32"/>
        <v>1221.68</v>
      </c>
      <c r="BC203" s="72" t="str">
        <f t="shared" si="34"/>
        <v>INR  One Thousand Two Hundred &amp; Twenty One  and Paise Sixty Eight Only</v>
      </c>
      <c r="BE203" s="56">
        <f t="shared" si="35"/>
        <v>172.745552</v>
      </c>
      <c r="BF203" s="56">
        <v>446</v>
      </c>
      <c r="BG203" s="82">
        <f t="shared" si="36"/>
        <v>504.52</v>
      </c>
      <c r="BJ203" s="56">
        <v>135</v>
      </c>
      <c r="BK203" s="82">
        <f t="shared" si="26"/>
        <v>152.71</v>
      </c>
      <c r="HX203" s="57"/>
      <c r="HY203" s="57"/>
      <c r="HZ203" s="57"/>
      <c r="IA203" s="57"/>
      <c r="IB203" s="57"/>
    </row>
    <row r="204" spans="1:236" s="56" customFormat="1" ht="45">
      <c r="A204" s="58">
        <v>192</v>
      </c>
      <c r="B204" s="86" t="s">
        <v>496</v>
      </c>
      <c r="C204" s="59" t="s">
        <v>263</v>
      </c>
      <c r="D204" s="60">
        <v>8</v>
      </c>
      <c r="E204" s="61" t="s">
        <v>199</v>
      </c>
      <c r="F204" s="62">
        <v>252.26</v>
      </c>
      <c r="G204" s="63"/>
      <c r="H204" s="64"/>
      <c r="I204" s="65" t="s">
        <v>39</v>
      </c>
      <c r="J204" s="66">
        <f t="shared" si="33"/>
        <v>1</v>
      </c>
      <c r="K204" s="67" t="s">
        <v>64</v>
      </c>
      <c r="L204" s="67" t="s">
        <v>7</v>
      </c>
      <c r="M204" s="68"/>
      <c r="N204" s="63"/>
      <c r="O204" s="63"/>
      <c r="P204" s="69"/>
      <c r="Q204" s="63"/>
      <c r="R204" s="63"/>
      <c r="S204" s="69"/>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93">
        <f t="shared" si="27"/>
        <v>2018.08</v>
      </c>
      <c r="BB204" s="71">
        <f t="shared" si="32"/>
        <v>2018.08</v>
      </c>
      <c r="BC204" s="72" t="str">
        <f t="shared" si="34"/>
        <v>INR  Two Thousand  &amp;Eighteen  and Paise Eight Only</v>
      </c>
      <c r="BE204" s="56">
        <f t="shared" si="35"/>
        <v>285.356512</v>
      </c>
      <c r="BF204" s="56">
        <v>446</v>
      </c>
      <c r="BG204" s="82">
        <f t="shared" si="36"/>
        <v>504.52</v>
      </c>
      <c r="BJ204" s="56">
        <v>223</v>
      </c>
      <c r="BK204" s="82">
        <f t="shared" si="26"/>
        <v>252.26</v>
      </c>
      <c r="HX204" s="57"/>
      <c r="HY204" s="57"/>
      <c r="HZ204" s="57"/>
      <c r="IA204" s="57"/>
      <c r="IB204" s="57"/>
    </row>
    <row r="205" spans="1:236" s="56" customFormat="1" ht="60">
      <c r="A205" s="27">
        <v>193</v>
      </c>
      <c r="B205" s="86" t="s">
        <v>497</v>
      </c>
      <c r="C205" s="43" t="s">
        <v>264</v>
      </c>
      <c r="D205" s="60">
        <v>8</v>
      </c>
      <c r="E205" s="61" t="s">
        <v>199</v>
      </c>
      <c r="F205" s="62">
        <v>537.32</v>
      </c>
      <c r="G205" s="63"/>
      <c r="H205" s="64"/>
      <c r="I205" s="65" t="s">
        <v>39</v>
      </c>
      <c r="J205" s="66">
        <f t="shared" si="33"/>
        <v>1</v>
      </c>
      <c r="K205" s="67" t="s">
        <v>64</v>
      </c>
      <c r="L205" s="67" t="s">
        <v>7</v>
      </c>
      <c r="M205" s="68"/>
      <c r="N205" s="63"/>
      <c r="O205" s="63"/>
      <c r="P205" s="69"/>
      <c r="Q205" s="63"/>
      <c r="R205" s="63"/>
      <c r="S205" s="69"/>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93">
        <f t="shared" si="27"/>
        <v>4298.56</v>
      </c>
      <c r="BB205" s="71">
        <f t="shared" si="32"/>
        <v>4298.56</v>
      </c>
      <c r="BC205" s="72" t="str">
        <f t="shared" si="34"/>
        <v>INR  Four Thousand Two Hundred &amp; Ninety Eight  and Paise Fifty Six Only</v>
      </c>
      <c r="BE205" s="56">
        <f t="shared" si="35"/>
        <v>607.816384</v>
      </c>
      <c r="BF205" s="56">
        <v>2225.39</v>
      </c>
      <c r="BG205" s="82">
        <f t="shared" si="36"/>
        <v>2517.36</v>
      </c>
      <c r="BJ205" s="56">
        <v>475</v>
      </c>
      <c r="BK205" s="82">
        <f t="shared" si="26"/>
        <v>537.32</v>
      </c>
      <c r="HX205" s="57"/>
      <c r="HY205" s="57"/>
      <c r="HZ205" s="57"/>
      <c r="IA205" s="57"/>
      <c r="IB205" s="57"/>
    </row>
    <row r="206" spans="1:236" s="56" customFormat="1" ht="75">
      <c r="A206" s="58">
        <v>194</v>
      </c>
      <c r="B206" s="86" t="s">
        <v>498</v>
      </c>
      <c r="C206" s="59" t="s">
        <v>265</v>
      </c>
      <c r="D206" s="60">
        <v>8</v>
      </c>
      <c r="E206" s="61" t="s">
        <v>199</v>
      </c>
      <c r="F206" s="62">
        <v>693.43</v>
      </c>
      <c r="G206" s="63"/>
      <c r="H206" s="64"/>
      <c r="I206" s="65" t="s">
        <v>39</v>
      </c>
      <c r="J206" s="66">
        <f t="shared" si="33"/>
        <v>1</v>
      </c>
      <c r="K206" s="67" t="s">
        <v>64</v>
      </c>
      <c r="L206" s="67" t="s">
        <v>7</v>
      </c>
      <c r="M206" s="68"/>
      <c r="N206" s="63"/>
      <c r="O206" s="63"/>
      <c r="P206" s="69"/>
      <c r="Q206" s="63"/>
      <c r="R206" s="63"/>
      <c r="S206" s="69"/>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93">
        <f t="shared" si="27"/>
        <v>5547.44</v>
      </c>
      <c r="BB206" s="71">
        <f t="shared" si="32"/>
        <v>5547.44</v>
      </c>
      <c r="BC206" s="72" t="str">
        <f t="shared" si="34"/>
        <v>INR  Five Thousand Five Hundred &amp; Forty Seven  and Paise Forty Four Only</v>
      </c>
      <c r="BE206" s="56">
        <f t="shared" si="35"/>
        <v>784.408016</v>
      </c>
      <c r="BF206" s="56">
        <v>2225.39</v>
      </c>
      <c r="BG206" s="82">
        <f t="shared" si="36"/>
        <v>2517.36</v>
      </c>
      <c r="BJ206" s="56">
        <v>613</v>
      </c>
      <c r="BK206" s="82">
        <f t="shared" si="26"/>
        <v>693.43</v>
      </c>
      <c r="HX206" s="57"/>
      <c r="HY206" s="57"/>
      <c r="HZ206" s="57"/>
      <c r="IA206" s="57"/>
      <c r="IB206" s="57"/>
    </row>
    <row r="207" spans="1:236" s="56" customFormat="1" ht="61.5" customHeight="1">
      <c r="A207" s="27">
        <v>195</v>
      </c>
      <c r="B207" s="86" t="s">
        <v>499</v>
      </c>
      <c r="C207" s="43" t="s">
        <v>266</v>
      </c>
      <c r="D207" s="60">
        <v>2</v>
      </c>
      <c r="E207" s="61" t="s">
        <v>199</v>
      </c>
      <c r="F207" s="62">
        <v>3715.99</v>
      </c>
      <c r="G207" s="63"/>
      <c r="H207" s="64"/>
      <c r="I207" s="65" t="s">
        <v>39</v>
      </c>
      <c r="J207" s="66">
        <f t="shared" si="33"/>
        <v>1</v>
      </c>
      <c r="K207" s="67" t="s">
        <v>64</v>
      </c>
      <c r="L207" s="67" t="s">
        <v>7</v>
      </c>
      <c r="M207" s="68"/>
      <c r="N207" s="63"/>
      <c r="O207" s="63"/>
      <c r="P207" s="69"/>
      <c r="Q207" s="63"/>
      <c r="R207" s="63"/>
      <c r="S207" s="69"/>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93">
        <f t="shared" si="27"/>
        <v>7431.98</v>
      </c>
      <c r="BB207" s="71">
        <f t="shared" si="32"/>
        <v>7431.98</v>
      </c>
      <c r="BC207" s="72" t="str">
        <f t="shared" si="34"/>
        <v>INR  Seven Thousand Four Hundred &amp; Thirty One  and Paise Ninety Eight Only</v>
      </c>
      <c r="BE207" s="56">
        <f t="shared" si="35"/>
        <v>4203.527888</v>
      </c>
      <c r="BF207" s="56">
        <v>1508</v>
      </c>
      <c r="BG207" s="82">
        <f t="shared" si="36"/>
        <v>1705.85</v>
      </c>
      <c r="BJ207" s="56">
        <v>3285</v>
      </c>
      <c r="BK207" s="82">
        <f t="shared" si="26"/>
        <v>3715.99</v>
      </c>
      <c r="HX207" s="57"/>
      <c r="HY207" s="57"/>
      <c r="HZ207" s="57"/>
      <c r="IA207" s="57"/>
      <c r="IB207" s="57"/>
    </row>
    <row r="208" spans="1:236" s="56" customFormat="1" ht="45">
      <c r="A208" s="58">
        <v>196</v>
      </c>
      <c r="B208" s="86" t="s">
        <v>500</v>
      </c>
      <c r="C208" s="59" t="s">
        <v>267</v>
      </c>
      <c r="D208" s="60">
        <v>2</v>
      </c>
      <c r="E208" s="61" t="s">
        <v>199</v>
      </c>
      <c r="F208" s="62">
        <v>58.82</v>
      </c>
      <c r="G208" s="63"/>
      <c r="H208" s="64"/>
      <c r="I208" s="65" t="s">
        <v>39</v>
      </c>
      <c r="J208" s="66">
        <f t="shared" si="33"/>
        <v>1</v>
      </c>
      <c r="K208" s="67" t="s">
        <v>64</v>
      </c>
      <c r="L208" s="67" t="s">
        <v>7</v>
      </c>
      <c r="M208" s="68"/>
      <c r="N208" s="63"/>
      <c r="O208" s="63"/>
      <c r="P208" s="69"/>
      <c r="Q208" s="63"/>
      <c r="R208" s="63"/>
      <c r="S208" s="69"/>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93">
        <f t="shared" si="27"/>
        <v>117.64</v>
      </c>
      <c r="BB208" s="71">
        <f t="shared" si="32"/>
        <v>117.64</v>
      </c>
      <c r="BC208" s="72" t="str">
        <f t="shared" si="34"/>
        <v>INR  One Hundred &amp; Seventeen  and Paise Sixty Four Only</v>
      </c>
      <c r="BE208" s="56">
        <f t="shared" si="35"/>
        <v>66.537184</v>
      </c>
      <c r="BF208" s="56">
        <v>1526.1</v>
      </c>
      <c r="BG208" s="82">
        <f t="shared" si="36"/>
        <v>1726.32</v>
      </c>
      <c r="BJ208" s="56">
        <v>52</v>
      </c>
      <c r="BK208" s="82">
        <f aca="true" t="shared" si="37" ref="BK208:BK224">BJ208*1.12*1.01</f>
        <v>58.82</v>
      </c>
      <c r="HX208" s="57"/>
      <c r="HY208" s="57"/>
      <c r="HZ208" s="57"/>
      <c r="IA208" s="57"/>
      <c r="IB208" s="57"/>
    </row>
    <row r="209" spans="1:236" s="56" customFormat="1" ht="55.5" customHeight="1">
      <c r="A209" s="27">
        <v>197</v>
      </c>
      <c r="B209" s="86" t="s">
        <v>501</v>
      </c>
      <c r="C209" s="43" t="s">
        <v>268</v>
      </c>
      <c r="D209" s="60">
        <v>8</v>
      </c>
      <c r="E209" s="61" t="s">
        <v>199</v>
      </c>
      <c r="F209" s="62">
        <v>85.97</v>
      </c>
      <c r="G209" s="63"/>
      <c r="H209" s="64"/>
      <c r="I209" s="65" t="s">
        <v>39</v>
      </c>
      <c r="J209" s="66">
        <f t="shared" si="33"/>
        <v>1</v>
      </c>
      <c r="K209" s="67" t="s">
        <v>64</v>
      </c>
      <c r="L209" s="67" t="s">
        <v>7</v>
      </c>
      <c r="M209" s="68"/>
      <c r="N209" s="63"/>
      <c r="O209" s="63"/>
      <c r="P209" s="69"/>
      <c r="Q209" s="63"/>
      <c r="R209" s="63"/>
      <c r="S209" s="69"/>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93">
        <f t="shared" si="27"/>
        <v>687.76</v>
      </c>
      <c r="BB209" s="71">
        <f t="shared" si="32"/>
        <v>687.76</v>
      </c>
      <c r="BC209" s="72" t="str">
        <f t="shared" si="34"/>
        <v>INR  Six Hundred &amp; Eighty Seven  and Paise Seventy Six Only</v>
      </c>
      <c r="BE209" s="56">
        <f t="shared" si="35"/>
        <v>97.249264</v>
      </c>
      <c r="BF209" s="56">
        <v>536</v>
      </c>
      <c r="BG209" s="82">
        <f t="shared" si="36"/>
        <v>606.32</v>
      </c>
      <c r="BJ209" s="56">
        <v>76</v>
      </c>
      <c r="BK209" s="82">
        <f t="shared" si="37"/>
        <v>85.97</v>
      </c>
      <c r="HX209" s="57"/>
      <c r="HY209" s="57"/>
      <c r="HZ209" s="57"/>
      <c r="IA209" s="57"/>
      <c r="IB209" s="57"/>
    </row>
    <row r="210" spans="1:236" s="56" customFormat="1" ht="26.25" customHeight="1">
      <c r="A210" s="58">
        <v>198</v>
      </c>
      <c r="B210" s="86" t="s">
        <v>502</v>
      </c>
      <c r="C210" s="59" t="s">
        <v>269</v>
      </c>
      <c r="D210" s="60">
        <v>8</v>
      </c>
      <c r="E210" s="61" t="s">
        <v>202</v>
      </c>
      <c r="F210" s="62">
        <v>13.57</v>
      </c>
      <c r="G210" s="63"/>
      <c r="H210" s="64"/>
      <c r="I210" s="65" t="s">
        <v>39</v>
      </c>
      <c r="J210" s="66">
        <f t="shared" si="33"/>
        <v>1</v>
      </c>
      <c r="K210" s="67" t="s">
        <v>64</v>
      </c>
      <c r="L210" s="67" t="s">
        <v>7</v>
      </c>
      <c r="M210" s="68"/>
      <c r="N210" s="63"/>
      <c r="O210" s="63"/>
      <c r="P210" s="69"/>
      <c r="Q210" s="63"/>
      <c r="R210" s="63"/>
      <c r="S210" s="69"/>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93">
        <f t="shared" si="27"/>
        <v>108.56</v>
      </c>
      <c r="BB210" s="71">
        <f t="shared" si="32"/>
        <v>108.56</v>
      </c>
      <c r="BC210" s="72" t="str">
        <f t="shared" si="34"/>
        <v>INR  One Hundred &amp; Eight  and Paise Fifty Six Only</v>
      </c>
      <c r="BE210" s="56">
        <f t="shared" si="35"/>
        <v>15.350384</v>
      </c>
      <c r="BF210" s="56">
        <v>67</v>
      </c>
      <c r="BG210" s="82">
        <f t="shared" si="36"/>
        <v>75.79</v>
      </c>
      <c r="BJ210" s="56">
        <v>12</v>
      </c>
      <c r="BK210" s="82">
        <f t="shared" si="37"/>
        <v>13.57</v>
      </c>
      <c r="HX210" s="57"/>
      <c r="HY210" s="57"/>
      <c r="HZ210" s="57"/>
      <c r="IA210" s="57"/>
      <c r="IB210" s="57"/>
    </row>
    <row r="211" spans="1:236" s="56" customFormat="1" ht="44.25" customHeight="1">
      <c r="A211" s="27">
        <v>199</v>
      </c>
      <c r="B211" s="86" t="s">
        <v>503</v>
      </c>
      <c r="C211" s="43" t="s">
        <v>270</v>
      </c>
      <c r="D211" s="60">
        <v>4</v>
      </c>
      <c r="E211" s="61" t="s">
        <v>199</v>
      </c>
      <c r="F211" s="62">
        <v>384.61</v>
      </c>
      <c r="G211" s="63"/>
      <c r="H211" s="64"/>
      <c r="I211" s="65" t="s">
        <v>39</v>
      </c>
      <c r="J211" s="66">
        <f t="shared" si="33"/>
        <v>1</v>
      </c>
      <c r="K211" s="67" t="s">
        <v>64</v>
      </c>
      <c r="L211" s="67" t="s">
        <v>7</v>
      </c>
      <c r="M211" s="68"/>
      <c r="N211" s="63"/>
      <c r="O211" s="63"/>
      <c r="P211" s="69"/>
      <c r="Q211" s="63"/>
      <c r="R211" s="63"/>
      <c r="S211" s="69"/>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93">
        <f t="shared" si="27"/>
        <v>1538.44</v>
      </c>
      <c r="BB211" s="71">
        <f t="shared" si="32"/>
        <v>1538.44</v>
      </c>
      <c r="BC211" s="72" t="str">
        <f t="shared" si="34"/>
        <v>INR  One Thousand Five Hundred &amp; Thirty Eight  and Paise Forty Four Only</v>
      </c>
      <c r="BE211" s="56">
        <f t="shared" si="35"/>
        <v>435.070832</v>
      </c>
      <c r="BF211" s="56">
        <v>67</v>
      </c>
      <c r="BG211" s="82">
        <f t="shared" si="36"/>
        <v>75.79</v>
      </c>
      <c r="BJ211" s="56">
        <v>340</v>
      </c>
      <c r="BK211" s="82">
        <f t="shared" si="37"/>
        <v>384.61</v>
      </c>
      <c r="HX211" s="57"/>
      <c r="HY211" s="57"/>
      <c r="HZ211" s="57"/>
      <c r="IA211" s="57"/>
      <c r="IB211" s="57"/>
    </row>
    <row r="212" spans="1:236" s="56" customFormat="1" ht="59.25" customHeight="1">
      <c r="A212" s="58">
        <v>200</v>
      </c>
      <c r="B212" s="86" t="s">
        <v>504</v>
      </c>
      <c r="C212" s="59" t="s">
        <v>271</v>
      </c>
      <c r="D212" s="60">
        <v>4</v>
      </c>
      <c r="E212" s="61" t="s">
        <v>199</v>
      </c>
      <c r="F212" s="62">
        <v>11802.94</v>
      </c>
      <c r="G212" s="63"/>
      <c r="H212" s="64"/>
      <c r="I212" s="65" t="s">
        <v>39</v>
      </c>
      <c r="J212" s="66">
        <f t="shared" si="33"/>
        <v>1</v>
      </c>
      <c r="K212" s="67" t="s">
        <v>64</v>
      </c>
      <c r="L212" s="67" t="s">
        <v>7</v>
      </c>
      <c r="M212" s="68"/>
      <c r="N212" s="63"/>
      <c r="O212" s="63"/>
      <c r="P212" s="69"/>
      <c r="Q212" s="63"/>
      <c r="R212" s="63"/>
      <c r="S212" s="69"/>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93">
        <f t="shared" si="27"/>
        <v>47211.76</v>
      </c>
      <c r="BB212" s="71">
        <f aca="true" t="shared" si="38" ref="BB212:BB224">BA212+SUM(N212:AZ212)</f>
        <v>47211.76</v>
      </c>
      <c r="BC212" s="72" t="str">
        <f t="shared" si="34"/>
        <v>INR  Forty Seven Thousand Two Hundred &amp; Eleven  and Paise Seventy Six Only</v>
      </c>
      <c r="BE212" s="56">
        <f t="shared" si="35"/>
        <v>13351.485728</v>
      </c>
      <c r="BF212" s="56">
        <v>448</v>
      </c>
      <c r="BG212" s="82">
        <f t="shared" si="36"/>
        <v>506.78</v>
      </c>
      <c r="BJ212" s="56">
        <v>10434</v>
      </c>
      <c r="BK212" s="82">
        <f t="shared" si="37"/>
        <v>11802.94</v>
      </c>
      <c r="HX212" s="57"/>
      <c r="HY212" s="57"/>
      <c r="HZ212" s="57"/>
      <c r="IA212" s="57"/>
      <c r="IB212" s="57"/>
    </row>
    <row r="213" spans="1:236" s="56" customFormat="1" ht="60.75" customHeight="1">
      <c r="A213" s="27">
        <v>201</v>
      </c>
      <c r="B213" s="86" t="s">
        <v>505</v>
      </c>
      <c r="C213" s="43" t="s">
        <v>272</v>
      </c>
      <c r="D213" s="60">
        <v>4</v>
      </c>
      <c r="E213" s="61" t="s">
        <v>199</v>
      </c>
      <c r="F213" s="62">
        <v>418.54</v>
      </c>
      <c r="G213" s="63"/>
      <c r="H213" s="64"/>
      <c r="I213" s="65" t="s">
        <v>39</v>
      </c>
      <c r="J213" s="66">
        <f t="shared" si="33"/>
        <v>1</v>
      </c>
      <c r="K213" s="67" t="s">
        <v>64</v>
      </c>
      <c r="L213" s="67" t="s">
        <v>7</v>
      </c>
      <c r="M213" s="68"/>
      <c r="N213" s="63"/>
      <c r="O213" s="63"/>
      <c r="P213" s="69"/>
      <c r="Q213" s="63"/>
      <c r="R213" s="63"/>
      <c r="S213" s="69"/>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93">
        <f t="shared" si="27"/>
        <v>1674.16</v>
      </c>
      <c r="BB213" s="71">
        <f t="shared" si="38"/>
        <v>1674.16</v>
      </c>
      <c r="BC213" s="72" t="str">
        <f t="shared" si="34"/>
        <v>INR  One Thousand Six Hundred &amp; Seventy Four  and Paise Sixteen Only</v>
      </c>
      <c r="BE213" s="56">
        <f t="shared" si="35"/>
        <v>473.452448</v>
      </c>
      <c r="BF213" s="56">
        <v>468</v>
      </c>
      <c r="BG213" s="82">
        <f t="shared" si="36"/>
        <v>529.4</v>
      </c>
      <c r="BJ213" s="56">
        <v>370</v>
      </c>
      <c r="BK213" s="82">
        <f t="shared" si="37"/>
        <v>418.54</v>
      </c>
      <c r="HX213" s="57"/>
      <c r="HY213" s="57"/>
      <c r="HZ213" s="57"/>
      <c r="IA213" s="57"/>
      <c r="IB213" s="57"/>
    </row>
    <row r="214" spans="1:236" s="56" customFormat="1" ht="37.5" customHeight="1">
      <c r="A214" s="58">
        <v>202</v>
      </c>
      <c r="B214" s="86" t="s">
        <v>506</v>
      </c>
      <c r="C214" s="59" t="s">
        <v>273</v>
      </c>
      <c r="D214" s="60">
        <v>12</v>
      </c>
      <c r="E214" s="61" t="s">
        <v>199</v>
      </c>
      <c r="F214" s="62">
        <v>21.49</v>
      </c>
      <c r="G214" s="63"/>
      <c r="H214" s="64"/>
      <c r="I214" s="65" t="s">
        <v>39</v>
      </c>
      <c r="J214" s="66">
        <f t="shared" si="33"/>
        <v>1</v>
      </c>
      <c r="K214" s="67" t="s">
        <v>64</v>
      </c>
      <c r="L214" s="67" t="s">
        <v>7</v>
      </c>
      <c r="M214" s="68"/>
      <c r="N214" s="63"/>
      <c r="O214" s="63"/>
      <c r="P214" s="69"/>
      <c r="Q214" s="63"/>
      <c r="R214" s="63"/>
      <c r="S214" s="69"/>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93">
        <f t="shared" si="27"/>
        <v>257.88</v>
      </c>
      <c r="BB214" s="71">
        <f t="shared" si="38"/>
        <v>257.88</v>
      </c>
      <c r="BC214" s="72" t="str">
        <f t="shared" si="34"/>
        <v>INR  Two Hundred &amp; Fifty Seven  and Paise Eighty Eight Only</v>
      </c>
      <c r="BE214" s="56">
        <f t="shared" si="35"/>
        <v>24.309488</v>
      </c>
      <c r="BF214" s="56">
        <v>50</v>
      </c>
      <c r="BG214" s="82">
        <f t="shared" si="36"/>
        <v>56.56</v>
      </c>
      <c r="BJ214" s="56">
        <v>19</v>
      </c>
      <c r="BK214" s="82">
        <f t="shared" si="37"/>
        <v>21.49</v>
      </c>
      <c r="HX214" s="57"/>
      <c r="HY214" s="57"/>
      <c r="HZ214" s="57"/>
      <c r="IA214" s="57"/>
      <c r="IB214" s="57"/>
    </row>
    <row r="215" spans="1:236" s="56" customFormat="1" ht="409.5" customHeight="1">
      <c r="A215" s="27">
        <v>203</v>
      </c>
      <c r="B215" s="86" t="s">
        <v>507</v>
      </c>
      <c r="C215" s="43" t="s">
        <v>274</v>
      </c>
      <c r="D215" s="60">
        <v>2</v>
      </c>
      <c r="E215" s="61" t="s">
        <v>199</v>
      </c>
      <c r="F215" s="62">
        <v>8206.86</v>
      </c>
      <c r="G215" s="63"/>
      <c r="H215" s="64"/>
      <c r="I215" s="65" t="s">
        <v>39</v>
      </c>
      <c r="J215" s="66">
        <f t="shared" si="33"/>
        <v>1</v>
      </c>
      <c r="K215" s="67" t="s">
        <v>64</v>
      </c>
      <c r="L215" s="67" t="s">
        <v>7</v>
      </c>
      <c r="M215" s="68"/>
      <c r="N215" s="63"/>
      <c r="O215" s="63"/>
      <c r="P215" s="69"/>
      <c r="Q215" s="63"/>
      <c r="R215" s="63"/>
      <c r="S215" s="69"/>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93">
        <f t="shared" si="27"/>
        <v>16413.72</v>
      </c>
      <c r="BB215" s="71">
        <f t="shared" si="38"/>
        <v>16413.72</v>
      </c>
      <c r="BC215" s="72" t="str">
        <f t="shared" si="34"/>
        <v>INR  Sixteen Thousand Four Hundred &amp; Thirteen  and Paise Seventy Two Only</v>
      </c>
      <c r="BE215" s="56">
        <f t="shared" si="35"/>
        <v>9283.600032</v>
      </c>
      <c r="BF215" s="56">
        <v>35</v>
      </c>
      <c r="BG215" s="82">
        <f t="shared" si="36"/>
        <v>39.59</v>
      </c>
      <c r="BJ215" s="56">
        <v>7255</v>
      </c>
      <c r="BK215" s="82">
        <f t="shared" si="37"/>
        <v>8206.86</v>
      </c>
      <c r="HX215" s="57"/>
      <c r="HY215" s="57"/>
      <c r="HZ215" s="57"/>
      <c r="IA215" s="57"/>
      <c r="IB215" s="57"/>
    </row>
    <row r="216" spans="1:236" s="56" customFormat="1" ht="90">
      <c r="A216" s="58">
        <v>204</v>
      </c>
      <c r="B216" s="86" t="s">
        <v>508</v>
      </c>
      <c r="C216" s="59" t="s">
        <v>275</v>
      </c>
      <c r="D216" s="60">
        <v>2</v>
      </c>
      <c r="E216" s="61" t="s">
        <v>199</v>
      </c>
      <c r="F216" s="62">
        <v>2606.28</v>
      </c>
      <c r="G216" s="63"/>
      <c r="H216" s="64"/>
      <c r="I216" s="65" t="s">
        <v>39</v>
      </c>
      <c r="J216" s="66">
        <f t="shared" si="33"/>
        <v>1</v>
      </c>
      <c r="K216" s="67" t="s">
        <v>64</v>
      </c>
      <c r="L216" s="67" t="s">
        <v>7</v>
      </c>
      <c r="M216" s="68"/>
      <c r="N216" s="63"/>
      <c r="O216" s="63"/>
      <c r="P216" s="69"/>
      <c r="Q216" s="63"/>
      <c r="R216" s="63"/>
      <c r="S216" s="69"/>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93">
        <f t="shared" si="27"/>
        <v>5212.56</v>
      </c>
      <c r="BB216" s="71">
        <f t="shared" si="38"/>
        <v>5212.56</v>
      </c>
      <c r="BC216" s="72" t="str">
        <f t="shared" si="34"/>
        <v>INR  Five Thousand Two Hundred &amp; Twelve  and Paise Fifty Six Only</v>
      </c>
      <c r="BE216" s="56">
        <f t="shared" si="35"/>
        <v>2948.223936</v>
      </c>
      <c r="BF216" s="56">
        <v>9696</v>
      </c>
      <c r="BG216" s="82">
        <f t="shared" si="36"/>
        <v>10968.12</v>
      </c>
      <c r="BJ216" s="56">
        <v>2304</v>
      </c>
      <c r="BK216" s="82">
        <f t="shared" si="37"/>
        <v>2606.28</v>
      </c>
      <c r="HX216" s="57"/>
      <c r="HY216" s="57"/>
      <c r="HZ216" s="57"/>
      <c r="IA216" s="57"/>
      <c r="IB216" s="57"/>
    </row>
    <row r="217" spans="1:236" s="56" customFormat="1" ht="22.5" customHeight="1">
      <c r="A217" s="27">
        <v>205</v>
      </c>
      <c r="B217" s="86" t="s">
        <v>509</v>
      </c>
      <c r="C217" s="43" t="s">
        <v>276</v>
      </c>
      <c r="D217" s="60">
        <v>2</v>
      </c>
      <c r="E217" s="61" t="s">
        <v>199</v>
      </c>
      <c r="F217" s="62">
        <v>174.2</v>
      </c>
      <c r="G217" s="63"/>
      <c r="H217" s="64"/>
      <c r="I217" s="65" t="s">
        <v>39</v>
      </c>
      <c r="J217" s="66">
        <f t="shared" si="33"/>
        <v>1</v>
      </c>
      <c r="K217" s="67" t="s">
        <v>64</v>
      </c>
      <c r="L217" s="67" t="s">
        <v>7</v>
      </c>
      <c r="M217" s="68"/>
      <c r="N217" s="63"/>
      <c r="O217" s="63"/>
      <c r="P217" s="69"/>
      <c r="Q217" s="63"/>
      <c r="R217" s="63"/>
      <c r="S217" s="69"/>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93">
        <f t="shared" si="27"/>
        <v>348.4</v>
      </c>
      <c r="BB217" s="71">
        <f t="shared" si="38"/>
        <v>348.4</v>
      </c>
      <c r="BC217" s="72" t="str">
        <f t="shared" si="34"/>
        <v>INR  Three Hundred &amp; Forty Eight  and Paise Forty Only</v>
      </c>
      <c r="BE217" s="56">
        <f t="shared" si="35"/>
        <v>197.05504</v>
      </c>
      <c r="BF217" s="56">
        <v>9792.96</v>
      </c>
      <c r="BG217" s="82">
        <f t="shared" si="36"/>
        <v>11077.8</v>
      </c>
      <c r="BJ217" s="56">
        <v>154</v>
      </c>
      <c r="BK217" s="82">
        <f t="shared" si="37"/>
        <v>174.2</v>
      </c>
      <c r="HX217" s="57"/>
      <c r="HY217" s="57"/>
      <c r="HZ217" s="57"/>
      <c r="IA217" s="57"/>
      <c r="IB217" s="57"/>
    </row>
    <row r="218" spans="1:236" s="56" customFormat="1" ht="27" customHeight="1">
      <c r="A218" s="58">
        <v>206</v>
      </c>
      <c r="B218" s="86" t="s">
        <v>510</v>
      </c>
      <c r="C218" s="59" t="s">
        <v>277</v>
      </c>
      <c r="D218" s="60">
        <v>2</v>
      </c>
      <c r="E218" s="61" t="s">
        <v>199</v>
      </c>
      <c r="F218" s="62">
        <v>39.59</v>
      </c>
      <c r="G218" s="63"/>
      <c r="H218" s="64"/>
      <c r="I218" s="65" t="s">
        <v>39</v>
      </c>
      <c r="J218" s="66">
        <f t="shared" si="33"/>
        <v>1</v>
      </c>
      <c r="K218" s="67" t="s">
        <v>64</v>
      </c>
      <c r="L218" s="67" t="s">
        <v>7</v>
      </c>
      <c r="M218" s="68"/>
      <c r="N218" s="63"/>
      <c r="O218" s="63"/>
      <c r="P218" s="69"/>
      <c r="Q218" s="63"/>
      <c r="R218" s="63"/>
      <c r="S218" s="69"/>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93">
        <f t="shared" si="27"/>
        <v>79.18</v>
      </c>
      <c r="BB218" s="71">
        <f t="shared" si="38"/>
        <v>79.18</v>
      </c>
      <c r="BC218" s="72" t="str">
        <f t="shared" si="34"/>
        <v>INR  Seventy Nine and Paise Eighteen Only</v>
      </c>
      <c r="BE218" s="56">
        <f t="shared" si="35"/>
        <v>44.784208</v>
      </c>
      <c r="BF218" s="56">
        <v>9890.89</v>
      </c>
      <c r="BG218" s="82">
        <f t="shared" si="36"/>
        <v>11188.57</v>
      </c>
      <c r="BJ218" s="56">
        <v>35</v>
      </c>
      <c r="BK218" s="82">
        <f t="shared" si="37"/>
        <v>39.59</v>
      </c>
      <c r="HX218" s="57"/>
      <c r="HY218" s="57"/>
      <c r="HZ218" s="57"/>
      <c r="IA218" s="57"/>
      <c r="IB218" s="57"/>
    </row>
    <row r="219" spans="1:236" s="56" customFormat="1" ht="55.5" customHeight="1">
      <c r="A219" s="27">
        <v>207</v>
      </c>
      <c r="B219" s="86" t="s">
        <v>511</v>
      </c>
      <c r="C219" s="43" t="s">
        <v>278</v>
      </c>
      <c r="D219" s="60">
        <v>2</v>
      </c>
      <c r="E219" s="61" t="s">
        <v>202</v>
      </c>
      <c r="F219" s="62">
        <v>1918.52</v>
      </c>
      <c r="G219" s="63"/>
      <c r="H219" s="64"/>
      <c r="I219" s="65" t="s">
        <v>39</v>
      </c>
      <c r="J219" s="66">
        <f t="shared" si="33"/>
        <v>1</v>
      </c>
      <c r="K219" s="67" t="s">
        <v>64</v>
      </c>
      <c r="L219" s="67" t="s">
        <v>7</v>
      </c>
      <c r="M219" s="68"/>
      <c r="N219" s="63"/>
      <c r="O219" s="63"/>
      <c r="P219" s="69"/>
      <c r="Q219" s="63"/>
      <c r="R219" s="63"/>
      <c r="S219" s="69"/>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93">
        <f t="shared" si="27"/>
        <v>3837.04</v>
      </c>
      <c r="BB219" s="71">
        <f t="shared" si="38"/>
        <v>3837.04</v>
      </c>
      <c r="BC219" s="72" t="str">
        <f t="shared" si="34"/>
        <v>INR  Three Thousand Eight Hundred &amp; Thirty Seven  and Paise Four Only</v>
      </c>
      <c r="BE219" s="56">
        <f t="shared" si="35"/>
        <v>2170.229824</v>
      </c>
      <c r="BF219" s="56">
        <v>10090</v>
      </c>
      <c r="BG219" s="82">
        <f t="shared" si="36"/>
        <v>11413.81</v>
      </c>
      <c r="BJ219" s="56">
        <v>1696</v>
      </c>
      <c r="BK219" s="82">
        <f t="shared" si="37"/>
        <v>1918.52</v>
      </c>
      <c r="HX219" s="57"/>
      <c r="HY219" s="57"/>
      <c r="HZ219" s="57"/>
      <c r="IA219" s="57"/>
      <c r="IB219" s="57"/>
    </row>
    <row r="220" spans="1:236" s="56" customFormat="1" ht="87" customHeight="1">
      <c r="A220" s="58">
        <v>208</v>
      </c>
      <c r="B220" s="86" t="s">
        <v>512</v>
      </c>
      <c r="C220" s="59" t="s">
        <v>279</v>
      </c>
      <c r="D220" s="60">
        <v>1</v>
      </c>
      <c r="E220" s="61" t="s">
        <v>202</v>
      </c>
      <c r="F220" s="62">
        <v>1523.73</v>
      </c>
      <c r="G220" s="63"/>
      <c r="H220" s="64"/>
      <c r="I220" s="65" t="s">
        <v>39</v>
      </c>
      <c r="J220" s="66">
        <f t="shared" si="33"/>
        <v>1</v>
      </c>
      <c r="K220" s="67" t="s">
        <v>64</v>
      </c>
      <c r="L220" s="67" t="s">
        <v>7</v>
      </c>
      <c r="M220" s="68"/>
      <c r="N220" s="63"/>
      <c r="O220" s="63"/>
      <c r="P220" s="69"/>
      <c r="Q220" s="63"/>
      <c r="R220" s="63"/>
      <c r="S220" s="69"/>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93">
        <f t="shared" si="27"/>
        <v>1523.73</v>
      </c>
      <c r="BB220" s="71">
        <f t="shared" si="38"/>
        <v>1523.73</v>
      </c>
      <c r="BC220" s="72" t="str">
        <f t="shared" si="34"/>
        <v>INR  One Thousand Five Hundred &amp; Twenty Three  and Paise Seventy Three Only</v>
      </c>
      <c r="BE220" s="56">
        <f t="shared" si="35"/>
        <v>1723.643376</v>
      </c>
      <c r="BF220" s="56">
        <v>409</v>
      </c>
      <c r="BG220" s="82">
        <f t="shared" si="36"/>
        <v>462.66</v>
      </c>
      <c r="BJ220" s="56">
        <v>1347</v>
      </c>
      <c r="BK220" s="82">
        <f t="shared" si="37"/>
        <v>1523.73</v>
      </c>
      <c r="HX220" s="57"/>
      <c r="HY220" s="57"/>
      <c r="HZ220" s="57"/>
      <c r="IA220" s="57"/>
      <c r="IB220" s="57"/>
    </row>
    <row r="221" spans="1:236" s="56" customFormat="1" ht="48.75" customHeight="1">
      <c r="A221" s="27">
        <v>209</v>
      </c>
      <c r="B221" s="86" t="s">
        <v>513</v>
      </c>
      <c r="C221" s="43" t="s">
        <v>280</v>
      </c>
      <c r="D221" s="60">
        <v>1</v>
      </c>
      <c r="E221" s="61" t="s">
        <v>202</v>
      </c>
      <c r="F221" s="62">
        <v>1303.14</v>
      </c>
      <c r="G221" s="63"/>
      <c r="H221" s="64"/>
      <c r="I221" s="65" t="s">
        <v>39</v>
      </c>
      <c r="J221" s="66">
        <f t="shared" si="33"/>
        <v>1</v>
      </c>
      <c r="K221" s="67" t="s">
        <v>64</v>
      </c>
      <c r="L221" s="67" t="s">
        <v>7</v>
      </c>
      <c r="M221" s="68"/>
      <c r="N221" s="63"/>
      <c r="O221" s="63"/>
      <c r="P221" s="69"/>
      <c r="Q221" s="63"/>
      <c r="R221" s="63"/>
      <c r="S221" s="69"/>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93">
        <f t="shared" si="27"/>
        <v>1303.14</v>
      </c>
      <c r="BB221" s="71">
        <f t="shared" si="38"/>
        <v>1303.14</v>
      </c>
      <c r="BC221" s="72" t="str">
        <f t="shared" si="34"/>
        <v>INR  One Thousand Three Hundred &amp; Three  and Paise Fourteen Only</v>
      </c>
      <c r="BE221" s="56">
        <f t="shared" si="35"/>
        <v>1474.111968</v>
      </c>
      <c r="BF221" s="56">
        <v>9077</v>
      </c>
      <c r="BG221" s="82">
        <f t="shared" si="36"/>
        <v>10267.9</v>
      </c>
      <c r="BJ221" s="56">
        <v>1152</v>
      </c>
      <c r="BK221" s="82">
        <f t="shared" si="37"/>
        <v>1303.14</v>
      </c>
      <c r="HX221" s="57"/>
      <c r="HY221" s="57"/>
      <c r="HZ221" s="57"/>
      <c r="IA221" s="57"/>
      <c r="IB221" s="57"/>
    </row>
    <row r="222" spans="1:236" s="56" customFormat="1" ht="120">
      <c r="A222" s="58">
        <v>210</v>
      </c>
      <c r="B222" s="86" t="s">
        <v>514</v>
      </c>
      <c r="C222" s="59" t="s">
        <v>281</v>
      </c>
      <c r="D222" s="60">
        <v>171</v>
      </c>
      <c r="E222" s="61" t="s">
        <v>517</v>
      </c>
      <c r="F222" s="62">
        <v>13.57</v>
      </c>
      <c r="G222" s="63"/>
      <c r="H222" s="64"/>
      <c r="I222" s="65" t="s">
        <v>39</v>
      </c>
      <c r="J222" s="66">
        <f t="shared" si="33"/>
        <v>1</v>
      </c>
      <c r="K222" s="67" t="s">
        <v>64</v>
      </c>
      <c r="L222" s="67" t="s">
        <v>7</v>
      </c>
      <c r="M222" s="68"/>
      <c r="N222" s="63"/>
      <c r="O222" s="63"/>
      <c r="P222" s="69"/>
      <c r="Q222" s="63"/>
      <c r="R222" s="63"/>
      <c r="S222" s="69"/>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93">
        <f t="shared" si="27"/>
        <v>2320.47</v>
      </c>
      <c r="BB222" s="71">
        <f t="shared" si="38"/>
        <v>2320.47</v>
      </c>
      <c r="BC222" s="72" t="str">
        <f t="shared" si="34"/>
        <v>INR  Two Thousand Three Hundred &amp; Twenty  and Paise Forty Seven Only</v>
      </c>
      <c r="BE222" s="56">
        <f t="shared" si="35"/>
        <v>15.350384</v>
      </c>
      <c r="BF222" s="56">
        <v>9890.89</v>
      </c>
      <c r="BG222" s="82">
        <f t="shared" si="36"/>
        <v>11188.57</v>
      </c>
      <c r="BJ222" s="56">
        <v>12</v>
      </c>
      <c r="BK222" s="82">
        <f t="shared" si="37"/>
        <v>13.57</v>
      </c>
      <c r="HX222" s="57"/>
      <c r="HY222" s="57"/>
      <c r="HZ222" s="57"/>
      <c r="IA222" s="57"/>
      <c r="IB222" s="57"/>
    </row>
    <row r="223" spans="1:236" s="56" customFormat="1" ht="120">
      <c r="A223" s="27">
        <v>211</v>
      </c>
      <c r="B223" s="86" t="s">
        <v>515</v>
      </c>
      <c r="C223" s="43" t="s">
        <v>282</v>
      </c>
      <c r="D223" s="60">
        <v>20</v>
      </c>
      <c r="E223" s="61" t="s">
        <v>517</v>
      </c>
      <c r="F223" s="62">
        <v>99.55</v>
      </c>
      <c r="G223" s="63"/>
      <c r="H223" s="64"/>
      <c r="I223" s="65" t="s">
        <v>39</v>
      </c>
      <c r="J223" s="66">
        <f t="shared" si="33"/>
        <v>1</v>
      </c>
      <c r="K223" s="67" t="s">
        <v>64</v>
      </c>
      <c r="L223" s="67" t="s">
        <v>7</v>
      </c>
      <c r="M223" s="68"/>
      <c r="N223" s="63"/>
      <c r="O223" s="63"/>
      <c r="P223" s="69"/>
      <c r="Q223" s="63"/>
      <c r="R223" s="63"/>
      <c r="S223" s="69"/>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93">
        <f t="shared" si="27"/>
        <v>1991</v>
      </c>
      <c r="BB223" s="71">
        <f t="shared" si="38"/>
        <v>1991</v>
      </c>
      <c r="BC223" s="72" t="str">
        <f t="shared" si="34"/>
        <v>INR  One Thousand Nine Hundred &amp; Ninety One  Only</v>
      </c>
      <c r="BE223" s="56">
        <f t="shared" si="35"/>
        <v>112.61096</v>
      </c>
      <c r="BF223" s="56">
        <v>10090</v>
      </c>
      <c r="BG223" s="82">
        <f t="shared" si="36"/>
        <v>11413.81</v>
      </c>
      <c r="BJ223" s="56">
        <v>88</v>
      </c>
      <c r="BK223" s="82">
        <f t="shared" si="37"/>
        <v>99.55</v>
      </c>
      <c r="HX223" s="57"/>
      <c r="HY223" s="57"/>
      <c r="HZ223" s="57"/>
      <c r="IA223" s="57"/>
      <c r="IB223" s="57"/>
    </row>
    <row r="224" spans="1:236" s="56" customFormat="1" ht="107.25" customHeight="1">
      <c r="A224" s="58">
        <v>212</v>
      </c>
      <c r="B224" s="86" t="s">
        <v>516</v>
      </c>
      <c r="C224" s="59" t="s">
        <v>283</v>
      </c>
      <c r="D224" s="60">
        <v>171</v>
      </c>
      <c r="E224" s="61" t="s">
        <v>517</v>
      </c>
      <c r="F224" s="62">
        <v>290.72</v>
      </c>
      <c r="G224" s="63"/>
      <c r="H224" s="64"/>
      <c r="I224" s="65" t="s">
        <v>39</v>
      </c>
      <c r="J224" s="66">
        <f t="shared" si="33"/>
        <v>1</v>
      </c>
      <c r="K224" s="67" t="s">
        <v>64</v>
      </c>
      <c r="L224" s="67" t="s">
        <v>7</v>
      </c>
      <c r="M224" s="68"/>
      <c r="N224" s="63"/>
      <c r="O224" s="63"/>
      <c r="P224" s="69"/>
      <c r="Q224" s="63"/>
      <c r="R224" s="63"/>
      <c r="S224" s="69"/>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93">
        <f t="shared" si="27"/>
        <v>49713.12</v>
      </c>
      <c r="BB224" s="71">
        <f t="shared" si="38"/>
        <v>49713.12</v>
      </c>
      <c r="BC224" s="72" t="str">
        <f t="shared" si="34"/>
        <v>INR  Forty Nine Thousand Seven Hundred &amp; Thirteen  and Paise Twelve Only</v>
      </c>
      <c r="BE224" s="56">
        <f t="shared" si="35"/>
        <v>328.862464</v>
      </c>
      <c r="BF224" s="56">
        <v>409</v>
      </c>
      <c r="BG224" s="82">
        <f t="shared" si="36"/>
        <v>462.66</v>
      </c>
      <c r="BJ224" s="56">
        <v>257</v>
      </c>
      <c r="BK224" s="82">
        <f t="shared" si="37"/>
        <v>290.72</v>
      </c>
      <c r="HX224" s="57"/>
      <c r="HY224" s="57"/>
      <c r="HZ224" s="57"/>
      <c r="IA224" s="57"/>
      <c r="IB224" s="57"/>
    </row>
    <row r="225" spans="1:236" s="56" customFormat="1" ht="84" customHeight="1">
      <c r="A225" s="27">
        <v>213</v>
      </c>
      <c r="B225" s="87" t="s">
        <v>534</v>
      </c>
      <c r="C225" s="43" t="s">
        <v>284</v>
      </c>
      <c r="D225" s="60">
        <v>9</v>
      </c>
      <c r="E225" s="61" t="s">
        <v>38</v>
      </c>
      <c r="F225" s="62">
        <v>923.06</v>
      </c>
      <c r="G225" s="63"/>
      <c r="H225" s="64"/>
      <c r="I225" s="65" t="s">
        <v>39</v>
      </c>
      <c r="J225" s="66">
        <f aca="true" t="shared" si="39" ref="J225:J242">IF(I225="Less(-)",-1,1)</f>
        <v>1</v>
      </c>
      <c r="K225" s="67" t="s">
        <v>64</v>
      </c>
      <c r="L225" s="67" t="s">
        <v>7</v>
      </c>
      <c r="M225" s="68"/>
      <c r="N225" s="63"/>
      <c r="O225" s="63"/>
      <c r="P225" s="69"/>
      <c r="Q225" s="63"/>
      <c r="R225" s="63"/>
      <c r="S225" s="69"/>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93">
        <f aca="true" t="shared" si="40" ref="BA225:BA242">total_amount_ba($B$2,$D$2,D225,F225,J225,K225,M225)</f>
        <v>8307.54</v>
      </c>
      <c r="BB225" s="71">
        <f aca="true" t="shared" si="41" ref="BB225:BB241">BA225+SUM(N225:AZ225)</f>
        <v>8307.54</v>
      </c>
      <c r="BC225" s="72" t="str">
        <f aca="true" t="shared" si="42" ref="BC225:BC242">SpellNumber(L225,BB225)</f>
        <v>INR  Eight Thousand Three Hundred &amp; Seven  and Paise Fifty Four Only</v>
      </c>
      <c r="BE225" s="56">
        <f aca="true" t="shared" si="43" ref="BE225:BE242">F225*1.12*1.01</f>
        <v>1044.165472</v>
      </c>
      <c r="BG225" s="82">
        <f aca="true" t="shared" si="44" ref="BG225:BG242">BF225*1.12*1.01</f>
        <v>0</v>
      </c>
      <c r="BJ225" s="56">
        <v>816</v>
      </c>
      <c r="BL225" s="82">
        <f>BJ225*1.12*1.01</f>
        <v>923.06</v>
      </c>
      <c r="HX225" s="57"/>
      <c r="HY225" s="57"/>
      <c r="HZ225" s="57"/>
      <c r="IA225" s="57"/>
      <c r="IB225" s="57"/>
    </row>
    <row r="226" spans="1:236" s="56" customFormat="1" ht="120">
      <c r="A226" s="58">
        <v>214</v>
      </c>
      <c r="B226" s="86" t="s">
        <v>518</v>
      </c>
      <c r="C226" s="59" t="s">
        <v>285</v>
      </c>
      <c r="D226" s="60">
        <v>1</v>
      </c>
      <c r="E226" s="61" t="s">
        <v>200</v>
      </c>
      <c r="F226" s="62">
        <v>1151.56</v>
      </c>
      <c r="G226" s="63"/>
      <c r="H226" s="64"/>
      <c r="I226" s="65" t="s">
        <v>39</v>
      </c>
      <c r="J226" s="66">
        <f t="shared" si="39"/>
        <v>1</v>
      </c>
      <c r="K226" s="67" t="s">
        <v>64</v>
      </c>
      <c r="L226" s="67" t="s">
        <v>7</v>
      </c>
      <c r="M226" s="68"/>
      <c r="N226" s="63"/>
      <c r="O226" s="63"/>
      <c r="P226" s="69"/>
      <c r="Q226" s="63"/>
      <c r="R226" s="63"/>
      <c r="S226" s="69"/>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93">
        <f t="shared" si="40"/>
        <v>1151.56</v>
      </c>
      <c r="BB226" s="71">
        <f t="shared" si="41"/>
        <v>1151.56</v>
      </c>
      <c r="BC226" s="72" t="str">
        <f t="shared" si="42"/>
        <v>INR  One Thousand One Hundred &amp; Fifty One  and Paise Fifty Six Only</v>
      </c>
      <c r="BE226" s="56">
        <f t="shared" si="43"/>
        <v>1302.644672</v>
      </c>
      <c r="BF226" s="56">
        <v>72603</v>
      </c>
      <c r="BG226" s="82">
        <f t="shared" si="44"/>
        <v>82128.51</v>
      </c>
      <c r="BJ226" s="56">
        <v>1018</v>
      </c>
      <c r="BL226" s="82">
        <f aca="true" t="shared" si="45" ref="BL226:BL240">BJ226*1.12*1.01</f>
        <v>1151.56</v>
      </c>
      <c r="HX226" s="57"/>
      <c r="HY226" s="57"/>
      <c r="HZ226" s="57"/>
      <c r="IA226" s="57"/>
      <c r="IB226" s="57"/>
    </row>
    <row r="227" spans="1:236" s="56" customFormat="1" ht="165">
      <c r="A227" s="27">
        <v>215</v>
      </c>
      <c r="B227" s="86" t="s">
        <v>519</v>
      </c>
      <c r="C227" s="43" t="s">
        <v>286</v>
      </c>
      <c r="D227" s="60">
        <v>8</v>
      </c>
      <c r="E227" s="61" t="s">
        <v>200</v>
      </c>
      <c r="F227" s="62">
        <v>3785</v>
      </c>
      <c r="G227" s="63"/>
      <c r="H227" s="64"/>
      <c r="I227" s="65" t="s">
        <v>39</v>
      </c>
      <c r="J227" s="66">
        <f t="shared" si="39"/>
        <v>1</v>
      </c>
      <c r="K227" s="67" t="s">
        <v>64</v>
      </c>
      <c r="L227" s="67" t="s">
        <v>7</v>
      </c>
      <c r="M227" s="68"/>
      <c r="N227" s="63"/>
      <c r="O227" s="63"/>
      <c r="P227" s="69"/>
      <c r="Q227" s="63"/>
      <c r="R227" s="63"/>
      <c r="S227" s="69"/>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93">
        <f t="shared" si="40"/>
        <v>30280</v>
      </c>
      <c r="BB227" s="71">
        <f t="shared" si="41"/>
        <v>30280</v>
      </c>
      <c r="BC227" s="72" t="str">
        <f t="shared" si="42"/>
        <v>INR  Thirty Thousand Two Hundred &amp; Eighty  Only</v>
      </c>
      <c r="BE227" s="56">
        <f t="shared" si="43"/>
        <v>4281.592</v>
      </c>
      <c r="BF227" s="56">
        <v>512.36</v>
      </c>
      <c r="BG227" s="82">
        <f t="shared" si="44"/>
        <v>579.58</v>
      </c>
      <c r="BJ227" s="56">
        <v>3346</v>
      </c>
      <c r="BL227" s="82">
        <f t="shared" si="45"/>
        <v>3785</v>
      </c>
      <c r="HX227" s="57"/>
      <c r="HY227" s="57"/>
      <c r="HZ227" s="57"/>
      <c r="IA227" s="57"/>
      <c r="IB227" s="57"/>
    </row>
    <row r="228" spans="1:236" s="56" customFormat="1" ht="86.25" customHeight="1">
      <c r="A228" s="58">
        <v>216</v>
      </c>
      <c r="B228" s="86" t="s">
        <v>520</v>
      </c>
      <c r="C228" s="59" t="s">
        <v>287</v>
      </c>
      <c r="D228" s="60">
        <v>200</v>
      </c>
      <c r="E228" s="61" t="s">
        <v>201</v>
      </c>
      <c r="F228" s="62">
        <v>178.73</v>
      </c>
      <c r="G228" s="63"/>
      <c r="H228" s="64"/>
      <c r="I228" s="65" t="s">
        <v>39</v>
      </c>
      <c r="J228" s="66">
        <f t="shared" si="39"/>
        <v>1</v>
      </c>
      <c r="K228" s="67" t="s">
        <v>64</v>
      </c>
      <c r="L228" s="67" t="s">
        <v>7</v>
      </c>
      <c r="M228" s="68"/>
      <c r="N228" s="63"/>
      <c r="O228" s="63"/>
      <c r="P228" s="69"/>
      <c r="Q228" s="63"/>
      <c r="R228" s="63"/>
      <c r="S228" s="69"/>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93">
        <f t="shared" si="40"/>
        <v>35746</v>
      </c>
      <c r="BB228" s="71">
        <f t="shared" si="41"/>
        <v>35746</v>
      </c>
      <c r="BC228" s="72" t="str">
        <f t="shared" si="42"/>
        <v>INR  Thirty Five Thousand Seven Hundred &amp; Forty Six  Only</v>
      </c>
      <c r="BE228" s="56">
        <f t="shared" si="43"/>
        <v>202.179376</v>
      </c>
      <c r="BF228" s="56">
        <v>543.51</v>
      </c>
      <c r="BG228" s="82">
        <f t="shared" si="44"/>
        <v>614.82</v>
      </c>
      <c r="BJ228" s="56">
        <v>158</v>
      </c>
      <c r="BL228" s="82">
        <f t="shared" si="45"/>
        <v>178.73</v>
      </c>
      <c r="HX228" s="57"/>
      <c r="HY228" s="57"/>
      <c r="HZ228" s="57"/>
      <c r="IA228" s="57"/>
      <c r="IB228" s="57"/>
    </row>
    <row r="229" spans="1:236" s="56" customFormat="1" ht="93.75" customHeight="1">
      <c r="A229" s="27">
        <v>217</v>
      </c>
      <c r="B229" s="86" t="s">
        <v>521</v>
      </c>
      <c r="C229" s="43" t="s">
        <v>288</v>
      </c>
      <c r="D229" s="60">
        <v>350</v>
      </c>
      <c r="E229" s="61" t="s">
        <v>201</v>
      </c>
      <c r="F229" s="62">
        <v>144.79</v>
      </c>
      <c r="G229" s="63"/>
      <c r="H229" s="64"/>
      <c r="I229" s="65" t="s">
        <v>39</v>
      </c>
      <c r="J229" s="66">
        <f t="shared" si="39"/>
        <v>1</v>
      </c>
      <c r="K229" s="67" t="s">
        <v>64</v>
      </c>
      <c r="L229" s="67" t="s">
        <v>7</v>
      </c>
      <c r="M229" s="68"/>
      <c r="N229" s="63"/>
      <c r="O229" s="63"/>
      <c r="P229" s="69"/>
      <c r="Q229" s="63"/>
      <c r="R229" s="63"/>
      <c r="S229" s="69"/>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93">
        <f t="shared" si="40"/>
        <v>50676.5</v>
      </c>
      <c r="BB229" s="71">
        <f t="shared" si="41"/>
        <v>50676.5</v>
      </c>
      <c r="BC229" s="72" t="str">
        <f t="shared" si="42"/>
        <v>INR  Fifty Thousand Six Hundred &amp; Seventy Six  and Paise Fifty Only</v>
      </c>
      <c r="BE229" s="56">
        <f t="shared" si="43"/>
        <v>163.786448</v>
      </c>
      <c r="BF229" s="56">
        <v>1382</v>
      </c>
      <c r="BG229" s="82">
        <f t="shared" si="44"/>
        <v>1563.32</v>
      </c>
      <c r="BJ229" s="56">
        <v>128</v>
      </c>
      <c r="BL229" s="82">
        <f t="shared" si="45"/>
        <v>144.79</v>
      </c>
      <c r="HX229" s="57"/>
      <c r="HY229" s="57"/>
      <c r="HZ229" s="57"/>
      <c r="IA229" s="57"/>
      <c r="IB229" s="57"/>
    </row>
    <row r="230" spans="1:236" s="56" customFormat="1" ht="85.5" customHeight="1">
      <c r="A230" s="58">
        <v>218</v>
      </c>
      <c r="B230" s="86" t="s">
        <v>522</v>
      </c>
      <c r="C230" s="59" t="s">
        <v>289</v>
      </c>
      <c r="D230" s="60">
        <v>40</v>
      </c>
      <c r="E230" s="61" t="s">
        <v>201</v>
      </c>
      <c r="F230" s="62">
        <v>125.56</v>
      </c>
      <c r="G230" s="63"/>
      <c r="H230" s="64"/>
      <c r="I230" s="65" t="s">
        <v>39</v>
      </c>
      <c r="J230" s="66">
        <f t="shared" si="39"/>
        <v>1</v>
      </c>
      <c r="K230" s="67" t="s">
        <v>64</v>
      </c>
      <c r="L230" s="67" t="s">
        <v>7</v>
      </c>
      <c r="M230" s="68"/>
      <c r="N230" s="63"/>
      <c r="O230" s="63"/>
      <c r="P230" s="69"/>
      <c r="Q230" s="63"/>
      <c r="R230" s="63"/>
      <c r="S230" s="69"/>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93">
        <f t="shared" si="40"/>
        <v>5022.4</v>
      </c>
      <c r="BB230" s="71">
        <f t="shared" si="41"/>
        <v>5022.4</v>
      </c>
      <c r="BC230" s="72" t="str">
        <f t="shared" si="42"/>
        <v>INR  Five Thousand  &amp;Twenty Two  and Paise Forty Only</v>
      </c>
      <c r="BE230" s="56">
        <f t="shared" si="43"/>
        <v>142.033472</v>
      </c>
      <c r="BF230" s="56">
        <v>108</v>
      </c>
      <c r="BG230" s="82">
        <f t="shared" si="44"/>
        <v>122.17</v>
      </c>
      <c r="BJ230" s="56">
        <v>111</v>
      </c>
      <c r="BL230" s="82">
        <f t="shared" si="45"/>
        <v>125.56</v>
      </c>
      <c r="HX230" s="57"/>
      <c r="HY230" s="57"/>
      <c r="HZ230" s="57"/>
      <c r="IA230" s="57"/>
      <c r="IB230" s="57"/>
    </row>
    <row r="231" spans="1:236" s="56" customFormat="1" ht="110.25" customHeight="1">
      <c r="A231" s="27">
        <v>219</v>
      </c>
      <c r="B231" s="86" t="s">
        <v>217</v>
      </c>
      <c r="C231" s="43" t="s">
        <v>290</v>
      </c>
      <c r="D231" s="60">
        <v>16</v>
      </c>
      <c r="E231" s="61" t="s">
        <v>200</v>
      </c>
      <c r="F231" s="62">
        <v>1366.49</v>
      </c>
      <c r="G231" s="63"/>
      <c r="H231" s="64"/>
      <c r="I231" s="65" t="s">
        <v>39</v>
      </c>
      <c r="J231" s="66">
        <f t="shared" si="39"/>
        <v>1</v>
      </c>
      <c r="K231" s="67" t="s">
        <v>64</v>
      </c>
      <c r="L231" s="67" t="s">
        <v>7</v>
      </c>
      <c r="M231" s="68"/>
      <c r="N231" s="63"/>
      <c r="O231" s="63"/>
      <c r="P231" s="69"/>
      <c r="Q231" s="63"/>
      <c r="R231" s="63"/>
      <c r="S231" s="69"/>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93">
        <f t="shared" si="40"/>
        <v>21863.84</v>
      </c>
      <c r="BB231" s="71">
        <f t="shared" si="41"/>
        <v>21863.84</v>
      </c>
      <c r="BC231" s="72" t="str">
        <f t="shared" si="42"/>
        <v>INR  Twenty One Thousand Eight Hundred &amp; Sixty Three  and Paise Eighty Four Only</v>
      </c>
      <c r="BE231" s="56">
        <f t="shared" si="43"/>
        <v>1545.773488</v>
      </c>
      <c r="BF231" s="56">
        <v>896</v>
      </c>
      <c r="BG231" s="82">
        <f t="shared" si="44"/>
        <v>1013.56</v>
      </c>
      <c r="BJ231" s="56">
        <v>1208</v>
      </c>
      <c r="BL231" s="82">
        <f t="shared" si="45"/>
        <v>1366.49</v>
      </c>
      <c r="HX231" s="57"/>
      <c r="HY231" s="57"/>
      <c r="HZ231" s="57"/>
      <c r="IA231" s="57"/>
      <c r="IB231" s="57"/>
    </row>
    <row r="232" spans="1:236" s="56" customFormat="1" ht="135">
      <c r="A232" s="58">
        <v>220</v>
      </c>
      <c r="B232" s="86" t="s">
        <v>523</v>
      </c>
      <c r="C232" s="59" t="s">
        <v>291</v>
      </c>
      <c r="D232" s="60">
        <v>16</v>
      </c>
      <c r="E232" s="61" t="s">
        <v>202</v>
      </c>
      <c r="F232" s="62">
        <v>515.83</v>
      </c>
      <c r="G232" s="63"/>
      <c r="H232" s="64"/>
      <c r="I232" s="65" t="s">
        <v>39</v>
      </c>
      <c r="J232" s="66">
        <f t="shared" si="39"/>
        <v>1</v>
      </c>
      <c r="K232" s="67" t="s">
        <v>64</v>
      </c>
      <c r="L232" s="67" t="s">
        <v>7</v>
      </c>
      <c r="M232" s="68"/>
      <c r="N232" s="63"/>
      <c r="O232" s="63"/>
      <c r="P232" s="69"/>
      <c r="Q232" s="63"/>
      <c r="R232" s="63"/>
      <c r="S232" s="69"/>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93">
        <f t="shared" si="40"/>
        <v>8253.28</v>
      </c>
      <c r="BB232" s="71">
        <f t="shared" si="41"/>
        <v>8253.28</v>
      </c>
      <c r="BC232" s="72" t="str">
        <f t="shared" si="42"/>
        <v>INR  Eight Thousand Two Hundred &amp; Fifty Three  and Paise Twenty Eight Only</v>
      </c>
      <c r="BE232" s="56">
        <f t="shared" si="43"/>
        <v>583.506896</v>
      </c>
      <c r="BF232" s="56">
        <v>72.19</v>
      </c>
      <c r="BG232" s="82">
        <f t="shared" si="44"/>
        <v>81.66</v>
      </c>
      <c r="BJ232" s="56">
        <v>456</v>
      </c>
      <c r="BL232" s="82">
        <f t="shared" si="45"/>
        <v>515.83</v>
      </c>
      <c r="HX232" s="57"/>
      <c r="HY232" s="57"/>
      <c r="HZ232" s="57"/>
      <c r="IA232" s="57"/>
      <c r="IB232" s="57"/>
    </row>
    <row r="233" spans="1:236" s="56" customFormat="1" ht="219" customHeight="1">
      <c r="A233" s="27">
        <v>221</v>
      </c>
      <c r="B233" s="86" t="s">
        <v>524</v>
      </c>
      <c r="C233" s="43" t="s">
        <v>292</v>
      </c>
      <c r="D233" s="60">
        <v>160</v>
      </c>
      <c r="E233" s="61" t="s">
        <v>207</v>
      </c>
      <c r="F233" s="62">
        <v>1010.16</v>
      </c>
      <c r="G233" s="63"/>
      <c r="H233" s="64"/>
      <c r="I233" s="65" t="s">
        <v>39</v>
      </c>
      <c r="J233" s="66">
        <f t="shared" si="39"/>
        <v>1</v>
      </c>
      <c r="K233" s="67" t="s">
        <v>64</v>
      </c>
      <c r="L233" s="67" t="s">
        <v>7</v>
      </c>
      <c r="M233" s="68"/>
      <c r="N233" s="63"/>
      <c r="O233" s="63"/>
      <c r="P233" s="69"/>
      <c r="Q233" s="63"/>
      <c r="R233" s="63"/>
      <c r="S233" s="69"/>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93">
        <f t="shared" si="40"/>
        <v>161625.6</v>
      </c>
      <c r="BB233" s="71">
        <f t="shared" si="41"/>
        <v>161625.6</v>
      </c>
      <c r="BC233" s="72" t="str">
        <f t="shared" si="42"/>
        <v>INR  One Lakh Sixty One Thousand Six Hundred &amp; Twenty Five  and Paise Sixty Only</v>
      </c>
      <c r="BE233" s="56">
        <f t="shared" si="43"/>
        <v>1142.692992</v>
      </c>
      <c r="BF233" s="56">
        <v>292</v>
      </c>
      <c r="BG233" s="82">
        <f t="shared" si="44"/>
        <v>330.31</v>
      </c>
      <c r="BJ233" s="56">
        <v>893</v>
      </c>
      <c r="BL233" s="82">
        <f t="shared" si="45"/>
        <v>1010.16</v>
      </c>
      <c r="HX233" s="57"/>
      <c r="HY233" s="57"/>
      <c r="HZ233" s="57"/>
      <c r="IA233" s="57"/>
      <c r="IB233" s="57"/>
    </row>
    <row r="234" spans="1:236" s="56" customFormat="1" ht="201" customHeight="1">
      <c r="A234" s="58">
        <v>222</v>
      </c>
      <c r="B234" s="86" t="s">
        <v>525</v>
      </c>
      <c r="C234" s="59" t="s">
        <v>293</v>
      </c>
      <c r="D234" s="60">
        <v>40</v>
      </c>
      <c r="E234" s="61" t="s">
        <v>207</v>
      </c>
      <c r="F234" s="62">
        <v>281.67</v>
      </c>
      <c r="G234" s="63"/>
      <c r="H234" s="64"/>
      <c r="I234" s="65" t="s">
        <v>39</v>
      </c>
      <c r="J234" s="66">
        <f t="shared" si="39"/>
        <v>1</v>
      </c>
      <c r="K234" s="67" t="s">
        <v>64</v>
      </c>
      <c r="L234" s="67" t="s">
        <v>7</v>
      </c>
      <c r="M234" s="68"/>
      <c r="N234" s="63"/>
      <c r="O234" s="63"/>
      <c r="P234" s="69"/>
      <c r="Q234" s="63"/>
      <c r="R234" s="63"/>
      <c r="S234" s="69"/>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93">
        <f t="shared" si="40"/>
        <v>11266.8</v>
      </c>
      <c r="BB234" s="71">
        <f t="shared" si="41"/>
        <v>11266.8</v>
      </c>
      <c r="BC234" s="72" t="str">
        <f t="shared" si="42"/>
        <v>INR  Eleven Thousand Two Hundred &amp; Sixty Six  and Paise Eighty Only</v>
      </c>
      <c r="BE234" s="56">
        <f t="shared" si="43"/>
        <v>318.625104</v>
      </c>
      <c r="BF234" s="56">
        <v>236</v>
      </c>
      <c r="BG234" s="82">
        <f t="shared" si="44"/>
        <v>266.96</v>
      </c>
      <c r="BJ234" s="56">
        <v>249</v>
      </c>
      <c r="BL234" s="82">
        <f t="shared" si="45"/>
        <v>281.67</v>
      </c>
      <c r="HX234" s="57"/>
      <c r="HY234" s="57"/>
      <c r="HZ234" s="57"/>
      <c r="IA234" s="57"/>
      <c r="IB234" s="57"/>
    </row>
    <row r="235" spans="1:236" s="56" customFormat="1" ht="218.25" customHeight="1">
      <c r="A235" s="27">
        <v>223</v>
      </c>
      <c r="B235" s="86" t="s">
        <v>526</v>
      </c>
      <c r="C235" s="43" t="s">
        <v>294</v>
      </c>
      <c r="D235" s="60">
        <v>40</v>
      </c>
      <c r="E235" s="61" t="s">
        <v>207</v>
      </c>
      <c r="F235" s="62">
        <v>1061.07</v>
      </c>
      <c r="G235" s="63"/>
      <c r="H235" s="64"/>
      <c r="I235" s="65" t="s">
        <v>39</v>
      </c>
      <c r="J235" s="66">
        <f t="shared" si="39"/>
        <v>1</v>
      </c>
      <c r="K235" s="67" t="s">
        <v>64</v>
      </c>
      <c r="L235" s="67" t="s">
        <v>7</v>
      </c>
      <c r="M235" s="68"/>
      <c r="N235" s="63"/>
      <c r="O235" s="63"/>
      <c r="P235" s="69"/>
      <c r="Q235" s="63"/>
      <c r="R235" s="63"/>
      <c r="S235" s="69"/>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93">
        <f t="shared" si="40"/>
        <v>42442.8</v>
      </c>
      <c r="BB235" s="71">
        <f t="shared" si="41"/>
        <v>42442.8</v>
      </c>
      <c r="BC235" s="72" t="str">
        <f t="shared" si="42"/>
        <v>INR  Forty Two Thousand Four Hundred &amp; Forty Two  and Paise Eighty Only</v>
      </c>
      <c r="BE235" s="56">
        <f t="shared" si="43"/>
        <v>1200.282384</v>
      </c>
      <c r="BF235" s="56">
        <v>177</v>
      </c>
      <c r="BG235" s="82">
        <f t="shared" si="44"/>
        <v>200.22</v>
      </c>
      <c r="BJ235" s="56">
        <v>938</v>
      </c>
      <c r="BL235" s="82">
        <f t="shared" si="45"/>
        <v>1061.07</v>
      </c>
      <c r="HX235" s="57"/>
      <c r="HY235" s="57"/>
      <c r="HZ235" s="57"/>
      <c r="IA235" s="57"/>
      <c r="IB235" s="57"/>
    </row>
    <row r="236" spans="1:236" s="56" customFormat="1" ht="90">
      <c r="A236" s="58">
        <v>224</v>
      </c>
      <c r="B236" s="86" t="s">
        <v>527</v>
      </c>
      <c r="C236" s="59" t="s">
        <v>295</v>
      </c>
      <c r="D236" s="60">
        <v>8</v>
      </c>
      <c r="E236" s="61" t="s">
        <v>202</v>
      </c>
      <c r="F236" s="62">
        <v>332.57</v>
      </c>
      <c r="G236" s="63"/>
      <c r="H236" s="64"/>
      <c r="I236" s="65" t="s">
        <v>39</v>
      </c>
      <c r="J236" s="66">
        <f t="shared" si="39"/>
        <v>1</v>
      </c>
      <c r="K236" s="67" t="s">
        <v>64</v>
      </c>
      <c r="L236" s="67" t="s">
        <v>7</v>
      </c>
      <c r="M236" s="68"/>
      <c r="N236" s="63"/>
      <c r="O236" s="63"/>
      <c r="P236" s="69"/>
      <c r="Q236" s="63"/>
      <c r="R236" s="63"/>
      <c r="S236" s="69"/>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93">
        <f t="shared" si="40"/>
        <v>2660.56</v>
      </c>
      <c r="BB236" s="71">
        <f t="shared" si="41"/>
        <v>2660.56</v>
      </c>
      <c r="BC236" s="72" t="str">
        <f t="shared" si="42"/>
        <v>INR  Two Thousand Six Hundred &amp; Sixty  and Paise Fifty Six Only</v>
      </c>
      <c r="BE236" s="56">
        <f t="shared" si="43"/>
        <v>376.203184</v>
      </c>
      <c r="BF236" s="56">
        <v>129</v>
      </c>
      <c r="BG236" s="82">
        <f t="shared" si="44"/>
        <v>145.92</v>
      </c>
      <c r="BJ236" s="56">
        <v>294</v>
      </c>
      <c r="BL236" s="82">
        <f t="shared" si="45"/>
        <v>332.57</v>
      </c>
      <c r="HX236" s="57"/>
      <c r="HY236" s="57"/>
      <c r="HZ236" s="57"/>
      <c r="IA236" s="57"/>
      <c r="IB236" s="57"/>
    </row>
    <row r="237" spans="1:236" s="56" customFormat="1" ht="70.5" customHeight="1">
      <c r="A237" s="27">
        <v>225</v>
      </c>
      <c r="B237" s="86" t="s">
        <v>528</v>
      </c>
      <c r="C237" s="43" t="s">
        <v>296</v>
      </c>
      <c r="D237" s="60">
        <v>9</v>
      </c>
      <c r="E237" s="61" t="s">
        <v>202</v>
      </c>
      <c r="F237" s="62">
        <v>113.12</v>
      </c>
      <c r="G237" s="63"/>
      <c r="H237" s="64"/>
      <c r="I237" s="65" t="s">
        <v>39</v>
      </c>
      <c r="J237" s="66">
        <f t="shared" si="39"/>
        <v>1</v>
      </c>
      <c r="K237" s="67" t="s">
        <v>64</v>
      </c>
      <c r="L237" s="67" t="s">
        <v>7</v>
      </c>
      <c r="M237" s="68"/>
      <c r="N237" s="63"/>
      <c r="O237" s="63"/>
      <c r="P237" s="69"/>
      <c r="Q237" s="63"/>
      <c r="R237" s="63"/>
      <c r="S237" s="69"/>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93">
        <f t="shared" si="40"/>
        <v>1018.08</v>
      </c>
      <c r="BB237" s="71">
        <f t="shared" si="41"/>
        <v>1018.08</v>
      </c>
      <c r="BC237" s="72" t="str">
        <f t="shared" si="42"/>
        <v>INR  One Thousand  &amp;Eighteen  and Paise Eight Only</v>
      </c>
      <c r="BE237" s="56">
        <f t="shared" si="43"/>
        <v>127.961344</v>
      </c>
      <c r="BF237" s="56">
        <v>205</v>
      </c>
      <c r="BG237" s="82">
        <f t="shared" si="44"/>
        <v>231.9</v>
      </c>
      <c r="BJ237" s="56">
        <v>100</v>
      </c>
      <c r="BL237" s="82">
        <f t="shared" si="45"/>
        <v>113.12</v>
      </c>
      <c r="HX237" s="57"/>
      <c r="HY237" s="57"/>
      <c r="HZ237" s="57"/>
      <c r="IA237" s="57"/>
      <c r="IB237" s="57"/>
    </row>
    <row r="238" spans="1:236" s="56" customFormat="1" ht="53.25" customHeight="1">
      <c r="A238" s="58">
        <v>226</v>
      </c>
      <c r="B238" s="86" t="s">
        <v>529</v>
      </c>
      <c r="C238" s="59" t="s">
        <v>297</v>
      </c>
      <c r="D238" s="60">
        <v>30</v>
      </c>
      <c r="E238" s="61" t="s">
        <v>200</v>
      </c>
      <c r="F238" s="62">
        <v>437.77</v>
      </c>
      <c r="G238" s="63"/>
      <c r="H238" s="64"/>
      <c r="I238" s="65" t="s">
        <v>39</v>
      </c>
      <c r="J238" s="66">
        <f t="shared" si="39"/>
        <v>1</v>
      </c>
      <c r="K238" s="67" t="s">
        <v>64</v>
      </c>
      <c r="L238" s="67" t="s">
        <v>7</v>
      </c>
      <c r="M238" s="68"/>
      <c r="N238" s="63"/>
      <c r="O238" s="63"/>
      <c r="P238" s="69"/>
      <c r="Q238" s="63"/>
      <c r="R238" s="63"/>
      <c r="S238" s="69"/>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93">
        <f t="shared" si="40"/>
        <v>13133.1</v>
      </c>
      <c r="BB238" s="71">
        <f t="shared" si="41"/>
        <v>13133.1</v>
      </c>
      <c r="BC238" s="72" t="str">
        <f t="shared" si="42"/>
        <v>INR  Thirteen Thousand One Hundred &amp; Thirty Three  and Paise Ten Only</v>
      </c>
      <c r="BE238" s="56">
        <f t="shared" si="43"/>
        <v>495.205424</v>
      </c>
      <c r="BF238" s="56">
        <v>158</v>
      </c>
      <c r="BG238" s="82">
        <f t="shared" si="44"/>
        <v>178.73</v>
      </c>
      <c r="BJ238" s="56">
        <v>387</v>
      </c>
      <c r="BL238" s="82">
        <f t="shared" si="45"/>
        <v>437.77</v>
      </c>
      <c r="HX238" s="57"/>
      <c r="HY238" s="57"/>
      <c r="HZ238" s="57"/>
      <c r="IA238" s="57"/>
      <c r="IB238" s="57"/>
    </row>
    <row r="239" spans="1:236" s="56" customFormat="1" ht="80.25" customHeight="1">
      <c r="A239" s="27">
        <v>227</v>
      </c>
      <c r="B239" s="86" t="s">
        <v>530</v>
      </c>
      <c r="C239" s="43" t="s">
        <v>298</v>
      </c>
      <c r="D239" s="60">
        <v>2</v>
      </c>
      <c r="E239" s="61" t="s">
        <v>200</v>
      </c>
      <c r="F239" s="62">
        <v>1548.61</v>
      </c>
      <c r="G239" s="63"/>
      <c r="H239" s="64"/>
      <c r="I239" s="65" t="s">
        <v>39</v>
      </c>
      <c r="J239" s="66">
        <f t="shared" si="39"/>
        <v>1</v>
      </c>
      <c r="K239" s="67" t="s">
        <v>64</v>
      </c>
      <c r="L239" s="67" t="s">
        <v>7</v>
      </c>
      <c r="M239" s="68"/>
      <c r="N239" s="63"/>
      <c r="O239" s="63"/>
      <c r="P239" s="69"/>
      <c r="Q239" s="63"/>
      <c r="R239" s="63"/>
      <c r="S239" s="69"/>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93">
        <f t="shared" si="40"/>
        <v>3097.22</v>
      </c>
      <c r="BB239" s="71">
        <f t="shared" si="41"/>
        <v>3097.22</v>
      </c>
      <c r="BC239" s="72" t="str">
        <f t="shared" si="42"/>
        <v>INR  Three Thousand  &amp;Ninety Seven  and Paise Twenty Two Only</v>
      </c>
      <c r="BE239" s="56">
        <f t="shared" si="43"/>
        <v>1751.787632</v>
      </c>
      <c r="BF239" s="56">
        <v>137</v>
      </c>
      <c r="BG239" s="82">
        <f t="shared" si="44"/>
        <v>154.97</v>
      </c>
      <c r="BJ239" s="56">
        <v>1369</v>
      </c>
      <c r="BL239" s="82">
        <f t="shared" si="45"/>
        <v>1548.61</v>
      </c>
      <c r="HX239" s="57"/>
      <c r="HY239" s="57"/>
      <c r="HZ239" s="57"/>
      <c r="IA239" s="57"/>
      <c r="IB239" s="57"/>
    </row>
    <row r="240" spans="1:236" s="56" customFormat="1" ht="105">
      <c r="A240" s="58">
        <v>228</v>
      </c>
      <c r="B240" s="86" t="s">
        <v>531</v>
      </c>
      <c r="C240" s="59" t="s">
        <v>299</v>
      </c>
      <c r="D240" s="60">
        <v>1</v>
      </c>
      <c r="E240" s="61" t="s">
        <v>201</v>
      </c>
      <c r="F240" s="62">
        <v>176.47</v>
      </c>
      <c r="G240" s="63"/>
      <c r="H240" s="64"/>
      <c r="I240" s="65" t="s">
        <v>39</v>
      </c>
      <c r="J240" s="66">
        <f t="shared" si="39"/>
        <v>1</v>
      </c>
      <c r="K240" s="67" t="s">
        <v>64</v>
      </c>
      <c r="L240" s="67" t="s">
        <v>7</v>
      </c>
      <c r="M240" s="68"/>
      <c r="N240" s="63"/>
      <c r="O240" s="63"/>
      <c r="P240" s="69"/>
      <c r="Q240" s="63"/>
      <c r="R240" s="63"/>
      <c r="S240" s="69"/>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93">
        <f t="shared" si="40"/>
        <v>176.47</v>
      </c>
      <c r="BB240" s="71">
        <f t="shared" si="41"/>
        <v>176.47</v>
      </c>
      <c r="BC240" s="72" t="str">
        <f t="shared" si="42"/>
        <v>INR  One Hundred &amp; Seventy Six  and Paise Forty Seven Only</v>
      </c>
      <c r="BE240" s="56">
        <f t="shared" si="43"/>
        <v>199.622864</v>
      </c>
      <c r="BF240" s="56">
        <v>1646</v>
      </c>
      <c r="BG240" s="82">
        <f t="shared" si="44"/>
        <v>1861.96</v>
      </c>
      <c r="BJ240" s="56">
        <v>156</v>
      </c>
      <c r="BL240" s="82">
        <f t="shared" si="45"/>
        <v>176.47</v>
      </c>
      <c r="HX240" s="57"/>
      <c r="HY240" s="57"/>
      <c r="HZ240" s="57"/>
      <c r="IA240" s="57"/>
      <c r="IB240" s="57"/>
    </row>
    <row r="241" spans="1:236" s="56" customFormat="1" ht="131.25">
      <c r="A241" s="27">
        <v>229</v>
      </c>
      <c r="B241" s="86" t="s">
        <v>533</v>
      </c>
      <c r="C241" s="43" t="s">
        <v>300</v>
      </c>
      <c r="D241" s="60">
        <v>9</v>
      </c>
      <c r="E241" s="61" t="s">
        <v>200</v>
      </c>
      <c r="F241" s="95">
        <v>831.23</v>
      </c>
      <c r="G241" s="63"/>
      <c r="H241" s="64"/>
      <c r="I241" s="65" t="s">
        <v>39</v>
      </c>
      <c r="J241" s="66">
        <f t="shared" si="39"/>
        <v>1</v>
      </c>
      <c r="K241" s="67" t="s">
        <v>64</v>
      </c>
      <c r="L241" s="67" t="s">
        <v>7</v>
      </c>
      <c r="M241" s="68"/>
      <c r="N241" s="63"/>
      <c r="O241" s="63"/>
      <c r="P241" s="69"/>
      <c r="Q241" s="63"/>
      <c r="R241" s="63"/>
      <c r="S241" s="69"/>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93">
        <f t="shared" si="40"/>
        <v>7481.07</v>
      </c>
      <c r="BB241" s="71">
        <f t="shared" si="41"/>
        <v>7481.07</v>
      </c>
      <c r="BC241" s="72" t="str">
        <f t="shared" si="42"/>
        <v>INR  Seven Thousand Four Hundred &amp; Eighty One  and Paise Seven Only</v>
      </c>
      <c r="BE241" s="56">
        <f t="shared" si="43"/>
        <v>940.287376</v>
      </c>
      <c r="BF241" s="56">
        <v>1258</v>
      </c>
      <c r="BG241" s="82">
        <f t="shared" si="44"/>
        <v>1423.05</v>
      </c>
      <c r="BJ241" s="56">
        <v>823</v>
      </c>
      <c r="BL241" s="56">
        <f>BJ241*1.01</f>
        <v>831.23</v>
      </c>
      <c r="HX241" s="57"/>
      <c r="HY241" s="57"/>
      <c r="HZ241" s="57"/>
      <c r="IA241" s="57"/>
      <c r="IB241" s="57"/>
    </row>
    <row r="242" spans="1:236" s="56" customFormat="1" ht="93.75" customHeight="1">
      <c r="A242" s="58">
        <v>230</v>
      </c>
      <c r="B242" s="86" t="s">
        <v>532</v>
      </c>
      <c r="C242" s="59" t="s">
        <v>301</v>
      </c>
      <c r="D242" s="60">
        <v>25</v>
      </c>
      <c r="E242" s="61" t="s">
        <v>201</v>
      </c>
      <c r="F242" s="95">
        <v>169.68</v>
      </c>
      <c r="G242" s="63"/>
      <c r="H242" s="64"/>
      <c r="I242" s="65" t="s">
        <v>39</v>
      </c>
      <c r="J242" s="66">
        <f t="shared" si="39"/>
        <v>1</v>
      </c>
      <c r="K242" s="67" t="s">
        <v>64</v>
      </c>
      <c r="L242" s="67" t="s">
        <v>7</v>
      </c>
      <c r="M242" s="68"/>
      <c r="N242" s="63"/>
      <c r="O242" s="63"/>
      <c r="P242" s="69"/>
      <c r="Q242" s="63"/>
      <c r="R242" s="63"/>
      <c r="S242" s="69"/>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93">
        <f t="shared" si="40"/>
        <v>4242</v>
      </c>
      <c r="BB242" s="71">
        <f>BA242+SUM(N242:AZ242)</f>
        <v>4242</v>
      </c>
      <c r="BC242" s="72" t="str">
        <f t="shared" si="42"/>
        <v>INR  Four Thousand Two Hundred &amp; Forty Two  Only</v>
      </c>
      <c r="BE242" s="56">
        <f t="shared" si="43"/>
        <v>191.942016</v>
      </c>
      <c r="BF242" s="56">
        <v>912</v>
      </c>
      <c r="BG242" s="82">
        <f t="shared" si="44"/>
        <v>1031.65</v>
      </c>
      <c r="BJ242" s="82">
        <v>168</v>
      </c>
      <c r="BL242" s="56">
        <f>BJ242*1.01</f>
        <v>169.68</v>
      </c>
      <c r="HX242" s="57"/>
      <c r="HY242" s="57"/>
      <c r="HZ242" s="57"/>
      <c r="IA242" s="57"/>
      <c r="IB242" s="57"/>
    </row>
    <row r="243" spans="1:236" s="15" customFormat="1" ht="47.25" customHeight="1">
      <c r="A243" s="73" t="s">
        <v>62</v>
      </c>
      <c r="B243" s="74"/>
      <c r="C243" s="75"/>
      <c r="D243" s="76"/>
      <c r="E243" s="76"/>
      <c r="F243" s="76"/>
      <c r="G243" s="76"/>
      <c r="H243" s="77"/>
      <c r="I243" s="77"/>
      <c r="J243" s="77"/>
      <c r="K243" s="77"/>
      <c r="L243" s="78"/>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80">
        <f>SUM(BA13:BA242)</f>
        <v>3479679.3</v>
      </c>
      <c r="BB243" s="80">
        <f>SUM(BB13:BB242)</f>
        <v>3479679.3</v>
      </c>
      <c r="BC243" s="81" t="str">
        <f>SpellNumber($E$2,BB243)</f>
        <v>INR  Thirty Four Lakh Seventy Nine Thousand Six Hundred &amp; Seventy Nine  and Paise Thirty Only</v>
      </c>
      <c r="BD243" s="83">
        <v>3977059.59</v>
      </c>
      <c r="BJ243" s="96">
        <f>'[5]Abstruct (2)'!$F$12</f>
        <v>3479679.31</v>
      </c>
      <c r="BL243" s="83">
        <f>3653675/1.05</f>
        <v>3479690.48</v>
      </c>
      <c r="HX243" s="16">
        <v>4</v>
      </c>
      <c r="HY243" s="16" t="s">
        <v>41</v>
      </c>
      <c r="HZ243" s="16" t="s">
        <v>61</v>
      </c>
      <c r="IA243" s="16">
        <v>10</v>
      </c>
      <c r="IB243" s="16" t="s">
        <v>38</v>
      </c>
    </row>
    <row r="244" spans="1:236" s="19" customFormat="1" ht="33.75" customHeight="1">
      <c r="A244" s="30" t="s">
        <v>66</v>
      </c>
      <c r="B244" s="31"/>
      <c r="C244" s="17"/>
      <c r="D244" s="32"/>
      <c r="E244" s="33" t="s">
        <v>69</v>
      </c>
      <c r="F244" s="40"/>
      <c r="G244" s="34"/>
      <c r="H244" s="18"/>
      <c r="I244" s="18"/>
      <c r="J244" s="18"/>
      <c r="K244" s="35"/>
      <c r="L244" s="36"/>
      <c r="M244" s="37"/>
      <c r="O244" s="15"/>
      <c r="P244" s="15"/>
      <c r="Q244" s="15"/>
      <c r="R244" s="15"/>
      <c r="S244" s="15"/>
      <c r="BA244" s="39">
        <f>IF(ISBLANK(F244),0,IF(E244="Excess (+)",ROUND(BA243+(BA243*F244),2),IF(E244="Less (-)",ROUND(BA243+(BA243*F244*(-1)),2),IF(E244="At Par",BA243,0))))</f>
        <v>0</v>
      </c>
      <c r="BB244" s="41">
        <f>ROUND(BA244,0)</f>
        <v>0</v>
      </c>
      <c r="BC244" s="28" t="str">
        <f>SpellNumber($E$2,BA244)</f>
        <v>INR Zero Only</v>
      </c>
      <c r="BJ244" s="97">
        <f>BA243-BJ243</f>
        <v>-0.01</v>
      </c>
      <c r="BL244" s="100">
        <f>BA243</f>
        <v>3479679.3</v>
      </c>
      <c r="HX244" s="20"/>
      <c r="HY244" s="20"/>
      <c r="HZ244" s="20"/>
      <c r="IA244" s="20"/>
      <c r="IB244" s="20"/>
    </row>
    <row r="245" spans="1:236" s="19" customFormat="1" ht="41.25" customHeight="1">
      <c r="A245" s="29" t="s">
        <v>65</v>
      </c>
      <c r="B245" s="29"/>
      <c r="C245" s="104" t="str">
        <f>SpellNumber($E$2,BA244)</f>
        <v>INR Zero Only</v>
      </c>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6"/>
      <c r="BL245" s="100">
        <f>BL244-BL243</f>
        <v>-11.18</v>
      </c>
      <c r="HX245" s="20"/>
      <c r="HY245" s="20"/>
      <c r="HZ245" s="20"/>
      <c r="IA245" s="20"/>
      <c r="IB245" s="20"/>
    </row>
    <row r="246" spans="3:236" s="12" customFormat="1" ht="15">
      <c r="C246" s="21"/>
      <c r="D246" s="21"/>
      <c r="E246" s="21"/>
      <c r="F246" s="21"/>
      <c r="G246" s="21"/>
      <c r="H246" s="21"/>
      <c r="I246" s="21"/>
      <c r="J246" s="21"/>
      <c r="K246" s="21"/>
      <c r="L246" s="21"/>
      <c r="M246" s="21"/>
      <c r="O246" s="21"/>
      <c r="BA246" s="94"/>
      <c r="BC246" s="21"/>
      <c r="HX246" s="13"/>
      <c r="HY246" s="13"/>
      <c r="HZ246" s="13"/>
      <c r="IA246" s="13"/>
      <c r="IB246" s="13"/>
    </row>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1005" ht="15"/>
    <row r="1006" ht="15"/>
  </sheetData>
  <sheetProtection password="DA7E" sheet="1" selectLockedCells="1"/>
  <mergeCells count="8">
    <mergeCell ref="A9:BC9"/>
    <mergeCell ref="C245:BC245"/>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4">
      <formula1>IF(E244="Select",-1,IF(E244="At Par",0,0))</formula1>
      <formula2>IF(E244="Select",-1,IF(E244="At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4">
      <formula1>0</formula1>
      <formula2>IF(E244&lt;&gt;"Select",99.9,0)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4">
      <formula1>0</formula1>
      <formula2>99.9</formula2>
    </dataValidation>
    <dataValidation type="list" allowBlank="1" showInputMessage="1" showErrorMessage="1" sqref="E244">
      <formula1>"Select, Excess (+), Less (-)"</formula1>
    </dataValidation>
    <dataValidation type="list" allowBlank="1" showInputMessage="1" showErrorMessage="1" sqref="L237 L238 L239 L240 L24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42">
      <formula1>"INR"</formula1>
    </dataValidation>
    <dataValidation type="decimal" allowBlank="1" showInputMessage="1" showErrorMessage="1" promptTitle="Rate Entry" prompt="Please enter VAT charges in Rupees for this item. " errorTitle="Invaid Entry" error="Only Numeric Values are allowed. " sqref="M14:M242">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4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2">
      <formula1>0</formula1>
      <formula2>999999999999999</formula2>
    </dataValidation>
    <dataValidation allowBlank="1" showInputMessage="1" showErrorMessage="1" promptTitle="Itemcode/Make" prompt="Please enter text" sqref="C13:C242"/>
    <dataValidation type="decimal" allowBlank="1" showInputMessage="1" showErrorMessage="1" errorTitle="Invalid Entry" error="Only Numeric Values are allowed. " sqref="A13:A242">
      <formula1>0</formula1>
      <formula2>999999999999999</formula2>
    </dataValidation>
    <dataValidation type="list" showInputMessage="1" showErrorMessage="1" sqref="I13:I242">
      <formula1>"Excess(+), Less(-)"</formula1>
    </dataValidation>
    <dataValidation allowBlank="1" showInputMessage="1" showErrorMessage="1" promptTitle="Addition / Deduction" prompt="Please Choose the correct One" sqref="J13:J242"/>
    <dataValidation type="list" allowBlank="1" showInputMessage="1" showErrorMessage="1" sqref="C2">
      <formula1>"Normal, SingleWindow, Alternate"</formula1>
    </dataValidation>
    <dataValidation type="list" allowBlank="1" showInputMessage="1" showErrorMessage="1" sqref="K13:K242">
      <formula1>"Partial Conversion, Full Conversion"</formula1>
    </dataValidation>
  </dataValidations>
  <printOptions horizontalCentered="1"/>
  <pageMargins left="1" right="1" top="0.75" bottom="0.75" header="0.3" footer="0.3"/>
  <pageSetup fitToHeight="0" fitToWidth="1" horizontalDpi="600" verticalDpi="600" orientation="landscape"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3" t="s">
        <v>3</v>
      </c>
      <c r="F6" s="113"/>
      <c r="G6" s="113"/>
      <c r="H6" s="113"/>
      <c r="I6" s="113"/>
      <c r="J6" s="113"/>
      <c r="K6" s="113"/>
    </row>
    <row r="7" spans="5:11" ht="15">
      <c r="E7" s="113"/>
      <c r="F7" s="113"/>
      <c r="G7" s="113"/>
      <c r="H7" s="113"/>
      <c r="I7" s="113"/>
      <c r="J7" s="113"/>
      <c r="K7" s="113"/>
    </row>
    <row r="8" spans="5:11" ht="15">
      <c r="E8" s="113"/>
      <c r="F8" s="113"/>
      <c r="G8" s="113"/>
      <c r="H8" s="113"/>
      <c r="I8" s="113"/>
      <c r="J8" s="113"/>
      <c r="K8" s="113"/>
    </row>
    <row r="9" spans="5:11" ht="15">
      <c r="E9" s="113"/>
      <c r="F9" s="113"/>
      <c r="G9" s="113"/>
      <c r="H9" s="113"/>
      <c r="I9" s="113"/>
      <c r="J9" s="113"/>
      <c r="K9" s="113"/>
    </row>
    <row r="10" spans="5:11" ht="15">
      <c r="E10" s="113"/>
      <c r="F10" s="113"/>
      <c r="G10" s="113"/>
      <c r="H10" s="113"/>
      <c r="I10" s="113"/>
      <c r="J10" s="113"/>
      <c r="K10" s="113"/>
    </row>
    <row r="11" spans="5:11" ht="15">
      <c r="E11" s="113"/>
      <c r="F11" s="113"/>
      <c r="G11" s="113"/>
      <c r="H11" s="113"/>
      <c r="I11" s="113"/>
      <c r="J11" s="113"/>
      <c r="K11" s="113"/>
    </row>
    <row r="12" spans="5:11" ht="15">
      <c r="E12" s="113"/>
      <c r="F12" s="113"/>
      <c r="G12" s="113"/>
      <c r="H12" s="113"/>
      <c r="I12" s="113"/>
      <c r="J12" s="113"/>
      <c r="K12" s="113"/>
    </row>
    <row r="13" spans="5:11" ht="15">
      <c r="E13" s="113"/>
      <c r="F13" s="113"/>
      <c r="G13" s="113"/>
      <c r="H13" s="113"/>
      <c r="I13" s="113"/>
      <c r="J13" s="113"/>
      <c r="K13" s="113"/>
    </row>
    <row r="14" spans="5:11" ht="15">
      <c r="E14" s="113"/>
      <c r="F14" s="113"/>
      <c r="G14" s="113"/>
      <c r="H14" s="113"/>
      <c r="I14" s="113"/>
      <c r="J14" s="113"/>
      <c r="K14" s="11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2019-01-31T20:42:49Z</cp:lastPrinted>
  <dcterms:created xsi:type="dcterms:W3CDTF">2009-01-30T06:42:42Z</dcterms:created>
  <dcterms:modified xsi:type="dcterms:W3CDTF">2019-02-06T06:16:18Z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