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<sst xmlns="http://schemas.openxmlformats.org/spreadsheetml/2006/main" count="2652" uniqueCount="925">
  <si>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</si>
  <si>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</si>
  <si>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</si>
  <si>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</si>
  <si>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</si>
  <si>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</si>
  <si>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</si>
  <si>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</si>
  <si>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</si>
  <si>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</si>
  <si>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</si>
  <si>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</si>
  <si>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</si>
  <si>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</si>
  <si>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</si>
  <si>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</si>
  <si>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</si>
  <si>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</si>
  <si>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</si>
  <si>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</si>
  <si>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</si>
  <si>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</si>
  <si>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</si>
  <si>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</si>
  <si>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</si>
  <si>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</si>
  <si>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</si>
  <si>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</si>
  <si>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</si>
  <si>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</si>
  <si>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</si>
  <si>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</si>
  <si>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</si>
  <si>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</si>
  <si>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</si>
  <si>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</si>
  <si>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</si>
  <si>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</si>
  <si>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</si>
  <si>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</si>
  <si>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</si>
  <si>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</si>
  <si>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</si>
  <si>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</si>
  <si>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</si>
  <si>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</si>
  <si>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</si>
  <si>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</si>
  <si>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</si>
  <si>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</si>
  <si>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</si>
  <si>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</si>
  <si>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</si>
  <si>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</si>
  <si>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</si>
  <si>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</si>
  <si>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</si>
  <si>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</si>
  <si>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</si>
  <si>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</si>
  <si>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</si>
  <si>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</si>
  <si>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</si>
  <si>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</si>
  <si>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</si>
  <si>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</si>
  <si>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</si>
  <si>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</si>
  <si>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</si>
  <si>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</si>
  <si>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</si>
  <si>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</si>
  <si>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</si>
  <si>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</si>
  <si>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</si>
  <si>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</si>
  <si>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</si>
  <si>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</si>
  <si>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</si>
  <si>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</si>
  <si>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</si>
  <si>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</si>
  <si>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</si>
  <si>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</si>
  <si>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</si>
  <si>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</si>
  <si>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</si>
  <si>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</si>
  <si>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</si>
  <si>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</si>
  <si>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</si>
  <si>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</si>
  <si>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</si>
  <si>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</si>
  <si>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</si>
  <si>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</si>
  <si>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</si>
  <si>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</si>
  <si>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</si>
  <si>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</si>
  <si>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</si>
  <si>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</si>
  <si>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</si>
  <si>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</si>
  <si>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</si>
  <si>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</si>
  <si>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</si>
  <si>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</si>
  <si>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</si>
  <si>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</si>
  <si>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</si>
  <si>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</si>
  <si>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</si>
  <si>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</si>
  <si>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</si>
  <si>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</si>
  <si>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</si>
  <si>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</si>
  <si>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</si>
  <si>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</si>
  <si>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</si>
  <si>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</si>
  <si>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</si>
  <si>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</si>
  <si>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</si>
  <si>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</si>
  <si>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</si>
  <si>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</si>
  <si>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</si>
  <si>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</si>
  <si>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</si>
  <si>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</si>
  <si>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</si>
  <si>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</si>
  <si>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</si>
  <si>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</si>
  <si>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</si>
  <si>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</si>
  <si>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</si>
  <si>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</si>
  <si>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</si>
  <si>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</si>
  <si>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</si>
  <si>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</si>
  <si>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</si>
  <si>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</si>
  <si>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</si>
  <si>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</si>
  <si>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</si>
  <si>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</si>
  <si>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</si>
  <si>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</si>
  <si>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</si>
  <si>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</si>
  <si>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</si>
  <si>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</si>
  <si>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</si>
  <si>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</si>
  <si>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</si>
  <si>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</si>
  <si>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</si>
  <si>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</si>
  <si>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</si>
  <si>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</si>
  <si>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</si>
  <si>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</si>
  <si>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</si>
  <si>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</si>
  <si>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</si>
  <si>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</si>
  <si>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</si>
  <si>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</si>
  <si>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</si>
  <si>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</si>
  <si>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</si>
  <si>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</si>
  <si>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</si>
  <si>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</si>
  <si>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</si>
  <si>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</si>
  <si>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</si>
  <si>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</si>
  <si>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</si>
  <si>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</si>
  <si>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</si>
  <si>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</si>
  <si>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</si>
  <si>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</si>
  <si>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</si>
  <si>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</si>
  <si>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</si>
  <si>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</si>
  <si>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</si>
  <si>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</si>
  <si>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</si>
  <si>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</si>
  <si>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</si>
  <si>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</si>
  <si>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</si>
  <si>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</si>
  <si>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</si>
  <si>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</si>
  <si>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</si>
  <si>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</si>
  <si>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</si>
  <si>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</si>
  <si>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</si>
  <si>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</si>
  <si>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</si>
  <si>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</si>
  <si>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</si>
  <si>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</si>
  <si>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</si>
  <si>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</si>
  <si>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</si>
  <si>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</si>
  <si>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</si>
  <si>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</si>
  <si>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</si>
  <si>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</si>
  <si>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</si>
  <si>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</si>
  <si>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</si>
  <si>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</si>
  <si>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</si>
  <si>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</si>
  <si>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</si>
  <si>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</si>
  <si>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</si>
  <si>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</si>
  <si>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</si>
  <si>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</si>
  <si>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</si>
  <si>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</si>
  <si>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</si>
  <si>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</si>
  <si>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</si>
  <si>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</si>
  <si>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</si>
  <si>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</si>
  <si>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</si>
  <si>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</si>
  <si>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</si>
  <si>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</si>
  <si>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</si>
  <si>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</si>
  <si>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</si>
  <si>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</si>
  <si>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</si>
  <si>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</si>
  <si>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</si>
  <si>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</si>
  <si>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</si>
  <si>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SqM.</t>
  </si>
  <si>
    <t>M.T.</t>
  </si>
  <si>
    <t>Sqm</t>
  </si>
  <si>
    <t>Civil works</t>
  </si>
  <si>
    <t>Extra cost of labour for pre finish and pre moulded nosing to treads of steps,railing,window sil etc of kota stone.</t>
  </si>
  <si>
    <t>Supplying, fitting and fixing 10 litre P.V.C. low-down cistern conforming to I.S. specification with P.V.C. fittings complete,C.I. brackets including two coats of painting to bracket etc.White</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</si>
  <si>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</si>
  <si>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</si>
  <si>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</si>
  <si>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</si>
  <si>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</si>
  <si>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</si>
  <si>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</si>
  <si>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</si>
  <si>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</si>
  <si>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</si>
  <si>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</si>
  <si>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</si>
  <si>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</si>
  <si>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</si>
  <si>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</si>
  <si>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</si>
  <si>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</si>
  <si>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</si>
  <si>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</si>
  <si>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</si>
  <si>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</si>
  <si>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</si>
  <si>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</si>
  <si>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</si>
  <si>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</si>
  <si>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</si>
  <si>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</si>
  <si>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</si>
  <si>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</si>
  <si>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</si>
  <si>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</si>
  <si>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</si>
  <si>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</si>
  <si>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</si>
  <si>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</si>
  <si>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</si>
  <si>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</si>
  <si>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</si>
  <si>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</si>
  <si>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</si>
  <si>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</si>
  <si>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</si>
  <si>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</si>
  <si>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</si>
  <si>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</si>
  <si>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</si>
  <si>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</si>
  <si>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</si>
  <si>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</si>
  <si>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</si>
  <si>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</si>
  <si>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</si>
  <si>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</si>
  <si>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</si>
  <si>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</si>
  <si>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</si>
  <si>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mm. and upto 3,000 mm. but not requiring shoring.</t>
  </si>
  <si>
    <t>Earth work in filling in foundation trenches or plinth with good earth, in layer not exceeding 150mm including watering and ramming etc. layer by layer complete a) With earth obtained from excavation of foundation.</t>
  </si>
  <si>
    <t>Single brick flat soling of picked jhama bricks including ramming and dressing bed to proper level, and filling joints with powered or local sand.</t>
  </si>
  <si>
    <t>125 mm. thick brick work with 1st class bricks in cement mortar (1:4)in
GROUND FLOOR</t>
  </si>
  <si>
    <t>125 mm. thick brick work with 1st class bricks in cement mortar (1:4)in
FIRST FLOOR</t>
  </si>
  <si>
    <t>125 mm. thick brick work with 1st class bricks in cement mortar (1:4)in
SECOND FLOOR</t>
  </si>
  <si>
    <t>Cum</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</si>
  <si>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</si>
  <si>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FIRST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</si>
  <si>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SECOND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</si>
  <si>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SECOND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</si>
  <si>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GROUND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</si>
  <si>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</si>
  <si>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</si>
  <si>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</si>
  <si>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SECOND FLOOR</t>
  </si>
  <si>
    <t>RM</t>
  </si>
  <si>
    <t>a) M.S. or W.I. Ornamental grill of approved design joints continuously welded with M.S,W.I. Flats and bars of windows, railing etc. fitted and fixed with necessary screws and lugs in ground floor.(i) Grill weighing above 16 Kg./sq. Mtr 
GROUND FLOOR</t>
  </si>
  <si>
    <t>Qntl</t>
  </si>
  <si>
    <t>a) M.S. or W.I. Ornamental grill of approved design joints continuously welded with M.S,W.I. Flats and bars of windows, railing etc. fitted and fixed with necessary screws and lugs in ground floor.(i) Grill weighing above 16 Kg./sq. Mtr 
FIRST FLOOR</t>
  </si>
  <si>
    <t>a) M.S. or W.I. Ornamental grill of approved design joints continuously welded with M.S,W.I. Flats and bars of windows, railing etc. fitted and fixed with necessary screws and lugs in ground floor.(i) Grill weighing above 16 Kg./sq. Mtr 
SECOND FLOOR</t>
  </si>
  <si>
    <t>Supplying, fitting and fixing M.S. clamps for door and window frame made of flat bent bar, end bifurcated with necessary screws etc. by cement concrete(1:2:4) as per direction. (Cost of concrete will be paid separately). 
 40mm X 6mm, 125mm Length</t>
  </si>
  <si>
    <t>Iron hasp bolt of approved quality fitted and fixed complete (oxidised) with 16mm dia rod with centre bolt and round fitting. 250mm long</t>
  </si>
  <si>
    <t xml:space="preserve">Anodised aluminium floor door stopper
</t>
  </si>
  <si>
    <t>Anodised aluminium barrel / tower /socket bolt (full covered) of approved manufractured from extructed section conforming to I.S. 204/74 fitted with cadmium plated screws. 
150 mm long X 10mm dia bolt.</t>
  </si>
  <si>
    <t>Anodised aliminium D-type handle of approved quality manufactured from extruded section conforming to I.S. specification (I.S. 230/72) fitted and fixed complete:(a) With continuous plate base (Hexagonal / Round rod) 
100 mm grip x 10 mm dia rod.</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</si>
  <si>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</si>
  <si>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</si>
  <si>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</si>
  <si>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Closet seat of approved make with lid and C.P.hinges, rubber buffer and brass screws complete. (b) Anglo Indian (ii) Plastic (hallow type) 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</si>
  <si>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</si>
  <si>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 and fixing 15 mm swan neck tap with left &amp; right hand operating nob with aerator (Equivalent to Code No. 510  &amp; 510 (A) Model - Tropical / Sumthing Special of ESSCO or similar brand).</t>
  </si>
  <si>
    <t>Supplying, fitting and fixing 32 mm dia.  Flush Pipe of approved make with necessary fixing materials and clamps complete. Polythene Flush Pipe.</t>
  </si>
  <si>
    <t>Supplying, fitting and fixing approved brand P.V.C. CONNECTOR white flexible, with both ends coupling with heavy brass C.P. nut, 15 mm dia. (iv)  750 mm long</t>
  </si>
  <si>
    <t>Chromium plated angular stop cock with wall flange (Equivalent to code no. 5053 &amp; model - Florentine of Jaquar or similar brand</t>
  </si>
  <si>
    <t>Supplying, fitting and fixing best quality Indian make mirror 5.5 mm thick with silvering as per I.S.I. specifications supported on fibre glass frame of any colour, frame size 550 mm X 400 mm</t>
  </si>
  <si>
    <t>Supplying, fitting and fixing towel rail with two brackets.       C.P. over brass 25 mm dia. and 600 mm long</t>
  </si>
  <si>
    <t>Suppling fitting fixing liquid soap container b) PTMT (Prayag or Equivelent)</t>
  </si>
  <si>
    <t>Suppling fitting fixing soap holder a) PTMT (Prayag or Equivelent)</t>
  </si>
  <si>
    <t>Supplying fitting fixing PTMT smart shelf of approved make of size 300 mm</t>
  </si>
  <si>
    <t>Supplying, fitting and fixing C.I. round grating. (ii)  150 mm dia</t>
  </si>
  <si>
    <t xml:space="preserve">Labour for punching hole in plastic water storage tank upto 50 mm dia </t>
  </si>
  <si>
    <t xml:space="preserve">Supply of UPVC pipes (B Type) and fittings conforming to IS-13592-1992
(A) (i) Single Socketed 3 Mtr. Length
b) 110 mm </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</si>
  <si>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</si>
  <si>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</si>
  <si>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</si>
  <si>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</si>
  <si>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</si>
  <si>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</si>
  <si>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</si>
  <si>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</si>
  <si>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</si>
  <si>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</si>
  <si>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</si>
  <si>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</si>
  <si>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</si>
  <si>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</si>
  <si>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</si>
  <si>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</si>
  <si>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</si>
  <si>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</si>
  <si>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</si>
  <si>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</si>
  <si>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</si>
  <si>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</si>
  <si>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</si>
  <si>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</si>
  <si>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</si>
  <si>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</si>
  <si>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Cement concrete with graded stone ballast(40 mm size) excluding shuttering . With Pakur Variety 1:3:6 proportion
In ground floor and foundation.</t>
  </si>
  <si>
    <t>SQM</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</si>
  <si>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FOUNDATION &amp; GROUND FLOOR </t>
  </si>
  <si>
    <t>Brick work with 1st class modular bricks. With cement mortar (1:6)
GROUND FLOOR</t>
  </si>
  <si>
    <t>Brick work with 1st class modular bricks. With cement mortar (1:6)
FIRST FLOOR</t>
  </si>
  <si>
    <t>Brick work with 1st class modular bricks. With cement mortar (1:6)
SECOND FLOOR</t>
  </si>
  <si>
    <t>Brick work with 1st class modular bricks. With cement mortar (1:6)
THIRD FLOOR</t>
  </si>
  <si>
    <t>Brick work with 1st class modular bricks. With cement mortar (1:6)
FOURTH FLOOR</t>
  </si>
  <si>
    <t>125 mm. thick brick work with 1st class bricks in cement mortar (1:4)in
THIRD FLOOR</t>
  </si>
  <si>
    <t>125 mm. thick brick work with 1st class bricks in cement mortar (1:4)in
FOURTH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</si>
  <si>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THIRD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</si>
  <si>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FOURTH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</si>
  <si>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FOURTH FLOOR</t>
  </si>
  <si>
    <t>a) M.S. or W.I. Ornamental grill of approved design joints continuously welded with M.S,W.I. Flats and bars of windows, railing etc. fitted and fixed with necessary screws and lugs in ground floor.(i) Grill weighing above 16 Kg./sq. Mtr 
THIRD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</si>
  <si>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THIRD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</si>
  <si>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THIRD FLOOR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</si>
  <si>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</si>
  <si>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 mm</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</si>
  <si>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</si>
  <si>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sqm</t>
  </si>
  <si>
    <t>Set</t>
  </si>
  <si>
    <t>Mtr</t>
  </si>
  <si>
    <t>Filling in foundation or plinth by silver  sand in layers not exceeding 150 mm as directed and consoliding the same by through saturation with water ramming complete including the cost of supply of sand (payment to be made on measurment of finished quantity).</t>
  </si>
  <si>
    <t>Providing Bored Cast-in-situ M25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excluding the cost of all materials and labour for placing of concrete and also including the cost of mobilization and hire charges of all equipment necessary for boring, welding of reinforcement cage as necessary and lowering of reinforcement cage, preparation and placing of concrete, including the cost of concrete but excluding the cost reinforcement and labour for bending binding etc. complete as per Drawing and Technical Specifications and removal of excavated earth with all lifts and lead upto 1000 m. Work to be executed as per IS: 2911 (Part II Sec 2).
Using tripod, winches
 Pile diameter - 450 mm.</t>
  </si>
  <si>
    <t xml:space="preserve">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FOUNDATION &amp; GROUND FLOOR </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</si>
  <si>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FIRST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</si>
  <si>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SECOND FLOOR</t>
  </si>
  <si>
    <t>Supplying ready mixed concrete of M 25 Grade with well graded stone chips of 20 mm nominal size containing designed quantity of cement per Cu.m of wet concrete produced in computerised batching plant under B24controlled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THIRD FLOOR</t>
  </si>
  <si>
    <t>Supplying ready mixed concrete of M 25 Grade with well graded stone chips of 20 mm nominal size containing designed quantity of cement per Cu.m of wet concrete produced in computerised batching plant under B24controlled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FOURTH FLOOR</t>
  </si>
  <si>
    <t>Supplying ready mixed concrete of M 25 Grade with well graded stone chips of 20 mm nominal size containing designed quantity of cement per Cu.m of wet concrete produced in computerised batching plant under B24controlled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FIFTH FLOOR</t>
  </si>
  <si>
    <t>Supplying ready mixed concrete of M 25 Grade with well graded stone chips of 20 mm nominal size containing designed quantity of cement per Cu.m of wet concrete produced in computerised batching plant under B24controlled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SIXTH FLOOR</t>
  </si>
  <si>
    <t>Supplying ready mixed concrete of M 25 Grade with well graded stone chips of 20 mm nominal size containing designed quantity of cement per Cu.m of wet concrete produced in computerised batching plant under B24controlled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Of approved Brand/Quality
In Ground Floor and Foundation
 With approved concrete pump
SEVENTH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</si>
  <si>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THIRD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</si>
  <si>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</si>
  <si>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</si>
  <si>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FOURTH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</si>
  <si>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FIFTH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</si>
  <si>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SIXTH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</si>
  <si>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9 to 12 mm thick approved quality ply board shuttering in any concrete work
SEVENTH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</si>
  <si>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FOUNDATION &amp; GROUND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</si>
  <si>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FIRST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</si>
  <si>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</si>
  <si>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THIRD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</si>
  <si>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FOURTH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</si>
  <si>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FIFTH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</si>
  <si>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SIXTH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</si>
  <si>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SEVENTH FLOOR </t>
  </si>
  <si>
    <t>Brick work with 1st class modular bricks. With cement mortar (1:6)
(a) In foundation and plinth</t>
  </si>
  <si>
    <t>125 mm. thick brick work with 1st class bricks in cement mortar (1:4)in
FIFTH FLOOR</t>
  </si>
  <si>
    <t>125 mm. thick brick work with 1st class bricks in cement mortar (1:4)in
SIXTH FLOOR</t>
  </si>
  <si>
    <t>Brick work with 1st class modular bricks. With cement mortar (1:6)
FIFTH FLOOR</t>
  </si>
  <si>
    <t>Brick work with 1st class modular bricks. With cement mortar (1:6)
SIXTH FLOOR</t>
  </si>
  <si>
    <t>Brick work with 1st class modular bricks. With cement mortar (1:6)
SEVENTH FLOOR</t>
  </si>
  <si>
    <t>40mm.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</si>
  <si>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</si>
  <si>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FIRST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</si>
  <si>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SECOND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</si>
  <si>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THIRD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</si>
  <si>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FOURTH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</si>
  <si>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FIFTH FLOOR</t>
  </si>
  <si>
    <t>Wood work in door and window frame fitted and fixed in position complete including a protective coat of painting at the contact surface of the frame exluding cost of concrete, Iron Butt Hinges and M.S clamps. (The quantum should be correted upto three decimals)(e) Sal : Malayasian.
SIXTH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</si>
  <si>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</si>
  <si>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FIRST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</si>
  <si>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SECOND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</si>
  <si>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THIRD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</si>
  <si>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FOURTH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</si>
  <si>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FIFTH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</si>
  <si>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32 mm thick
SIXTH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</si>
  <si>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66mm x 90mm</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</si>
  <si>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GROUND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</si>
  <si>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FIRST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</si>
  <si>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SECOND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</si>
  <si>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THIRD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</si>
  <si>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FOURTH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</si>
  <si>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FIFTH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</si>
  <si>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SIXTH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</si>
  <si>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
SEVENTH FLOOR
</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</si>
  <si>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</si>
  <si>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
With super gloss (hi-gloss) -
Two coats (with any shade except white)</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</si>
  <si>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FIFTH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</si>
  <si>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SIXTH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</si>
  <si>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(ii) With 1:4 cement mortar, b) 10 mm thick plaster. Ceiling Plaster
SEVENTH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</si>
  <si>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FIFTH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</si>
  <si>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SIXTH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</si>
  <si>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a) 20mm thick plaster  OUTSIDE
SEVENTH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</si>
  <si>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GROUND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</si>
  <si>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FIRST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</si>
  <si>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SECOND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</si>
  <si>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FOURTH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</si>
  <si>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THIRD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</si>
  <si>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FIFTH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</si>
  <si>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SIXTH FLOOR</t>
  </si>
  <si>
    <t>Plaster (to wall, floor, ceiling etc.) with sand and cement mortar including rounding off or chamfering corners as directed and raking out joints including throating, nosing and drip course, scaffolding /staging where necessary (Ground floor). [Excluding cost of chipping over concrete surface]
With 6:1 cement mortar b) 15mm thick plaster INSIDE
SEVENTH FLOOR</t>
  </si>
  <si>
    <t>Rendering the Surface of walls and ceiling with White Cement base WATER PROOF wall putty of approved make &amp; brand.(1.5 mm thick)
ALL FLOORS</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</si>
  <si>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Two Coats
Water based interior grade Acrylic Primer
ALL FLOORS</t>
  </si>
  <si>
    <t>Applying Acrylic Emulsion Paint of approved make and brand on walls and ceiling including sand papering in intermediate coats including putty (to be done under specific instruction of Superintending Engineer) :
(Two coats)
Luxury Quality
ALL FLOORS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</si>
  <si>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</si>
  <si>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</si>
  <si>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</si>
  <si>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THIRD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</si>
  <si>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FOURTH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</si>
  <si>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FIFTH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</si>
  <si>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SIXTH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</si>
  <si>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SEVENTH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</si>
  <si>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</si>
  <si>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FIRST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</si>
  <si>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SECOND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</si>
  <si>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THIRD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</si>
  <si>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FOURTH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</si>
  <si>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FIFTH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</si>
  <si>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SIXTH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</si>
  <si>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
SEVENTH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</si>
  <si>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</si>
  <si>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</si>
  <si>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</si>
  <si>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</si>
  <si>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FOURTH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</si>
  <si>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FIFTH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</si>
  <si>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WALL
SIXTH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</si>
  <si>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SIXTH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</si>
  <si>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FIFTH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</si>
  <si>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FOURTH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</si>
  <si>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</si>
  <si>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</si>
  <si>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</si>
  <si>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GROUND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</si>
  <si>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GROUND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</si>
  <si>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FIRST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</si>
  <si>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SECOND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</si>
  <si>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THIRD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</si>
  <si>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FOURTH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</si>
  <si>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FIFTH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</si>
  <si>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SIXTH FLOOR</t>
  </si>
  <si>
    <t>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SEVENTH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</si>
  <si>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FOURTH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</si>
  <si>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FIFTH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</si>
  <si>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SIXTH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</si>
  <si>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SEVENTH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</si>
  <si>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</si>
  <si>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FIRST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</si>
  <si>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SECOND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</si>
  <si>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THIRD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</si>
  <si>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FOURTH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</si>
  <si>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FIFTH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</si>
  <si>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contrr]e)(Light colour)
With application slurry @1.75 kg/ Sq.m, 20 mm sand cement mortar (1:4) &amp; 2 mm thick cement slurry at back side of tiles, 0.2 kg/ Sq.m white cement for joint filling with pigment.
SIXTH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</si>
  <si>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GROUND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</si>
  <si>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FIRST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</si>
  <si>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SECOND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</si>
  <si>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THIRD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</si>
  <si>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FOURTH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</si>
  <si>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FIFTH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</si>
  <si>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Makrana plain pink / Adranga Pink / Garbh Gulabi
/ Udaypur pink / Udaypur Green / Black Bhaslana
Area of each Slab/tile upto 0.3 sq.m.
SIXTH FLOOR</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</si>
  <si>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
ALL FLOOR</t>
  </si>
  <si>
    <t>kg</t>
  </si>
  <si>
    <t>Supplying best Indian sheet glass panes set in putty and fitted and fixed with nails and putty complete. (In all floors for internal wall &amp; upto 6m height for external wall)
4 mm thick</t>
  </si>
  <si>
    <t>a) M.S. or W.I. Ornamental grill of approved design joints continuously welded with M.S,W.I. Flats and bars of windows, railing etc. fitted and fixed with necessary screws and lugs in ground floor.(i) Grill weighing above 16 Kg./sq. Mtr 
FOURTH FLOOR</t>
  </si>
  <si>
    <t>a) M.S. or W.I. Ornamental grill of approved design joints continuously welded with M.S,W.I. Flats and bars of windows, railing etc. fitted and fixed with necessary screws and lugs in ground floor.(i) Grill weighing above 16 Kg./sq. Mtr 
FIFTH FLOOR</t>
  </si>
  <si>
    <t>a) M.S. or W.I. Ornamental grill of approved design joints continuously welded with M.S,W.I. Flats and bars of windows, railing etc. fitted and fixed with necessary screws and lugs in ground floor.(i) Grill weighing above 16 Kg./sq. Mtr 
SIXTH FLOOR</t>
  </si>
  <si>
    <t>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</si>
  <si>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steel or other metal surface :
Two coats (with any shade except white)</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</si>
  <si>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</si>
  <si>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Iron butt hinges of approved quality fitted and fixed with steel screws, with ISI mark 
75mm X 47mm X 1.7mm</t>
  </si>
  <si>
    <t>Supplying 'Godrej' mortice lock chromium plated with latch and keys 4 levers, including fitting and fixing complete.</t>
  </si>
  <si>
    <t>Hydraulic door closer of approved quality as per I.S.I. standard fitted and fixed complete.
Medium (I.S.I. size 2)</t>
  </si>
  <si>
    <t>Anodised aluminium barrel / tower /socket bolt (full covered) of approved manufractured from extructed section conforming to I.S. 204/74 fitted with cadmium plated screws. 
300 mm long X 10mm dia bolt.</t>
  </si>
  <si>
    <t>Neat cement punning about 1.5mm thick in wall, dado, window sill, floor etc.
NOTE:Cement 0.152 cu.m per100 sq.m.</t>
  </si>
  <si>
    <t>Ordinary Cement concrete (mix 1:2:4) with graded stone chips (6mm nominalsize) excluding shuttering and reinforcement,if any, in gound floor as per relevant IS codes.
Pakur variety</t>
  </si>
  <si>
    <t>Extra rate for using water proofing and plasticising admixture @ 0.2% by weight of cement (or at manufacturer's specified rate) for concrete of various grades.</t>
  </si>
  <si>
    <t>60 mm thick interlocking designer concrete paver block M- 35 grade for light-traffic zone,commercial &amp; office
complex,tourist resort as per IS: 15658-2006 (over 20-40 mm medium sand bed on 250mm thk WBM/ WMM base course &amp; 250 mm thk bound gnaular /granular sub-base course including cost of sand for sand bed but excluding cost of base ,sub-base course &amp; subgrade preparation.)
Coloured Decorative</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</si>
  <si>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GROUND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</si>
  <si>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FIRST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</si>
  <si>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SECOND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</si>
  <si>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THIRD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</si>
  <si>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FOURTH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</si>
  <si>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FIFTH FLOOR</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</si>
  <si>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Acoustic False Ceiling (with 15mm thick OW Acoustic Board and E-Grid U- 1520).
SIXTH FLOOR</t>
  </si>
  <si>
    <t>Providing waterproofing treatment over concrete roof surface (old or new) by the application of two coats of slurry prepared with latex of approved brand, water and cement in the proportion of (LP.W. Cement - 1:4:6) by volume, with brush in a time gap of minimum 4(four) hours volume, with brush in a time gap of minimum 4(four) hours to 14(fourteen) hours between the two layers, laying 20mm thick and sand and cement consolidated plaster (1:4) admixed with Plastocrete Super of approved brand 0.2%by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
(a) By Bricks (cement 25.66 kg/ Sq.m)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</si>
  <si>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t>
  </si>
  <si>
    <t>Supplying, fitting and fixing Peet's valve fullway gunmetal standard pattern best quality of approved brand bearing I.S.I. marking with fittings (tested to 21 kg per sq. cm.).
50mm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</si>
  <si>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</si>
  <si>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</si>
  <si>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</si>
  <si>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Supplying, fitting and fixing Anglo-Indian W.C. in white glazed vitreous china ware of approved make complete in position with necessary bolts, nuts etc. Hindware/ Parryware / Cera, made (a) With 'P' trap</t>
  </si>
  <si>
    <t>Supplying, fitting and fixing E.W.C. in white glazed vitreous chinaware of approved make complete in position with necessary bolts, nuts etc.
(a) With 'P' trap</t>
  </si>
  <si>
    <t>Supplying, fitting and fixing Orissa pattern water closet in white glazed vitreous chinaware of approved make in position complete excluding 'P' or 'S' trap (excluding cost of concrete for fixing). (i) 580 mm X 440 mm</t>
  </si>
  <si>
    <t>Hand Shower (Health Faucet) with 1mtr Fexible Tube with Wall Hook(Equivalent to Code No.573 &amp; Model -ALLIED of Jaquar or similar).</t>
  </si>
  <si>
    <t>CP Pillar Cock - 15 mm. (Equivalent to Code No. 507 &amp; Model - Tropical / Sumthing Special of ESSCO or similar brand).</t>
  </si>
  <si>
    <t>Supplying P.V.C. water storage tank of approved quality with closed top with lid (Black) - Multilayer
d) 2000 litre capacity</t>
  </si>
  <si>
    <t>Supply of UPVC pipes (B Type) and fittings conforming to IS-13592-1992
(B) Fittings
(i) Door Tee (110 mm)</t>
  </si>
  <si>
    <t>Supply of UPVC pipes (B Type) and fittings conforming to IS-13592-1992
(B) Fittings
(ii) Door Y (LH) &amp; (RH).(110 MM)</t>
  </si>
  <si>
    <t>Supply of UPVC pipes (B Type) and fittings conforming to IS-13592-1992
(B) Fittings
(iii) Door Bend T.S  110 mm</t>
  </si>
  <si>
    <t>Supply of UPVC pipes (B Type) and fittings conforming to IS-13592-1992
(B) Fittings
(vi) Pipe Clip 110 mm</t>
  </si>
  <si>
    <t>Supply of UPVC pipes (B Type) and fittings conforming to IS-13592-1992
(B) Fittings
(iv) Plain Tee 110 mm</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</si>
  <si>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65 mm</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</si>
  <si>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50 mm</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</si>
  <si>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40 mm</t>
  </si>
  <si>
    <t xml:space="preserve">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With Pakur variety. SAIL/TATA/RINL  </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</si>
  <si>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(v) For 200 users i) With Pakur
variety. (SAIL/TATA/RINL)</t>
  </si>
  <si>
    <t xml:space="preserve">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materials.With 250 mm thick dry brick work and 250 mm thick cement brick work (6:1) and 1.00m inside dia. SAIL/TATA/RINL  </t>
  </si>
  <si>
    <t>Metre</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</si>
  <si>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b) 200 mm dia ( 6.35 mm thick )</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</si>
  <si>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c) 150 mm dia </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</si>
  <si>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d) 100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</si>
  <si>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e) 80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</si>
  <si>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f) 65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</si>
  <si>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g) 50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</si>
  <si>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h) 40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</si>
  <si>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i) 32 mm dia</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</si>
  <si>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j) 25 mm dia </t>
  </si>
  <si>
    <t>Providing &amp; fixing swinging type CI Non return Valve with flap and SS hinges complete including matching flanges, nuts &amp; bolts conforming to IS 5312
a) 200 mm dia</t>
  </si>
  <si>
    <t>Providing &amp; fixing swinging type CI Non return Valve with flap and SS hinges complete including matching flanges, nuts &amp; bolts conforming to IS 5312
b) 150 mm dia</t>
  </si>
  <si>
    <t>Providing &amp; fixing swinging type CI Non return Valve with flap and SS hinges complete including matching flanges, nuts &amp; bolts conforming to IS 5312
d) 65 mm dia</t>
  </si>
  <si>
    <t>Providing &amp; fixing CI butterfly valve (wafer type) with counter flange &amp; nut bolts
a) 200 mm dia</t>
  </si>
  <si>
    <t xml:space="preserve">Providing &amp; fixing CI butterfly valve (wafer type) with counter flange &amp; nut bolts
b) 150 mm dia </t>
  </si>
  <si>
    <t xml:space="preserve">Providing &amp; fixing CI butterfly valve (wafer type) with counter flange &amp; nut bolts
d) 80 mm dia </t>
  </si>
  <si>
    <t xml:space="preserve">Providing &amp; fixing CI butterfly valve (wafer type) with counter flange &amp; nut bolts
e) 65 mm dia </t>
  </si>
  <si>
    <t>Providing &amp; fixing CI butterfly valve (wafer type) with counter flange &amp; nut bolts
f) 50 mm dia</t>
  </si>
  <si>
    <t xml:space="preserve">Providing &amp; fixing Suction  Strainer with counterflange, nuts and bolts
 200 mm dia </t>
  </si>
  <si>
    <t>Providing &amp; fixing Stainless steel oblique type hydrant valve with 63 mm outlet stainless steel instantaneous female coupling with rubber cap and chain conforming to IS; 5290 including matching flange, gasket, nuts and bolts complete.
 Single headed</t>
  </si>
  <si>
    <t>Providing and Fixing 63 mm dia rubberized reinforced rubber line hose pipe in 15 m length conforming to IS : 636 Type A ISI marked with Stainless steel male and female instantaneous coupling conforming to IS 903 wounded with 18 SWG copper wire complete</t>
  </si>
  <si>
    <t>Providing and Fixing Stainless steel branch pipe with 20 mm nozzle conforming to Is 903 complete.</t>
  </si>
  <si>
    <t>Hose reel drum of swinging type with 19mm dia Rubber braided hose of 40M. Length with Gate valve (upstream) and Shut off nozzle complete.</t>
  </si>
  <si>
    <t>Providing and Fixing M.S.(16SWG) hose box with lockable arrangements to accommodate 2 RRL hose of 15 m length and one branch pipe painted white inside and red outside with one key.</t>
  </si>
  <si>
    <t>Providing and Fixing 150 mm dia dial type pressure gauge complete with pipe stem and cock</t>
  </si>
  <si>
    <t>Providing and fixing Fire pump with CI body, bronze impeller, C 40 shaft coupled by means of flexible coupling with electric motor/engine Antivibration pads, coupling guard, baseplate etc.
A. Electric Motor Driven Fire pump.
Capacity of pump 2850 LPM - Head = 70 Meters</t>
  </si>
  <si>
    <t xml:space="preserve">Providing and fixing Fire pump with CI body, bronze impeller, C 40 shaft coupled by means of flexible coupling with electric motor/engine Antivibration pads, coupling guard, baseplate etc.
C. Electric Motor Driven Jockey Pump
Capacity of Pump =180 LPM - Head = 70 Meters </t>
  </si>
  <si>
    <t>Providing &amp; fixing dust and vermin proof cubicle type motor control centre fabricated from 14 SWG MS sheet with powder coated finish and comprising of required incomer/ outgoing MCCB, metres, battery charger, diesel engine starter,24V battery  &amp; other accessories, for above pump sets under serial No. 11</t>
  </si>
  <si>
    <t xml:space="preserve">Providing and Fixing heavy duty PVC insulated, PVC armoured aluminium conductor cables 1100 V grade including necessary support clamps and connection lugs complete in all respect.
a) Power cable 3 core X 70 mm2 </t>
  </si>
  <si>
    <t>Providing and Fixing heavy duty PVC insulated, PVC armoured aluminium conductor cables 1100 V grade including necessary support clamps and connection lugs complete in all respect.
b) Power cable 3c X 10 mm2</t>
  </si>
  <si>
    <t>Providing and fixing GI earthing strip 25mm x 6 mm thk. From all motors and MCC panel to be connected in all approved manner to general earthing system.</t>
  </si>
  <si>
    <t>job</t>
  </si>
  <si>
    <t xml:space="preserve">Providing and Fixing Gunmetal collecting head with 63 mm dia instantaneous type inlet 150 dia flanged, outlet with built in check valve for fire brigade connection to fire riser (IS 904)
a) Three way </t>
  </si>
  <si>
    <t>Providing and fixing INDFOSS make pressure switches for cut – out and cut in pressure with cock</t>
  </si>
  <si>
    <t xml:space="preserve">Providing &amp; fixing Installation Control Valve alongwith treams, actuator, water motor gong,drain,instruments &amp; other accessories as required
150 mm dia </t>
  </si>
  <si>
    <t>Providing &amp; fixing quartzoid bulb sprinkler 68 C along with necessary attachment.  
Pendant type</t>
  </si>
  <si>
    <t>nos.</t>
  </si>
  <si>
    <t>Providing &amp; Fixing of CIDF Sluice Valve with flanges, nuts and bolts, gasket etc.
200 mm dia</t>
  </si>
  <si>
    <t>Providing &amp; Fixing of CIDF Sluice Valve with flanges, nuts and bolts, gasket etc.
150 mm dia</t>
  </si>
  <si>
    <t>Providing and fixing carbon – di – oxide fire extinguisher consisting of welded MS cylindrical body, squeeze, lever discharge valve, fitted with internal discharge tube, high pressure discharge hose, discharge nozzle, suspension bracket, finished externally with red enamel paint and fixed to wall with brackets with rawl plug / dash fasteners complete with initial charge.
Capacity 4.5 kg. ISI marked</t>
  </si>
  <si>
    <t>Providing and fixing mechanical foam type (ISI marked) fire extinguisher consisting of welded MS cylindrical body, squeeze, lever discharge valve, high pressure discharge hose, discharge nozzle, suspension bracket ISI marked finished externally with red enamel paint and fixed to wall with brackets with initial charge.
a) 9 liters Capacity</t>
  </si>
  <si>
    <t>Providing &amp; fixing water Co2 (ISI marked) extinguisher including all accessories with wall bracket with rawl plug.
Capacity 9 liters.</t>
  </si>
  <si>
    <t>Providing &amp; fixing dry powder extinguisher consisting of welded MS cylindrical body, with discharge valve, nozzle and CO2 cartige and hanging arrangement complete with initial charge.
a) Capacity 5 kg. ISI marked</t>
  </si>
  <si>
    <t xml:space="preserve">Excavation and back filling of earth </t>
  </si>
  <si>
    <t>Supply, application, testing of PYPKOTE</t>
  </si>
  <si>
    <r>
      <t xml:space="preserve">Anti-corrosive (4mm thick) and primer
</t>
    </r>
    <r>
      <rPr>
        <sz val="11"/>
        <rFont val="Book Antiqua"/>
        <family val="1"/>
      </rPr>
      <t>2 Way Fire brigade suction outlet</t>
    </r>
  </si>
  <si>
    <t>Fire bucket with stand</t>
  </si>
  <si>
    <t>Constructing brick masonary chamber (90cmx90cmx120cm) inside with brick work in cement mortar 1:5 for valves with cover and frame (heavy duty), RCC top slab 1:2:4 mix, necessary excavation, foundation concrete 1:5:10 and inside plastering with cement mortar 1:4 ,12 mm thk finished with a coat of neat cement complete as required.</t>
  </si>
  <si>
    <t>a) M.S. or W.I. Ornamental grill of approved design joints continuously welded with M.S,W.I. Flats and bars of windows, railing etc. fitted and fixed with necessary screws and lugs in ground floor.(i) Grill weighing above 16 Kg./sq. Mtr 
SEVENTH FLOOR</t>
  </si>
  <si>
    <t>Supplying, fitting and fixing bib cock or stop cock. chromium plated Bib Cock short body (Equivalent to Code No. 511 &amp; Model - Tropical / Sumthing Special of ESSCO or similar brand).</t>
  </si>
  <si>
    <t>Labour for hoisting plastic water storage tank. 
(ii) Above 1500 litre upto 5000 litre capacity.
Upto 7th Storey from G.L.</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</si>
  <si>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</si>
  <si>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</si>
  <si>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</si>
  <si>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</si>
  <si>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</si>
  <si>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</si>
  <si>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</si>
  <si>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</si>
  <si>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</si>
  <si>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</si>
  <si>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</si>
  <si>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</si>
  <si>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</si>
  <si>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</si>
  <si>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</si>
  <si>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</si>
  <si>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</si>
  <si>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</si>
  <si>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</si>
  <si>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</si>
  <si>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</si>
  <si>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</si>
  <si>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</si>
  <si>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</si>
  <si>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</si>
  <si>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</si>
  <si>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</si>
  <si>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</si>
  <si>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</si>
  <si>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</si>
  <si>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</si>
  <si>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</si>
  <si>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</si>
  <si>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</si>
  <si>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</si>
  <si>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</si>
  <si>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</si>
  <si>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</si>
  <si>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</si>
  <si>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</si>
  <si>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</si>
  <si>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</si>
  <si>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</si>
  <si>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</si>
  <si>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</si>
  <si>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</si>
  <si>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</si>
  <si>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</si>
  <si>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</si>
  <si>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</si>
  <si>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</si>
  <si>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</si>
  <si>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</si>
  <si>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</si>
  <si>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</si>
  <si>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</si>
  <si>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</si>
  <si>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</si>
  <si>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</si>
  <si>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</si>
  <si>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</si>
  <si>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</si>
  <si>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</si>
  <si>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</si>
  <si>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</si>
  <si>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</si>
  <si>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</si>
  <si>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</si>
  <si>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</si>
  <si>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</si>
  <si>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</si>
  <si>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</si>
  <si>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</si>
  <si>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</si>
  <si>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</si>
  <si>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</si>
  <si>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</si>
  <si>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</si>
  <si>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</si>
  <si>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</si>
  <si>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</si>
  <si>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</si>
  <si>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</si>
  <si>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</si>
  <si>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</si>
  <si>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</si>
  <si>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</si>
  <si>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</si>
  <si>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</si>
  <si>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</si>
  <si>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</si>
  <si>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</si>
  <si>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</si>
  <si>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</si>
  <si>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</si>
  <si>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</si>
  <si>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</si>
  <si>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</si>
  <si>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S &amp; F 415V 415A TPN Switch fuse Unit  with SS enclosure on  Angle frame (make  L &amp; T, type FN 630 TPN, CAT N. sk 90492) on wall with nuts bolts etc. incl. S &amp; F 3 nos DIN type HRC fuse.</t>
  </si>
  <si>
    <t xml:space="preserve">Supply &amp; fixing 415V DOUBLE DOOR 6 way VERTICAL  TPNMCBDB in SS enclosure (Make Legrand, cat no.607914) to be recessed in wall incl. interconnection, comprising of the following (make Legrand):                                                                                                                     a) 250A four pole MCCB  of breaking capacity 25KA/35KA with adjustable thermal &amp; fixed magnetic setting  )                    -- 1 no                                                                                                    
b)  125A TP MCB                                                            - 4 nos.                         c)  63 A TP MCB                                                            - 2 nos.     </t>
  </si>
  <si>
    <t>S S&amp;F  415v,3 phase 4 way Vertical double door TPNMCBDB for MCCB incomer with IP-42/43 protection having following accessories incl. din rail ,neutral &amp; earth bar etc.as required fixed on wall on angle iron frame and making earthing connection as per G.S.( Make- Legrand)
(a)415V,10A Four pole MCB (Legrand)-1 nos
(b)415V,63A TP MCB(Legrand) -4nos.</t>
  </si>
  <si>
    <t>Supply &amp; fixing 415V 1000A capacity MS (16SWG) Busbar 
Chamber having dimension of (500x150mm) to be fixed on iron frame on wall consisting of 4 nos aluminium bars of size (4x100x15mm) incl. earthing attachment &amp; painting as required 
(Raw power-1, DG power-1)</t>
  </si>
  <si>
    <t>Supply &amp; fixing of 415V 415A TPN switch in SS enclosure (Make LT/Siemens) with HRC fuses on LS &amp; NL to be fixed on angle iron frame on wall .</t>
  </si>
  <si>
    <t>Supply &amp; fixing 415V 4 way TPNMCBDB in SS enclosure (Make Legrand) to be recessed in wall incl. interconnection, comprising of the following (make Legrand):                                                                                                                     a) 100 A four pole isolator                                                  -- 1 no                                                                                                    b) 10 to 32A SP MCB                                                           -- 12 nos</t>
  </si>
  <si>
    <t>Supply &amp; fixing 415V 4 way TPNMCBDB in SS enclosure (Make Legrand) to be recessed in wall incl. interconnection, comprising of the following (make Legrand):                                                                                                                     a) 63A four pole isolator                                                  -- 1 no                                                                                                    b) 10 to 32A SP MCB                                                           -- 12 nos</t>
  </si>
  <si>
    <t>Supply &amp; Fixing (2+8) way SPN MCBDB (Legrand) with
IP-42/43 protection Concealed in wall &amp; mending good 
the damages to original finish incl. Interconnection with suitable copper wire &amp; nuetral link incl. earthing attachment comprising with the following:
a) 40A DP MCB isolator                                                --- 1 no
b) 6 to 25A SP MCB                                                       ---- 8 nos</t>
  </si>
  <si>
    <t>Supply &amp; fixing compression type gland with brass gland brass ring incl. socketing the ends off by crimping  method incl. S/F solderless socket (Dowels make) &amp; jointing ,materials etc. Of the following XLPE/A cable:
a) 4 x 300sq mm</t>
  </si>
  <si>
    <t>Supply &amp; fixing compression type gland with brass gland brass ring incl. socketing the ends off by crimping  method incl. S/F solderless socket (Dowels make) &amp; jointing ,materials etc. Of the following XLPE/A cable:
b) 3.5 x 240sq mm</t>
  </si>
  <si>
    <t>Supply &amp; fixing compression type gland with brass gland brass ring incl. socketing the ends off by crimping  method incl. S/F solderless socket (Dowels make) &amp; jointing ,materials etc. Of the following XLPE/A cable:
c) 3.5 x 95 sq mm</t>
  </si>
  <si>
    <t>Supply &amp; fixing compression type gland with brass gland brass ring incl. socketing the ends off by crimping  method incl. S/F solderless socket (Dowels make) &amp; jointing ,materials etc. Of the following XLPE/A cable:
d) 3.5  x 35 sq mm</t>
  </si>
  <si>
    <t>Supply &amp; fixing compression type gland with brass gland brass ring incl. socketing the ends off by crimping  method incl. S/F solderless socket (Dowels make) &amp; jointing ,materials etc. Of the following XLPE/A cable:
e) 4 x 25  sq mm</t>
  </si>
  <si>
    <t>Supply &amp; fixing compression type gland with brass gland brass ring incl. socketing the ends off by crimping  method incl. S/F solderless socket (Dowels make) &amp; jointing ,materials etc. Of the following XLPE/A cable:
f) 2 x 10 sq mm</t>
  </si>
  <si>
    <t>Supply &amp; fixing compression type gland with brass gland brass ring incl. socketing the ends off by crimping  method incl. S/F solderless socket (Dowels make) &amp; jointing ,materials etc. Of the following XLPE/A cable:
g) 2 x 6 sq mm</t>
  </si>
  <si>
    <t>Laying  of  XLPE /A Cable through  in underground trench 460mm widw x 760mm average depth. with brick protection on the top of the cable with 8 (eight) Nos. brick per mtr. including filling  the space betwen the brick bricks and cable and also the trench with shifted soil , leveling up and restoring surface duly rammed
a) 4 x 300 sq mm</t>
  </si>
  <si>
    <t>Laying  of  XLPE /A Cable through  in underground trench 460mm widw x 760mm average depth. with brick protection on the top of the cable with 8 (eight) Nos. brick per mtr. including filling  the space betwen the brick bricks and cable and also the trench with shifted soil , leveling up and restoring surface duly rammed
a) 3.5 x 240 sq mm</t>
  </si>
  <si>
    <t>Laying  of  XLPE /A Cable through  in underground trench 460mm widw x 760mm average depth. with brick protection on the top of the cable with 8 (eight) Nos. brick per mtr. including filling  the space betwen the brick bricks and cable and also the trench with shifted soil , leveling up and restoring surface duly rammed
b) 2 x 6 sq mm</t>
  </si>
  <si>
    <t xml:space="preserve">Laying  of  XLPE /A Cable through  in wall after cutting wall/floor and making hol;es incl. embeding the cable at an average depth as below and mending good the damages to original finish incl. removing the rubish.incl. &amp; filling up the exacavated pit &amp; ramming properly
a) 3.5 x 95 sq mm
</t>
  </si>
  <si>
    <t xml:space="preserve">Laying  of  XLPE /A Cable through  in wall after cutting wall/floor and making hol;es incl. embeding the cable at an average depth as below and mending good the damages to original finish incl. removing the rubish.incl. &amp; filling up the exacavated pit &amp; ramming properly
b) 3.5 x 35 sq mm
</t>
  </si>
  <si>
    <t xml:space="preserve">Laying  of  XLPE /A Cable through  in wall after cutting wall/floor and making hol;es incl. embeding the cable at an average depth as below and mending good the damages to original finish incl. removing the rubish.incl. &amp; filling up the exacavated pit &amp; ramming properly
c) 4 x 25 sq mm
</t>
  </si>
  <si>
    <t xml:space="preserve">Laying  of  XLPE /A Cable through  in wall after cutting wall/floor and making hol;es incl. embeding the cable at an average depth as below and mending good the damages to original finish incl. removing the rubish.incl. &amp; filling up the exacavated pit &amp; ramming properly
c) 2 x 10 sq mm
</t>
  </si>
  <si>
    <t>nmtr</t>
  </si>
  <si>
    <t xml:space="preserve">Supply &amp; drawing of 1.1 Kv grade single core stranded 'FR' Pvc insulated &amp; unsheathed copper wire (brand appr by EIC) of the following sizes through alkathene pipe  recessed in wall. 
a) 4 x 25 sq mm + 2 x 10 sq mm </t>
  </si>
  <si>
    <t xml:space="preserve">Supply &amp; drawing of 1.1 Kv grade single core stranded 'FR' Pvc insulated &amp; unsheathed copper wire (brand appr by EIC) of the following sizes through alkathene pipe  recessed in wall. 
b) 4 x 16 sq mm + 2 x 10 sq mm </t>
  </si>
  <si>
    <t xml:space="preserve">Supply &amp; drawing of 1.1 Kv grade single core stranded 'FR' Pvc insulated &amp; unsheathed copper wire (brand appr by EIC) of the following sizes through alkathene pipe  recessed in wall. 
c) 2 x 6 + 1 x 4 sq mm (TPNDB to SPNDB) </t>
  </si>
  <si>
    <t xml:space="preserve">Supply &amp; drawing of 1.1 Kv grade single core stranded 'FR' Pvc insulated &amp; unsheathed copper wire (brand appr by EIC) of the following sizes through alkathene pipe  recessed in wall. 
d)  2 x 4 + 1 x 2.5 sq mm (AC) </t>
  </si>
  <si>
    <t xml:space="preserve">Supply &amp; drawing of 1.1 Kv grade single core stranded 'FR' Pvc insulated &amp; unsheathed copper wire (brand appr by EIC) of the following sizes through alkathene pipe  recessed in wall. 
e) 2 x 2.5 + 1x1.5 sq mm (P/P &amp; Com plug) </t>
  </si>
  <si>
    <t>Supply &amp; drawing of 1.1 Kv grade single core stranded 'FR' Pvc insulated &amp; unsheathed copper wire (brand appr by EIC) of the following sizes through alkathene pipe  recessed in wall. 
f) 3 x 1.5  sq mm (Lift well leight)</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</si>
  <si>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</si>
  <si>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(Crabtree) &amp; necy. Connections.(For AC m/c)</t>
  </si>
  <si>
    <t xml:space="preserve">Supply &amp; fixing computer plug board modular type of 12 module GI box with cover plate recessed in wall comprising with the following (Legrand/Cabtree)
a) 6/16A socket &amp; 16A switch                                           --1 set
b) 6A  socket &amp; 6A switch                                                   --3 sets
</t>
  </si>
  <si>
    <t>Supply &amp; Fixing 240 V, 16 A, 3 pin Modular type Power plug socket (Crabtree) with 16A Modular type socket (Cabtree) with 16A Modular type switch, without plug top on 4 Module GI Modular type switch board with top cover plate flushed in wall incl. S&amp;F switch board and cover plate and making necy. connections with PVC Cu wire   and earth continuity wire.</t>
  </si>
  <si>
    <t>Distn. wiring in 3 x 1.5 sqmm single core stranded 'FR' PVC insulated &amp; unsheathed single core stranded copper wire (Gloster/Finolex/Havells)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(Ave run 8 mtr )</t>
  </si>
  <si>
    <t>points</t>
  </si>
  <si>
    <t>Distn. wiring in 3 x 1.5 sqmm single core stranded 'FR' PVC insulated &amp; unsheathed single core stranded copper wire in 19 mm bore, 3 mm thick polythene pipe complete with all accessories embedded in wall to 240 V 6A   5 pin plug point  incl. S&amp;F 240 V 6A 3 pin Modular type plug socket &amp; Modular type switch (Cabtree/Legrand) incl. S&amp;F earth continuity wire, fixed on 4 Module GI switch board with 3/4 Module top cover plate flushed in wall incl.mending good damages to original finish 
a) on board</t>
  </si>
  <si>
    <t>Distn. wiring in 3 x 1.5 sqmm single core stranded 'FR' PVC insulated &amp; unsheathed single core stranded copper wire in 19 mm bore, 3 mm thick polythene pipe complete with all accessories embedded in wall to 240 V 6A   5 pin plug point  incl. S&amp;F 240 V 6A 3 pin Modular type plug socket &amp; Modular type switch (Cabtree/Legrand) incl. S&amp;F earth continuity wire, fixed on 4 Module GI switch board with 3/4 Module top cover plate flushed in wall incl.mending good damages to original finish 
b) Av. Run 4.5 mtr.</t>
  </si>
  <si>
    <t>Distn. wiring in 3 x 1.5 sqmm single core stranded 'FR' PVC insulated &amp; unsheathed single core stranded copper wire in 19 mm bore, 3 mm thick polythene pipe complete with all accessories embedded in wall to 240 V 6A   5 pin plug point  incl. S&amp;F 240 V 6A 3 pin Modular type plug socket &amp; Modular type switch (Cabtree/Legrand) incl. S&amp;F earth continuity wire, fixed on 4 Module GI switch board with 3/4 Module top cover plate flushed in wall incl.mending good damages to original finish 
c) Av. Run 4.5 mtr.(with 2nos  S&amp;F 240 V 6A 3 pin Modular type plug socket &amp; Modular type switch (Cabtre/Legrande)</t>
  </si>
  <si>
    <t>Supplying &amp; Fixing 240 V AC/DC superior type Multitune (min 10 nos.   Tune) Call Bell (Anchor) with selector switch for single/Multi Tunes mode, Battery operated on HW board incl. S&amp;F HW board</t>
  </si>
  <si>
    <t>Supplying &amp; Fixing control switch for stair case light points by modular type 16A switch incl. S/F 2 module GI box,  cover plate recessed in wall &amp; S/F 16A modular  switch</t>
  </si>
  <si>
    <t>Fixing the above Tube light fitting suspended 30 cm. Below the ceiling with 2 Nos. 20 mm dia E.I. conduit (14 SWG) support fixed with "L" type clamp fixed on ceiling with fastener &amp; S/F connecting copper wire.</t>
  </si>
  <si>
    <t>Fixing only single/twin fluorescent light fittings complete with all accessories directly on wall/ceiling/ HW  round block and suitable size of MS fastener.</t>
  </si>
  <si>
    <t>Fixing only L.E.D. light fitting on roof top by providing mini pole of 80mm dia G.I. Pipe (I.S.I-M) 2 mtr long to be grouted by CC muffing (6:3:1) of dimension 0.45 x 0.45 x 0.60 mtr above roof floor cement plastering &amp; neat cemented finish incl. S/F 20 x 15 x 10 cm loop box 16 SWG incl. drilled hole on polev &amp; painting.</t>
  </si>
  <si>
    <t>Supply &amp; fixing 40mm dia GI (isi-m) PIPE of length 1.20 mtr long KMDA type Arm bracket thouroughly welded with 100mm dia 30 cm long vertical jacket with necy. tie support incl. S/F pole cap &amp; painting as derection of the EIC.</t>
  </si>
  <si>
    <t>Supply &amp; fixing bulk head light fitting (Havells make) with die cast aluminium housing &amp; frosted glass 0n wall/ceiling incl. S&amp;F 9watt LED lamp complete set.</t>
  </si>
  <si>
    <t>Supply &amp; fixing  Modular socket &amp; step type electronics fan regulator (Anchor/ Cabtree/Legrand) including connection.</t>
  </si>
  <si>
    <t>Supply &amp; laying 100mm dia G.I.pipe (ISI-M) for cable protection</t>
  </si>
  <si>
    <t>Supply &amp; laying 50mm dia G.I.pipe (ISI-M) for cable protection</t>
  </si>
  <si>
    <t>Supply &amp; laying  25mm dia G.I.pipe (ISI-M) for cable protection</t>
  </si>
  <si>
    <t xml:space="preserve">Fixing only  LED Leight  fitting on roof top mini pole by S/F 80 mm dia GI pipe (ISI-M) 2.0 mtr long having thoroughly welded MS base plate of size 150mmx150mm x6mm thick. The said pole is to be erected by providing CC muffing (6:3:1) of dimention 0.45x0.45x.60 mtr above floor &amp; necy plastering incl. neat cemented finish incl. S/F 200x150x 100 loop box incl. drilled hole on pole &amp; painting </t>
  </si>
  <si>
    <t>Supply &amp; fixing 40mm dia GI (ISI-M) pipe of length 1.20 mtr long KMDA type Arm bracket thouroughly welded with 100mm dia 30 cm long vertical jacket with necy. tie support incl. S/F pole cap &amp; painting as derection of the EIC.</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</si>
  <si>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</si>
  <si>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</si>
  <si>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t>Laying  of  XLPE /A Cable through  in wall after cutting wall/floor and making hol;es incl. embeding the cable at an average depth as below and mending good the damages to original finish incl. removing the rubish.incl. &amp; filling up the exacavated pit &amp; ramming properly
a) 4 x 25 sq mm</t>
  </si>
  <si>
    <t xml:space="preserve">Laying  of 2 x 6 sq mm Cable through  existing GI  Pipe . </t>
  </si>
  <si>
    <t>Supplying &amp; fixing 40 mm dia medium gauge GI cable Protection Pipe ( ISI-Medium) with necessary fittings and jointing metarials as required (Along pole - 3 mtr, road crossing - 9)</t>
  </si>
  <si>
    <t>Supply &amp; fixing GI (Hot Dip) strips 20 mm x 3 mm thick for horizontal run on the Parapet/Roof/ Wall with GI Saddles as per GS                                       [ 9 / J1 ]</t>
  </si>
  <si>
    <t>Supply &amp; fixing of GI (Hot Dip) strips 20 mm x 3 mm thick for vertical run on wall with GI saddles spaced not exceeding 1000 mm as per GS                            [ 11(a) / J1 ]</t>
  </si>
  <si>
    <t>S &amp; F Lightning Conductor Air Terminal made of 20 mm dia 1000 mm long GI pipe (ISI Medium) having five discharge prongs of 4 SWG GI (Hot Dip) as per GS [ 14 / J2 ]</t>
  </si>
  <si>
    <t>Making soldered joints between conductor/ conductor &amp; air terminals      [ 12(a) / J2 ]</t>
  </si>
  <si>
    <t xml:space="preserve"> Making soldered joints between conductor/ down pipes / other metallic objects[ 12(b) / J2 ]</t>
  </si>
  <si>
    <t>Supply &amp; Fixing of Testing Joints by 20 mm x 3 mm thick GI (Hot Dip) strip 125 mm long grouted on wall having clearance of 6 mm from wall for making connection with thimbles as per GS                                                                              [ 13 / J2 ]</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</si>
  <si>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</si>
  <si>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Laying of one No. cable upto 35 sqmm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</si>
  <si>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 xml:space="preserve">Supplying and fixing compression type gland complete with brass gland, brass ring &amp; rubber ring for dust &amp; moisture-proof entry of XLPE/PVC armoured cables incl. finishing the end of following XLPE/PVC armoured cables by crimping method incl. supplying and fixing solderless socket (Dowels make), tapes, anticorrosive paste &amp; jointing materials
a) 2 x 6 sq mm </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</si>
  <si>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</si>
  <si>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nos</t>
  </si>
  <si>
    <t>SETS</t>
  </si>
  <si>
    <t>Cutting cornices/ steps etc. including cutting recess in buildings etc. &amp; supply &amp; fixing 15 mm bore (ISI-Medium) GI pipe protection for following size as per GS
Length Upto 0.5 Mtr                            [ 4(a) / J1 ]</t>
  </si>
  <si>
    <t>Cutting cornices/ steps etc. including cutting recess in buildings etc. &amp; supply &amp; fixing 15 mm bore (ISI-Medium) GI pipe protection for following size as per GS
Length above 0.5 Mtr                            [ 4 (b) / J1 ]</t>
  </si>
  <si>
    <t>Hiring charges for scaffolding arrangement including dismantling at the end of work and carriage, for LC installation as per GS                                     [ 7 / J1 ]</t>
  </si>
  <si>
    <t>Story/Vr</t>
  </si>
  <si>
    <t>Connecting &amp; dressing Meter looping system with 4 x300sq mm XLPE Cable with finishing the end  from Bus Bar to Meters &amp; Meters to DP MCBs .</t>
  </si>
  <si>
    <t xml:space="preserve">Supply &amp; delivery of 1.1 Kv gr. XLPE/AL armoured cable (make Gloster/Havells/Nicco/Mescab/Polycab/cristal) of following sizes :
a) 4 x 300 sq mm </t>
  </si>
  <si>
    <t xml:space="preserve">Supply &amp; delivery of 1.1 Kv gr. XLPE/AL armoured cable (make Gloster/Havells/Nicco/Mescab/Polycab/cristal) of following sizes :
a) 3.5 x 240 sq mm </t>
  </si>
  <si>
    <t xml:space="preserve">Supply &amp; delivery of 1.1 Kv gr. XLPE/AL armoured cable (make Gloster/Havells/Nicco/Mescab/Polycab/cristal) of following sizes :
a) 3.5 x 95 sq mm </t>
  </si>
  <si>
    <t xml:space="preserve">Supply &amp; delivery of 1.1 Kv gr. XLPE/AL armoured cable (make Gloster/Havells/Nicco/Mescab/Polycab/cristal) of following sizes :
b) 3.5 x 35 sq mm </t>
  </si>
  <si>
    <t xml:space="preserve">Supply &amp; delivery of 1.1 Kv gr. XLPE/AL armoured cable (make Gloster/Havells/Nicco/Mescab/Polycab/cristal) of following sizes :
b) 4 x 25 sq mm </t>
  </si>
  <si>
    <t>Supply &amp; delivery of 1.1 Kv gr. XLPE/AL armoured cable (make Gloster/Havells/Nicco/Mescab/Polycab/cristal) of following sizes :
c) 2 x 10 sq mm.</t>
  </si>
  <si>
    <t xml:space="preserve">Supply &amp; delivery of 1.1 Kv gr. XLPE/AL armoured cable (make Gloster/Havells/Nicco/Mescab/Polycab/cristal) of following sizes :
f) 2core 6sq. mm  </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</si>
  <si>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</si>
  <si>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S&amp;F Square surface mounted LED flat panel PDC ALUMINIUM HOUSING AND puma  difuser makes it a robust Luminire. (Make crompton , cat no. LCDSPL -S 12-CDL.</t>
  </si>
  <si>
    <t>S&amp;F Square surface mounted LED flat panel PDC ALUMINIUM HOUSING AND puma  difuser makes it a robust Luminire. (Make crompton , cat no. LCDSPL -S 18-CDL.</t>
  </si>
  <si>
    <t>Supplytwin decorative surface mounted LED ceiling lite  with broad collar frame offering superb energy saving suitable for 600x600mm modular ceiling  mirror optic fittings complete with all accessories incl. tube lamp (Make  Crompton , Cat no.  LCTLRN-36-FO-CDL or equivalent as approved by the EIC including S/F 36 w Two no Tube lamp.</t>
  </si>
  <si>
    <t>S/F  Slimmest trim design LED Recessed round down lighter with superior light out put and integral  driver 18"  make Crompton ,  Cat No. LSDE-18-CDL .</t>
  </si>
  <si>
    <t>S/F  Slimmest trim design LED Recessed round down lighter with superior light out put and integral  driver 12"  make Crompton ,  Cat No. LSDE-12-CDL .</t>
  </si>
  <si>
    <t>S/F  Slimmest trim design LED Recessed round down lighter with superior light out put and integral  driver 9"  make Crompton ,  Cat No. LSDE-9-CDL .</t>
  </si>
  <si>
    <t>S/F  Slimmest trim design LED Recessed round down lighter with superior light out put and integral  driver 6"  make Crompton ,  Cat No. LCDE-6-CDL .</t>
  </si>
  <si>
    <t>S/F  Slimmest trim design LED Recessed d down lighter with superior light out put and integral  driver  36"  make Crompton ,  Cat No. LCPL-36-CDL(1X4) .</t>
  </si>
  <si>
    <t>Supply of   2ft. Long 08 watt LEDTube Light fittings(Make-crompton  LTT 8-8 , IGP 131 LT 8-16)</t>
  </si>
  <si>
    <t>Supply of   4ft. Long 20 watt  twin LEDTube Light fittings(Make-crompton  LTT 8-20-865 , IGP 131 LT 8-16)</t>
  </si>
  <si>
    <t>Supply of   4ft. Long 20 watt single  LEDTube Light fittings(Make-crompton  LTT 8-20-865 , IGP 131 LT 8-16)</t>
  </si>
  <si>
    <t>Supply &amp; fixing  of 90W LED Street light fittings (Make crompton , cat no. LSTP-90-CDL-A)</t>
  </si>
  <si>
    <t>Supply &amp; fixing 1400 mm sweep Celing fan complete with 
all accessaries with out regulator (Crompton/ Havells / Orient New Breeze/Usha</t>
  </si>
  <si>
    <t>Supply &amp; fixing 1200 mm sweep Celing fan complete with 
all accessaries with out regulator (Usha , Model No. Veltra Plus 5 Star)</t>
  </si>
  <si>
    <t>Supply &amp; fixing 1200 mm sweep Celing fan complete with 
all accessaries with out regulator (Crompton/ Havells / Orient New Breeze/Usha)</t>
  </si>
  <si>
    <t>Supply &amp; fixing 900 mm sweep Celing fan complete with 
all accessaries with out regulator (Crompton/ Havells / Orient New Breeze)</t>
  </si>
  <si>
    <t>Supply &amp; fixing of 400mm sweep wall bracket Fan occilating type (Orient- wall 45) complete with all acessaries Incl S/F necy copper flex wire.</t>
  </si>
  <si>
    <t>b) 300 mm (12") sweep  exhust fan.</t>
  </si>
  <si>
    <t>c) 375 mm (15") sweep  exhust fan.</t>
  </si>
  <si>
    <t>Supply &amp; fixing Circular Ceiling fitting complete with 2x9w LED lamp(make K-LITE, CANOPUS ROUND, Crompton)</t>
  </si>
  <si>
    <t xml:space="preserve">Supply &amp; fixing of superior quality Twin decorative wall bracket fitting with suitable LED lamp as per sample approved by the EIC (Crompton/Philips)
</t>
  </si>
  <si>
    <t>Supply &amp; delivery of 2 Ton capacity (4-Star) rating Split type Air Conditioning Machine (Make Hitachi/O-General/Mitsubisi)</t>
  </si>
  <si>
    <t>Supply &amp; delivery of 1.50 Ton capacity (3-Star) rating Split type Air Conditioning Machine (Make Hitachi/O-General/Mitsubisi)</t>
  </si>
  <si>
    <t>Supply &amp; delivery of 1.00 Ton capacity (3-Star) rating Split type Air Conditioning Machine (Make Hitachi/O-General/Mitsubisi)</t>
  </si>
  <si>
    <t xml:space="preserve">Extra Supply &amp; drawing copper Pipe  with necessary insulation &amp; drain pipe etc. complete.
</t>
  </si>
  <si>
    <t>Supply of 150  Watt LED  street light fitting (make  Crompton  cat no - LSTN1-150-CDL-A) incl. all necy. Materials.</t>
  </si>
  <si>
    <t>Supply &amp; Fixing Decorative 40Wt. Post top light on 15" 40mm dia G.I.pipe and necy. Connection. (Make Cromption, cat no -LPTO-40-CDL/M/ Philips )</t>
  </si>
  <si>
    <t>S&amp;F of wall mounting MCB type timer board control panel of 14 SWG CRC Sheet with locking arrangement &amp; duly powder coated paint fixed in wall with angle iron frame as per direction of E.I.C. The panel consisting the following :-                                                                                      a) 220V 32A TPN MCB -1 no.                                                                                  b) 220V 32A TP Contractor (MNX 32) -1 no..                                                    c) 220V A.C.Digital timer  - 1 no.                                                                          d) Toggel switch (ON/OFF//ON)      - 1no.                                                        e) Slide lock fuse - 1 no.                                                                                               All inter connection are made by suitable size cu. wire as per direction of E.I.C.</t>
  </si>
  <si>
    <t xml:space="preserve">S &amp; F of outdoor type M.S.Feeder  Box including  brick foundation complete with neat cemented finished plaster. The Piller box having dimension 2000mm (H) X 750mm(W) X 600mm(D) of made from 3 mm thick M.S. sheet with both side door for free opening. The above door fitted with side of the pillar box by two sets hinge system arrangement with providing  hinge welded with the pillar box rigidly incl. providing door handle and providing vent at the top &amp; both side of the pillar Box incl. padlock system on the above pillar box for extra protection incl. S &amp; F 2 Nos 7(seven) lever (Godrej) padlock with duplicate key. The pillar box must have 4 Nos 50mm X 6mm MS leg duly welded with pillar box and S &amp; F of following accessories: </t>
  </si>
  <si>
    <t>S&amp;F 415v 12 way sub-main distribution board (SMDB) comprising with 1no. 415v 160A 25KA 4P MCCB as incomer and 6nos 415V 80A 25KA 3P MCCB and 6nos 415V 63A 25KA 3P MCCB as out going including S&amp;F cable entry box for bottom &amp; both side  only</t>
  </si>
  <si>
    <t xml:space="preserve">Supply &amp; erection of out door Feeder Pillar box fabricated by 4mm thick MS sheet of size (450mm x 450 mm X 400 mm) with Hinged door &amp; mechanical locking arrangement for  Fountain. The feeder pillar box  should comprise one 415 V, 32A DP switch with SS enclosure (LT), One 2+6 way double door SPNDB with 1 no 32A DP isolator &amp; 6 nos 10A SP MCBs (Legrand) incl. necy. interconnection incl painting. The feeder pillar box to be installed in suitable brick foundation with plastering &amp; neat cementing finish </t>
  </si>
  <si>
    <t xml:space="preserve">Supply &amp; delivery of 1.1 Kv gr. XLPE/AL armoured cable (make Gloster/Havells/Nicco/Mescab/Polycab/cristal) of following sizes :
a) 4 x 25 sq mm </t>
  </si>
  <si>
    <t>Supply of 1.1 Kv gr 2 x 6 sq mm XLPE Al armoured cable 
(Make Gloster/Nicco/Havells/Polycab/cristal/Mescab)</t>
  </si>
  <si>
    <t>Supply &amp; fixing Two (2) feet  Inverted pyramid tripod type LED BOLLARD WITH SOFT 360 d. light   with LED lamp
(Make Crompton, cat no. LBSL 1-10-CDL) with necy. Muffing etc.</t>
  </si>
  <si>
    <t>Supply &amp; lnstallation of 7.5 HP mono submersible pump motor set coupled through sleep type coupling with mter cool lubricated suitable for DOL operated 3 phase 415 Volt (Tolerance 10%) 50 Hz AC supply with cast iron pump set shall be fitted with bronze grade inpeller shaft made of crome steel pump shall be fitted with fitting pad type thurst bearing segment made of crone stee!. The pump motor set having head 54 to 34 mtrdischarge capacity - 135 lo 475 LALPM and nomind speed 2800 RPM suitable for reservoir (make - KSB / Kirloskar)</t>
  </si>
  <si>
    <t>Supply &amp; Fixing of control panel  suitable for 3-Phase 7.5 HP mono Submersible Pump motor set comprising of DOL starter, Dual Ammeter &amp; Voltmeter indicator lamp to be fixed on wall incl making connection &amp; necy. earthing attachment.
 (Make L&amp;T/Crompton/KSB, TYPE mr-g3s, Cat No.SS95983. )</t>
  </si>
  <si>
    <t xml:space="preserve">Supply &amp; Laying 3 core 4 sqmm flat submersible cable (Finolex)  incl. 3/4" PVC HD PVC pipe through U.G. trench with necy Jointing materials incl. S/Laying PVC HD PVC pipe (Oriplast)
    </t>
  </si>
  <si>
    <t xml:space="preserve">Supply &amp; installation of G.I. pipe Vertical column pipe  (Make TATA-M) pipe having heavy duty G.I. socket/elbow (TATA) incl cutting &amp; threading as required 
a) 65mm dia  (For &amp; upto building)
    </t>
  </si>
  <si>
    <t xml:space="preserve">Supply &amp; fixing 80 mm dia Gun metal Non-Return valve(ISI) </t>
  </si>
  <si>
    <t xml:space="preserve">Supply &amp; fixing 80 mm dia G.I.Peets Valve(ISI)(Tested 21 kg per cm)
    </t>
  </si>
  <si>
    <t xml:space="preserve">Supply &amp; fixing  100 mm x 4 mm dia G.I. Reducing socket </t>
  </si>
  <si>
    <t xml:space="preserve">Supply &amp; fixing 80mm dia G.I. Flange
     </t>
  </si>
  <si>
    <t xml:space="preserve">Labour charge for Testing &amp; Lowering  the mono submersible Pump motor set with submersible cable along with the column pipes into the tube well  after socketing the column pipes step by step including arrangement of tripod, chain pully &amp; tools &amp; Tackles  &amp; providing suitable manpower to satisfactory operation.
         </t>
  </si>
  <si>
    <t xml:space="preserve">Installation charge including Supply &amp; fixing angle support, fastener etc. on wall &amp; finally testing commisioninng to satisfactory operation
</t>
  </si>
  <si>
    <t xml:space="preserve">Supply &amp; fixing 80mm dia G.I. Union
    </t>
  </si>
  <si>
    <t>SET</t>
  </si>
  <si>
    <t>L.S.</t>
  </si>
  <si>
    <t xml:space="preserve">a) Incomer 500 V, 630A 4 pole Switch Fuse Changeover make HPL Socomec – 1 nos.
b) 800 A 4 Bar Cu bus bar (16 S.W.G) – 1 Set
c) 3 x 40 x 10 mm. 1400 mm. in size 1 x 40 x 6 mm. as neutral.
d) Out going 250 A, 500 V TPN Main switch with HRC fuse units(Make L&amp;T) – 3 nos.
e) 415A, 500 V TPN Main switch with HRC fuse units(Make L&amp;T) – 1 no.
f) 160A, 500 V TPN Main switch with HRC fuse units(Make L&amp;T) – 1 no.                                                                                                                                                        g) Danger Plate – 2 nos
h) Provision for earthing attachment – 2 nos.
i) Two coat of red oxside primar &amp; two coat of Al. paint                                                                                                                  j) All change over &amp; out going switches are inter connected by the suitable size Cu. flat as required.                                                                                                        k) Suitable size of cable end box of M.S. 16 S.W.G. sheet - 7 Nos.                                                                                                           
S&amp;F Cubical panel board complete sets as per direction of E.I.C having the following features :-                                                               Incomer :- 100A TPN SFU with HRC fuse       - 1 no.   125A BBC OF 4X25X5MM cU. BAR.                      Outgoing :- 63A TPN SFU  with HRC fuse   - 1no.                                         32A TPN SFU with HRC fuse - 1no.                                                                   32A DP  SFU with HRC fuse - 1no.                                                       Asseceries  :-     C.T.   250/5 Amp.   - 3nos ,    Ammeter 0-250 A. a.c. with CT  ratio 250/5 with ASS  - 1NO.,                                                                     Voltmeter -    0-500v a.c. with VSS    - 1no. ,     Indicating light   RYB,    Denger plate   1 no. (All switches arwe L.T. make)      Panel board should be dust  water and vermin proof should be properly interconnected with copper wire/barshoild be gasketted with rubber, All main switch are  L &amp; T   make..    </t>
  </si>
  <si>
    <t>Supply &amp; fixing following sizes of Exhaust fan with louvre shutter after cutting hole on wall &amp; mending good the damage to original finish (EPC/Havells/crompton/Orient)   
a) 225 mm (9") sweep  exhaust fan.</t>
  </si>
  <si>
    <t>BI01010001010000000000000515BI0100001480</t>
  </si>
  <si>
    <t>BI01010001010000000000000515BI0100001481</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</si>
  <si>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</si>
  <si>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</si>
  <si>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</si>
  <si>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</si>
  <si>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</si>
  <si>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</si>
  <si>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</si>
  <si>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</si>
  <si>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</si>
  <si>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</si>
  <si>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</si>
  <si>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</si>
  <si>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</si>
  <si>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</si>
  <si>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</si>
  <si>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</si>
  <si>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</si>
  <si>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</si>
  <si>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</si>
  <si>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</si>
  <si>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</si>
  <si>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</si>
  <si>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</si>
  <si>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</si>
  <si>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</si>
  <si>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BI01010001010000000000000515BI0100001507</t>
  </si>
  <si>
    <t>BI01010001010000000000000515BI0100001508</t>
  </si>
  <si>
    <t>BI01010001010000000000000515BI0100001509</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</si>
  <si>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</si>
  <si>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</si>
  <si>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</si>
  <si>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</si>
  <si>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</si>
  <si>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</si>
  <si>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</si>
  <si>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</si>
  <si>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</si>
  <si>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</si>
  <si>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</si>
  <si>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</si>
  <si>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</si>
  <si>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</si>
  <si>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</si>
  <si>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</si>
  <si>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</si>
  <si>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</si>
  <si>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</si>
  <si>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</si>
  <si>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</si>
  <si>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</si>
  <si>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r>
      <rPr>
        <b/>
        <sz val="11"/>
        <rFont val="Arial"/>
        <family val="2"/>
      </rPr>
      <t>FIRE FIGHTING WORKS (NON-SCHEDULE ITEMS)</t>
    </r>
    <r>
      <rPr>
        <sz val="11"/>
        <rFont val="Arial"/>
        <family val="2"/>
      </rPr>
      <t xml:space="preserve">
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a) 250 mm dia ( 6.35 mm thickness )</t>
    </r>
  </si>
  <si>
    <r>
      <rPr>
        <b/>
        <sz val="11"/>
        <rFont val="Arial"/>
        <family val="2"/>
      </rPr>
      <t>SANITARY &amp; PLUMBING WORKS</t>
    </r>
    <r>
      <rPr>
        <sz val="11"/>
        <rFont val="Arial"/>
        <family val="2"/>
      </rPr>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 mm</t>
    </r>
  </si>
  <si>
    <r>
      <rPr>
        <b/>
        <sz val="11"/>
        <rFont val="Arial"/>
        <family val="2"/>
      </rPr>
      <t>ELECTRICAL WORKS (SCHEDULE ITEM)</t>
    </r>
    <r>
      <rPr>
        <sz val="11"/>
        <rFont val="Arial"/>
        <family val="2"/>
      </rPr>
      <t xml:space="preserve">
S &amp; F 415V 630A TPN Switch fuse Unit  with SS enclosure on  Angle frame (make  L &amp; T, type FN 630 TPN, CAT N. sk 90492) on wall with nuts bolts etc. incl. S &amp; F 3 nos DIN type HRC fuse.</t>
    </r>
  </si>
  <si>
    <r>
      <rPr>
        <b/>
        <sz val="11"/>
        <rFont val="Arial"/>
        <family val="2"/>
      </rPr>
      <t>ELECTRICAL WORKS (NON-SCHEDULE ITEM)</t>
    </r>
    <r>
      <rPr>
        <sz val="11"/>
        <rFont val="Arial"/>
        <family val="2"/>
      </rPr>
      <t xml:space="preserve">
S &amp; Installation  415V 12 way Sub-main distribution board (SMDB) (Make LT/LEGRAND, Cat No. SMDB- TN400D, O/G 2501 12 WAYS,DA40D1124CZZO) comprising with 1 No. 415V 400A 25KA 4P MCCB as incomer and 6nos 125A 25KA 3P MCCb and 6 Nos415V 63A 25KA 3P MCCB as out going including S&amp;F cable entry box for bottom only.</t>
    </r>
  </si>
  <si>
    <t>Supplying dividing strip fitted and fixed with cement mortar(1:3) in mosaic or patent stone floor, dado etc. complete as per direction of the Engineer-in-charge.
Glass 3mm thick
37 mm. wide strip</t>
  </si>
  <si>
    <t>Supplying, fitting and fixing shower of approved brand &amp; make.
.Chromium plated round shower with revolving joint 100 mm dia with rubid cleaning system (Equivalent to Code No. 542(N) &amp; Model -Tropical / Sumthing Special of ESSCO or similar brand).</t>
  </si>
  <si>
    <t>Supplying ,fitting and fixing bib cock or stop cock. chromium plated Stop Cock short body (Equivalent to Code No. 513(A) &amp; 513 (B) Model - Tropical / Sumthing Special of ESSCO or similar brand).</t>
  </si>
  <si>
    <t xml:space="preserve">Tender Inviting Authority: The Additional Chief Engineer,  W.B.P.H&amp;.I.D.Corpn. Ltd. </t>
  </si>
  <si>
    <t>Name of Work:  Construction of Combined Administrative Building (G+6) at Barrackpore Armed Police Brigade.</t>
  </si>
  <si>
    <t>Contract No:   WBPHIDCL/ACE/NIT- 93(e)/2018-2019 (1st Call) For Serial No. 1</t>
  </si>
  <si>
    <r>
      <t>SITC  of   (680 kg load) 10 passenger  capacity fully automatic Door Drive  VVVF control with ARD supported for power failure rescue operation  type lift including all mechanical accessories like cage, counter weight ,guide rail, ger motor complete set , main ropes &amp; safety ropes etc. as reqd. as per lift I.S. whose Specification is enclosed below.( Make ; OTIS/KONE EVS/ Schindler)
(Detail Specifications are attached in NIT</t>
    </r>
    <r>
      <rPr>
        <b/>
        <sz val="11"/>
        <rFont val="Arial"/>
        <family val="2"/>
      </rPr>
      <t xml:space="preserve"> </t>
    </r>
    <r>
      <rPr>
        <sz val="11"/>
        <rFont val="Arial"/>
        <family val="2"/>
      </rPr>
      <t xml:space="preserve">as </t>
    </r>
    <r>
      <rPr>
        <b/>
        <sz val="11"/>
        <rFont val="Arial"/>
        <family val="2"/>
      </rPr>
      <t>''Annexure-A''</t>
    </r>
    <r>
      <rPr>
        <sz val="11"/>
        <rFont val="Arial"/>
        <family val="2"/>
      </rPr>
      <t xml:space="preserve">)
         </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</si>
</sst>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Book Antiqua"/>
      <family val="1"/>
    </font>
    <font>
      <b/>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9">
    <xf numFmtId="0" fontId="0" fillId="0" borderId="0" xfId="0" applyFont="1" applyAlignment="1">
      <alignment/>
    </xf>
    <xf numFmtId="0" fontId="3" fillId="0" borderId="0" xfId="58" applyNumberFormat="1" applyFont="1" applyFill="1" applyBorder="1" applyAlignment="1">
      <alignment vertical="center"/>
      <protection/>
    </xf>
    <xf numFmtId="0" fontId="66" fillId="0" borderId="0" xfId="58" applyNumberFormat="1" applyFont="1" applyFill="1" applyBorder="1" applyAlignment="1" applyProtection="1">
      <alignment vertical="center"/>
      <protection locked="0"/>
    </xf>
    <xf numFmtId="0" fontId="66"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7"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6"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6"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6"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6"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6"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0" fontId="69"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0"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1" fillId="33" borderId="10" xfId="64" applyNumberFormat="1" applyFont="1" applyFill="1" applyBorder="1" applyAlignment="1" applyProtection="1">
      <alignment vertical="center" wrapText="1"/>
      <protection locked="0"/>
    </xf>
    <xf numFmtId="0" fontId="72"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3" fillId="0" borderId="11" xfId="64" applyNumberFormat="1" applyFont="1" applyFill="1" applyBorder="1" applyAlignment="1">
      <alignment vertical="top"/>
      <protection/>
    </xf>
    <xf numFmtId="10" fontId="74"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72"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1" xfId="0" applyFont="1" applyFill="1" applyBorder="1" applyAlignment="1">
      <alignment vertical="top" wrapText="1"/>
    </xf>
    <xf numFmtId="0" fontId="3" fillId="0" borderId="10" xfId="58" applyFont="1" applyFill="1" applyBorder="1" applyAlignment="1">
      <alignment horizontal="justify" vertical="top" wrapText="1"/>
      <protection/>
    </xf>
    <xf numFmtId="0" fontId="3" fillId="0" borderId="11" xfId="0" applyFont="1" applyFill="1" applyBorder="1" applyAlignment="1">
      <alignment horizontal="justify" vertical="top" wrapText="1"/>
    </xf>
    <xf numFmtId="0" fontId="3" fillId="0" borderId="11" xfId="58" applyFont="1" applyFill="1" applyBorder="1" applyAlignment="1">
      <alignment horizontal="justify" vertical="top" wrapText="1"/>
      <protection/>
    </xf>
    <xf numFmtId="0" fontId="3" fillId="0" borderId="17" xfId="0" applyFont="1" applyFill="1" applyBorder="1" applyAlignment="1">
      <alignment horizontal="justify" vertical="top" wrapText="1"/>
    </xf>
    <xf numFmtId="182" fontId="75"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6" fillId="0" borderId="20" xfId="64" applyNumberFormat="1" applyFont="1" applyFill="1" applyBorder="1" applyAlignment="1">
      <alignment horizontal="left" vertical="center" wrapText="1" readingOrder="1"/>
      <protection/>
    </xf>
    <xf numFmtId="0" fontId="18" fillId="0" borderId="21" xfId="0" applyFont="1" applyFill="1" applyBorder="1" applyAlignment="1">
      <alignment horizontal="left" vertical="top" wrapText="1"/>
    </xf>
    <xf numFmtId="0" fontId="19" fillId="0" borderId="21" xfId="0" applyFont="1" applyFill="1" applyBorder="1" applyAlignment="1">
      <alignment horizontal="left" vertical="top" wrapText="1"/>
    </xf>
    <xf numFmtId="182" fontId="3" fillId="0" borderId="11" xfId="64" applyNumberFormat="1" applyFont="1" applyFill="1" applyBorder="1" applyAlignment="1">
      <alignment horizontal="center" vertical="center"/>
      <protection/>
    </xf>
    <xf numFmtId="0" fontId="11" fillId="0" borderId="11" xfId="0" applyFont="1" applyFill="1" applyBorder="1" applyAlignment="1">
      <alignment horizontal="justify" vertical="top" wrapText="1"/>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7"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7" fillId="0" borderId="22"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T436"/>
  <sheetViews>
    <sheetView showGridLines="0" view="pageBreakPreview" zoomScaleNormal="70" zoomScaleSheetLayoutView="100" zoomScalePageLayoutView="0" workbookViewId="0" topLeftCell="B1">
      <selection activeCell="E434" sqref="E434"/>
    </sheetView>
  </sheetViews>
  <sheetFormatPr defaultColWidth="9.140625" defaultRowHeight="15"/>
  <cols>
    <col min="1" max="1" width="13.57421875" style="20" customWidth="1"/>
    <col min="2" max="2" width="54.421875" style="69" customWidth="1"/>
    <col min="3" max="3" width="7.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0.13671875" style="20" customWidth="1"/>
    <col min="57" max="57" width="12.8515625" style="20" hidden="1" customWidth="1"/>
    <col min="58" max="58" width="9.140625" style="20" hidden="1" customWidth="1"/>
    <col min="59" max="59" width="10.140625" style="20" hidden="1" customWidth="1"/>
    <col min="60" max="223" width="9.140625" style="20" customWidth="1"/>
    <col min="224" max="228" width="9.140625" style="21" customWidth="1"/>
    <col min="229" max="16384" width="9.140625" style="20" customWidth="1"/>
  </cols>
  <sheetData>
    <row r="1" spans="1:228" s="1" customFormat="1" ht="27" customHeight="1">
      <c r="A1" s="92" t="str">
        <f>B2&amp;" BoQ"</f>
        <v>Percentage BoQ</v>
      </c>
      <c r="B1" s="92"/>
      <c r="C1" s="92"/>
      <c r="D1" s="92"/>
      <c r="E1" s="92"/>
      <c r="F1" s="92"/>
      <c r="G1" s="92"/>
      <c r="H1" s="92"/>
      <c r="I1" s="92"/>
      <c r="J1" s="92"/>
      <c r="K1" s="92"/>
      <c r="L1" s="92"/>
      <c r="O1" s="2"/>
      <c r="P1" s="2"/>
      <c r="Q1" s="3"/>
      <c r="HP1" s="3"/>
      <c r="HQ1" s="3"/>
      <c r="HR1" s="3"/>
      <c r="HS1" s="3"/>
      <c r="HT1" s="3"/>
    </row>
    <row r="2" spans="1:17" s="1" customFormat="1" ht="25.5" customHeight="1" hidden="1">
      <c r="A2" s="22" t="s">
        <v>4</v>
      </c>
      <c r="B2" s="22" t="s">
        <v>63</v>
      </c>
      <c r="C2" s="22" t="s">
        <v>5</v>
      </c>
      <c r="D2" s="22" t="s">
        <v>6</v>
      </c>
      <c r="E2" s="22" t="s">
        <v>7</v>
      </c>
      <c r="J2" s="4"/>
      <c r="K2" s="4"/>
      <c r="L2" s="4"/>
      <c r="O2" s="2"/>
      <c r="P2" s="2"/>
      <c r="Q2" s="3"/>
    </row>
    <row r="3" spans="1:228" s="1" customFormat="1" ht="30" customHeight="1" hidden="1">
      <c r="A3" s="1" t="s">
        <v>68</v>
      </c>
      <c r="C3" s="1" t="s">
        <v>67</v>
      </c>
      <c r="HP3" s="3"/>
      <c r="HQ3" s="3"/>
      <c r="HR3" s="3"/>
      <c r="HS3" s="3"/>
      <c r="HT3" s="3"/>
    </row>
    <row r="4" spans="1:228" s="5" customFormat="1" ht="30.75" customHeight="1">
      <c r="A4" s="93" t="s">
        <v>921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HP4" s="6"/>
      <c r="HQ4" s="6"/>
      <c r="HR4" s="6"/>
      <c r="HS4" s="6"/>
      <c r="HT4" s="6"/>
    </row>
    <row r="5" spans="1:228" s="5" customFormat="1" ht="30.75" customHeight="1">
      <c r="A5" s="93" t="s">
        <v>922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HP5" s="6"/>
      <c r="HQ5" s="6"/>
      <c r="HR5" s="6"/>
      <c r="HS5" s="6"/>
      <c r="HT5" s="6"/>
    </row>
    <row r="6" spans="1:228" s="5" customFormat="1" ht="30.75" customHeight="1">
      <c r="A6" s="93" t="s">
        <v>923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HP6" s="6"/>
      <c r="HQ6" s="6"/>
      <c r="HR6" s="6"/>
      <c r="HS6" s="6"/>
      <c r="HT6" s="6"/>
    </row>
    <row r="7" spans="1:228"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HP7" s="6"/>
      <c r="HQ7" s="6"/>
      <c r="HR7" s="6"/>
      <c r="HS7" s="6"/>
      <c r="HT7" s="6"/>
    </row>
    <row r="8" spans="1:228" s="7" customFormat="1" ht="37.5" customHeight="1">
      <c r="A8" s="23" t="s">
        <v>9</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HP8" s="8"/>
      <c r="HQ8" s="8"/>
      <c r="HR8" s="8"/>
      <c r="HS8" s="8"/>
      <c r="HT8" s="8"/>
    </row>
    <row r="9" spans="1:228" s="9"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HP9" s="10"/>
      <c r="HQ9" s="10"/>
      <c r="HR9" s="10"/>
      <c r="HS9" s="10"/>
      <c r="HT9" s="10"/>
    </row>
    <row r="10" spans="1:228"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P10" s="13"/>
      <c r="HQ10" s="13"/>
      <c r="HR10" s="13"/>
      <c r="HS10" s="13"/>
      <c r="HT10" s="13"/>
    </row>
    <row r="11" spans="1:228"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P11" s="13"/>
      <c r="HQ11" s="13"/>
      <c r="HR11" s="13"/>
      <c r="HS11" s="13"/>
      <c r="HT11" s="13"/>
    </row>
    <row r="12" spans="1:228"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P12" s="13"/>
      <c r="HQ12" s="13"/>
      <c r="HR12" s="13"/>
      <c r="HS12" s="13"/>
      <c r="HT12" s="13"/>
    </row>
    <row r="13" spans="1:228" s="15" customFormat="1" ht="28.5" customHeight="1">
      <c r="A13" s="64">
        <v>1</v>
      </c>
      <c r="B13" s="42" t="s">
        <v>256</v>
      </c>
      <c r="C13" s="80"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P13" s="16">
        <v>1</v>
      </c>
      <c r="HQ13" s="16" t="s">
        <v>35</v>
      </c>
      <c r="HR13" s="16" t="s">
        <v>36</v>
      </c>
      <c r="HS13" s="16">
        <v>10</v>
      </c>
      <c r="HT13" s="16" t="s">
        <v>37</v>
      </c>
    </row>
    <row r="14" spans="1:228" s="15" customFormat="1" ht="63.75" customHeight="1">
      <c r="A14" s="64">
        <v>2</v>
      </c>
      <c r="B14" s="74" t="s">
        <v>314</v>
      </c>
      <c r="C14" s="80" t="s">
        <v>251</v>
      </c>
      <c r="D14" s="78">
        <v>1449.398</v>
      </c>
      <c r="E14" s="79" t="s">
        <v>385</v>
      </c>
      <c r="F14" s="70">
        <v>11.31</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16392.69</v>
      </c>
      <c r="BB14" s="61">
        <f>BA14+SUM(N14:AZ14)</f>
        <v>16392.69</v>
      </c>
      <c r="BC14" s="56" t="str">
        <f>SpellNumber(L14,BB14)</f>
        <v>INR  Sixteen Thousand Three Hundred &amp; Ninety Two  and Paise Sixty Nine Only</v>
      </c>
      <c r="BD14" s="15">
        <v>10</v>
      </c>
      <c r="BE14" s="85">
        <f>BD14*1.12*1.01</f>
        <v>11.31</v>
      </c>
      <c r="BF14" s="15">
        <f>32.3/F14</f>
        <v>2.85587975243148</v>
      </c>
      <c r="BG14" s="86">
        <f>D14-BF14</f>
        <v>1446.542</v>
      </c>
      <c r="HP14" s="16">
        <v>2</v>
      </c>
      <c r="HQ14" s="16" t="s">
        <v>35</v>
      </c>
      <c r="HR14" s="16" t="s">
        <v>44</v>
      </c>
      <c r="HS14" s="16">
        <v>10</v>
      </c>
      <c r="HT14" s="16" t="s">
        <v>38</v>
      </c>
    </row>
    <row r="15" spans="1:228" s="15" customFormat="1" ht="117" customHeight="1">
      <c r="A15" s="64">
        <v>3</v>
      </c>
      <c r="B15" s="74" t="s">
        <v>383</v>
      </c>
      <c r="C15" s="80" t="s">
        <v>252</v>
      </c>
      <c r="D15" s="78">
        <v>3822.188</v>
      </c>
      <c r="E15" s="79" t="s">
        <v>248</v>
      </c>
      <c r="F15" s="70">
        <v>134.92</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515689.6</v>
      </c>
      <c r="BB15" s="61">
        <f>BA15+SUM(N15:AZ15)</f>
        <v>515689.6</v>
      </c>
      <c r="BC15" s="56" t="str">
        <f>SpellNumber(L15,BB15)</f>
        <v>INR  Five Lakh Fifteen Thousand Six Hundred &amp; Eighty Nine  and Paise Sixty Only</v>
      </c>
      <c r="BD15" s="15">
        <v>119.27</v>
      </c>
      <c r="BE15" s="85">
        <f aca="true" t="shared" si="0" ref="BE15:BE78">BD15*1.12*1.01</f>
        <v>134.92</v>
      </c>
      <c r="HP15" s="16">
        <v>2</v>
      </c>
      <c r="HQ15" s="16" t="s">
        <v>35</v>
      </c>
      <c r="HR15" s="16" t="s">
        <v>44</v>
      </c>
      <c r="HS15" s="16">
        <v>10</v>
      </c>
      <c r="HT15" s="16" t="s">
        <v>38</v>
      </c>
    </row>
    <row r="16" spans="1:228" s="15" customFormat="1" ht="156.75">
      <c r="A16" s="64">
        <v>4</v>
      </c>
      <c r="B16" s="74" t="s">
        <v>315</v>
      </c>
      <c r="C16" s="80" t="s">
        <v>43</v>
      </c>
      <c r="D16" s="78">
        <v>858.081</v>
      </c>
      <c r="E16" s="79" t="s">
        <v>248</v>
      </c>
      <c r="F16" s="70">
        <v>217.62</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186735.59</v>
      </c>
      <c r="BB16" s="61">
        <f>BA16+SUM(N16:AZ16)</f>
        <v>186735.59</v>
      </c>
      <c r="BC16" s="56" t="str">
        <f>SpellNumber(L16,BB16)</f>
        <v>INR  One Lakh Eighty Six Thousand Seven Hundred &amp; Thirty Five  and Paise Fifty Nine Only</v>
      </c>
      <c r="BD16" s="15">
        <v>192.38</v>
      </c>
      <c r="BE16" s="85">
        <f t="shared" si="0"/>
        <v>217.62</v>
      </c>
      <c r="HP16" s="16">
        <v>2</v>
      </c>
      <c r="HQ16" s="16" t="s">
        <v>35</v>
      </c>
      <c r="HR16" s="16" t="s">
        <v>44</v>
      </c>
      <c r="HS16" s="16">
        <v>10</v>
      </c>
      <c r="HT16" s="16" t="s">
        <v>38</v>
      </c>
    </row>
    <row r="17" spans="1:228" s="15" customFormat="1" ht="65.25" customHeight="1">
      <c r="A17" s="64">
        <v>5</v>
      </c>
      <c r="B17" s="74" t="s">
        <v>316</v>
      </c>
      <c r="C17" s="80" t="s">
        <v>45</v>
      </c>
      <c r="D17" s="78">
        <v>2342.922</v>
      </c>
      <c r="E17" s="79" t="s">
        <v>248</v>
      </c>
      <c r="F17" s="70">
        <v>87.71</v>
      </c>
      <c r="G17" s="57"/>
      <c r="H17" s="47"/>
      <c r="I17" s="46" t="s">
        <v>39</v>
      </c>
      <c r="J17" s="48">
        <f aca="true" t="shared" si="1" ref="J17:J87">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aca="true" t="shared" si="2" ref="BA17:BA81">total_amount_ba($B$2,$D$2,D17,F17,J17,K17,M17)</f>
        <v>205497.69</v>
      </c>
      <c r="BB17" s="61">
        <f aca="true" t="shared" si="3" ref="BB17:BB87">BA17+SUM(N17:AZ17)</f>
        <v>205497.69</v>
      </c>
      <c r="BC17" s="56" t="str">
        <f aca="true" t="shared" si="4" ref="BC17:BC87">SpellNumber(L17,BB17)</f>
        <v>INR  Two Lakh Five Thousand Four Hundred &amp; Ninety Seven  and Paise Sixty Nine Only</v>
      </c>
      <c r="BD17" s="15">
        <v>77.54</v>
      </c>
      <c r="BE17" s="85">
        <f t="shared" si="0"/>
        <v>87.71</v>
      </c>
      <c r="HP17" s="16">
        <v>3</v>
      </c>
      <c r="HQ17" s="16" t="s">
        <v>46</v>
      </c>
      <c r="HR17" s="16" t="s">
        <v>47</v>
      </c>
      <c r="HS17" s="16">
        <v>10</v>
      </c>
      <c r="HT17" s="16" t="s">
        <v>38</v>
      </c>
    </row>
    <row r="18" spans="1:228" s="15" customFormat="1" ht="79.5" customHeight="1">
      <c r="A18" s="64">
        <v>6</v>
      </c>
      <c r="B18" s="74" t="s">
        <v>406</v>
      </c>
      <c r="C18" s="80" t="s">
        <v>48</v>
      </c>
      <c r="D18" s="78">
        <v>738.329</v>
      </c>
      <c r="E18" s="79" t="s">
        <v>248</v>
      </c>
      <c r="F18" s="70">
        <v>1059.04</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781919.94</v>
      </c>
      <c r="BB18" s="61">
        <f>BA18+SUM(N18:AZ18)</f>
        <v>781919.94</v>
      </c>
      <c r="BC18" s="56" t="str">
        <f>SpellNumber(L18,BB18)</f>
        <v>INR  Seven Lakh Eighty One Thousand Nine Hundred &amp; Nineteen  and Paise Ninety Four Only</v>
      </c>
      <c r="BD18" s="15">
        <v>936.21</v>
      </c>
      <c r="BE18" s="85">
        <f t="shared" si="0"/>
        <v>1059.04</v>
      </c>
      <c r="HP18" s="16">
        <v>3</v>
      </c>
      <c r="HQ18" s="16" t="s">
        <v>46</v>
      </c>
      <c r="HR18" s="16" t="s">
        <v>47</v>
      </c>
      <c r="HS18" s="16">
        <v>10</v>
      </c>
      <c r="HT18" s="16" t="s">
        <v>38</v>
      </c>
    </row>
    <row r="19" spans="1:228" s="15" customFormat="1" ht="51.75" customHeight="1">
      <c r="A19" s="64">
        <v>7</v>
      </c>
      <c r="B19" s="74" t="s">
        <v>317</v>
      </c>
      <c r="C19" s="80" t="s">
        <v>49</v>
      </c>
      <c r="D19" s="78">
        <v>2941.885</v>
      </c>
      <c r="E19" s="79" t="s">
        <v>247</v>
      </c>
      <c r="F19" s="70">
        <v>408.36</v>
      </c>
      <c r="G19" s="57"/>
      <c r="H19" s="47"/>
      <c r="I19" s="46" t="s">
        <v>39</v>
      </c>
      <c r="J19" s="48">
        <f t="shared" si="1"/>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2"/>
        <v>1201348.16</v>
      </c>
      <c r="BB19" s="61">
        <f t="shared" si="3"/>
        <v>1201348.16</v>
      </c>
      <c r="BC19" s="56" t="str">
        <f t="shared" si="4"/>
        <v>INR  Twelve Lakh One Thousand Three Hundred &amp; Forty Eight  and Paise Sixteen Only</v>
      </c>
      <c r="BD19" s="15">
        <v>361</v>
      </c>
      <c r="BE19" s="85">
        <f t="shared" si="0"/>
        <v>408.36</v>
      </c>
      <c r="HP19" s="16">
        <v>1.01</v>
      </c>
      <c r="HQ19" s="16" t="s">
        <v>40</v>
      </c>
      <c r="HR19" s="16" t="s">
        <v>36</v>
      </c>
      <c r="HS19" s="16">
        <v>123.223</v>
      </c>
      <c r="HT19" s="16" t="s">
        <v>38</v>
      </c>
    </row>
    <row r="20" spans="1:228" s="15" customFormat="1" ht="48.75" customHeight="1">
      <c r="A20" s="64">
        <v>8</v>
      </c>
      <c r="B20" s="74" t="s">
        <v>384</v>
      </c>
      <c r="C20" s="80" t="s">
        <v>50</v>
      </c>
      <c r="D20" s="78">
        <v>336.588</v>
      </c>
      <c r="E20" s="79" t="s">
        <v>248</v>
      </c>
      <c r="F20" s="70">
        <v>6081.33</v>
      </c>
      <c r="G20" s="57"/>
      <c r="H20" s="47"/>
      <c r="I20" s="46" t="s">
        <v>39</v>
      </c>
      <c r="J20" s="48">
        <f t="shared" si="1"/>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2"/>
        <v>2046902.7</v>
      </c>
      <c r="BB20" s="61">
        <f t="shared" si="3"/>
        <v>2046902.7</v>
      </c>
      <c r="BC20" s="56" t="str">
        <f t="shared" si="4"/>
        <v>INR  Twenty Lakh Forty Six Thousand Nine Hundred &amp; Two  and Paise Seventy Only</v>
      </c>
      <c r="BD20" s="15">
        <v>5376</v>
      </c>
      <c r="BE20" s="85">
        <f t="shared" si="0"/>
        <v>6081.33</v>
      </c>
      <c r="HP20" s="16">
        <v>1.02</v>
      </c>
      <c r="HQ20" s="16" t="s">
        <v>41</v>
      </c>
      <c r="HR20" s="16" t="s">
        <v>42</v>
      </c>
      <c r="HS20" s="16">
        <v>213</v>
      </c>
      <c r="HT20" s="16" t="s">
        <v>38</v>
      </c>
    </row>
    <row r="21" spans="1:228" s="15" customFormat="1" ht="260.25" customHeight="1">
      <c r="A21" s="64">
        <v>9</v>
      </c>
      <c r="B21" s="74" t="s">
        <v>407</v>
      </c>
      <c r="C21" s="80" t="s">
        <v>51</v>
      </c>
      <c r="D21" s="78">
        <v>8133.68</v>
      </c>
      <c r="E21" s="79" t="s">
        <v>249</v>
      </c>
      <c r="F21" s="70">
        <v>2176.43</v>
      </c>
      <c r="G21" s="57"/>
      <c r="H21" s="47"/>
      <c r="I21" s="46" t="s">
        <v>39</v>
      </c>
      <c r="J21" s="48">
        <f>IF(I21="Less(-)",-1,1)</f>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2"/>
        <v>17702385.16</v>
      </c>
      <c r="BB21" s="61">
        <f>BA21+SUM(N21:AZ21)</f>
        <v>17702385.16</v>
      </c>
      <c r="BC21" s="56" t="str">
        <f>SpellNumber(L21,BB21)</f>
        <v>INR  One Crore Seventy Seven Lakh Two Thousand Three Hundred &amp; Eighty Five  and Paise Sixteen Only</v>
      </c>
      <c r="BD21" s="15">
        <v>1924</v>
      </c>
      <c r="BE21" s="85">
        <f t="shared" si="0"/>
        <v>2176.43</v>
      </c>
      <c r="HP21" s="16">
        <v>2</v>
      </c>
      <c r="HQ21" s="16" t="s">
        <v>35</v>
      </c>
      <c r="HR21" s="16" t="s">
        <v>44</v>
      </c>
      <c r="HS21" s="16">
        <v>10</v>
      </c>
      <c r="HT21" s="16" t="s">
        <v>38</v>
      </c>
    </row>
    <row r="22" spans="1:228" s="15" customFormat="1" ht="303.75" customHeight="1">
      <c r="A22" s="64">
        <v>10</v>
      </c>
      <c r="B22" s="74" t="s">
        <v>408</v>
      </c>
      <c r="C22" s="80" t="s">
        <v>52</v>
      </c>
      <c r="D22" s="78">
        <v>1027.555</v>
      </c>
      <c r="E22" s="79" t="s">
        <v>248</v>
      </c>
      <c r="F22" s="70">
        <v>8402.55</v>
      </c>
      <c r="G22" s="57"/>
      <c r="H22" s="47"/>
      <c r="I22" s="46" t="s">
        <v>39</v>
      </c>
      <c r="J22" s="48">
        <f>IF(I22="Less(-)",-1,1)</f>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2"/>
        <v>8634082.27</v>
      </c>
      <c r="BB22" s="61">
        <f>BA22+SUM(N22:AZ22)</f>
        <v>8634082.27</v>
      </c>
      <c r="BC22" s="56" t="str">
        <f>SpellNumber(L22,BB22)</f>
        <v>INR  Eighty Six Lakh Thirty Four Thousand  &amp;Eighty Two  and Paise Twenty Seven Only</v>
      </c>
      <c r="BD22" s="15">
        <v>7428</v>
      </c>
      <c r="BE22" s="85">
        <f t="shared" si="0"/>
        <v>8402.55</v>
      </c>
      <c r="HP22" s="16">
        <v>2</v>
      </c>
      <c r="HQ22" s="16" t="s">
        <v>35</v>
      </c>
      <c r="HR22" s="16" t="s">
        <v>44</v>
      </c>
      <c r="HS22" s="16">
        <v>10</v>
      </c>
      <c r="HT22" s="16" t="s">
        <v>38</v>
      </c>
    </row>
    <row r="23" spans="1:228" s="15" customFormat="1" ht="298.5" customHeight="1">
      <c r="A23" s="64">
        <v>11</v>
      </c>
      <c r="B23" s="74" t="s">
        <v>409</v>
      </c>
      <c r="C23" s="80" t="s">
        <v>53</v>
      </c>
      <c r="D23" s="78">
        <v>283.501</v>
      </c>
      <c r="E23" s="79" t="s">
        <v>248</v>
      </c>
      <c r="F23" s="70">
        <v>8425.18</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2"/>
        <v>2388546.96</v>
      </c>
      <c r="BB23" s="61">
        <f>BA23+SUM(N23:AZ23)</f>
        <v>2388546.96</v>
      </c>
      <c r="BC23" s="56" t="str">
        <f>SpellNumber(L23,BB23)</f>
        <v>INR  Twenty Three Lakh Eighty Eight Thousand Five Hundred &amp; Forty Six  and Paise Ninety Six Only</v>
      </c>
      <c r="BD23" s="15">
        <v>7448</v>
      </c>
      <c r="BE23" s="85">
        <f t="shared" si="0"/>
        <v>8425.18</v>
      </c>
      <c r="HP23" s="16">
        <v>3</v>
      </c>
      <c r="HQ23" s="16" t="s">
        <v>46</v>
      </c>
      <c r="HR23" s="16" t="s">
        <v>47</v>
      </c>
      <c r="HS23" s="16">
        <v>10</v>
      </c>
      <c r="HT23" s="16" t="s">
        <v>38</v>
      </c>
    </row>
    <row r="24" spans="1:228" s="15" customFormat="1" ht="299.25" customHeight="1">
      <c r="A24" s="64">
        <v>12</v>
      </c>
      <c r="B24" s="74" t="s">
        <v>410</v>
      </c>
      <c r="C24" s="80" t="s">
        <v>54</v>
      </c>
      <c r="D24" s="78">
        <v>283.501</v>
      </c>
      <c r="E24" s="79" t="s">
        <v>248</v>
      </c>
      <c r="F24" s="70">
        <v>8447.8</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2"/>
        <v>2394959.75</v>
      </c>
      <c r="BB24" s="61">
        <f>BA24+SUM(N24:AZ24)</f>
        <v>2394959.75</v>
      </c>
      <c r="BC24" s="56" t="str">
        <f>SpellNumber(L24,BB24)</f>
        <v>INR  Twenty Three Lakh Ninety Four Thousand Nine Hundred &amp; Fifty Nine  and Paise Seventy Five Only</v>
      </c>
      <c r="BD24" s="15">
        <v>7468</v>
      </c>
      <c r="BE24" s="85">
        <f t="shared" si="0"/>
        <v>8447.8</v>
      </c>
      <c r="HP24" s="16">
        <v>1.01</v>
      </c>
      <c r="HQ24" s="16" t="s">
        <v>40</v>
      </c>
      <c r="HR24" s="16" t="s">
        <v>36</v>
      </c>
      <c r="HS24" s="16">
        <v>123.223</v>
      </c>
      <c r="HT24" s="16" t="s">
        <v>38</v>
      </c>
    </row>
    <row r="25" spans="1:228" s="15" customFormat="1" ht="296.25" customHeight="1">
      <c r="A25" s="64">
        <v>13</v>
      </c>
      <c r="B25" s="74" t="s">
        <v>411</v>
      </c>
      <c r="C25" s="80" t="s">
        <v>55</v>
      </c>
      <c r="D25" s="78">
        <v>283.501</v>
      </c>
      <c r="E25" s="79" t="s">
        <v>248</v>
      </c>
      <c r="F25" s="70">
        <v>8470.43</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total_amount_ba($B$2,$D$2,D25,F25,J25,K25,M25)</f>
        <v>2401375.38</v>
      </c>
      <c r="BB25" s="61">
        <f>BA25+SUM(N25:AZ25)</f>
        <v>2401375.38</v>
      </c>
      <c r="BC25" s="56" t="str">
        <f>SpellNumber(L25,BB25)</f>
        <v>INR  Twenty Four Lakh One Thousand Three Hundred &amp; Seventy Five  and Paise Thirty Eight Only</v>
      </c>
      <c r="BD25" s="15">
        <v>7488</v>
      </c>
      <c r="BE25" s="85">
        <f t="shared" si="0"/>
        <v>8470.43</v>
      </c>
      <c r="HP25" s="16">
        <v>1.01</v>
      </c>
      <c r="HQ25" s="16" t="s">
        <v>40</v>
      </c>
      <c r="HR25" s="16" t="s">
        <v>36</v>
      </c>
      <c r="HS25" s="16">
        <v>123.223</v>
      </c>
      <c r="HT25" s="16" t="s">
        <v>38</v>
      </c>
    </row>
    <row r="26" spans="1:228" s="15" customFormat="1" ht="297.75" customHeight="1">
      <c r="A26" s="64">
        <v>14</v>
      </c>
      <c r="B26" s="74" t="s">
        <v>412</v>
      </c>
      <c r="C26" s="80" t="s">
        <v>56</v>
      </c>
      <c r="D26" s="78">
        <v>283.501</v>
      </c>
      <c r="E26" s="79" t="s">
        <v>248</v>
      </c>
      <c r="F26" s="70">
        <v>8493.05</v>
      </c>
      <c r="G26" s="57"/>
      <c r="H26" s="47"/>
      <c r="I26" s="46" t="s">
        <v>39</v>
      </c>
      <c r="J26" s="48">
        <f t="shared" si="1"/>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2"/>
        <v>2407788.17</v>
      </c>
      <c r="BB26" s="61">
        <f t="shared" si="3"/>
        <v>2407788.17</v>
      </c>
      <c r="BC26" s="56" t="str">
        <f t="shared" si="4"/>
        <v>INR  Twenty Four Lakh Seven Thousand Seven Hundred &amp; Eighty Eight  and Paise Seventeen Only</v>
      </c>
      <c r="BD26" s="15">
        <v>7508</v>
      </c>
      <c r="BE26" s="85">
        <f t="shared" si="0"/>
        <v>8493.05</v>
      </c>
      <c r="HP26" s="16"/>
      <c r="HQ26" s="16"/>
      <c r="HR26" s="16"/>
      <c r="HS26" s="16"/>
      <c r="HT26" s="16"/>
    </row>
    <row r="27" spans="1:228" s="15" customFormat="1" ht="342">
      <c r="A27" s="64">
        <v>15</v>
      </c>
      <c r="B27" s="74" t="s">
        <v>413</v>
      </c>
      <c r="C27" s="80" t="s">
        <v>57</v>
      </c>
      <c r="D27" s="78">
        <v>283.501</v>
      </c>
      <c r="E27" s="79" t="s">
        <v>248</v>
      </c>
      <c r="F27" s="70">
        <v>8515.67</v>
      </c>
      <c r="G27" s="57"/>
      <c r="H27" s="47"/>
      <c r="I27" s="46" t="s">
        <v>39</v>
      </c>
      <c r="J27" s="48">
        <f t="shared" si="1"/>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2"/>
        <v>2414200.96</v>
      </c>
      <c r="BB27" s="61">
        <f t="shared" si="3"/>
        <v>2414200.96</v>
      </c>
      <c r="BC27" s="56" t="str">
        <f t="shared" si="4"/>
        <v>INR  Twenty Four Lakh Fourteen Thousand Two Hundred    and Paise Ninety Six Only</v>
      </c>
      <c r="BD27" s="15">
        <v>7528</v>
      </c>
      <c r="BE27" s="85">
        <f t="shared" si="0"/>
        <v>8515.67</v>
      </c>
      <c r="HP27" s="16"/>
      <c r="HQ27" s="16"/>
      <c r="HR27" s="16"/>
      <c r="HS27" s="16"/>
      <c r="HT27" s="16"/>
    </row>
    <row r="28" spans="1:228" s="15" customFormat="1" ht="342">
      <c r="A28" s="64">
        <v>16</v>
      </c>
      <c r="B28" s="74" t="s">
        <v>414</v>
      </c>
      <c r="C28" s="80" t="s">
        <v>58</v>
      </c>
      <c r="D28" s="78">
        <v>283.501</v>
      </c>
      <c r="E28" s="79" t="s">
        <v>248</v>
      </c>
      <c r="F28" s="70">
        <v>8538.3</v>
      </c>
      <c r="G28" s="57"/>
      <c r="H28" s="47"/>
      <c r="I28" s="46" t="s">
        <v>39</v>
      </c>
      <c r="J28" s="48">
        <f t="shared" si="1"/>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2"/>
        <v>2420616.59</v>
      </c>
      <c r="BB28" s="61">
        <f t="shared" si="3"/>
        <v>2420616.59</v>
      </c>
      <c r="BC28" s="56" t="str">
        <f t="shared" si="4"/>
        <v>INR  Twenty Four Lakh Twenty Thousand Six Hundred &amp; Sixteen  and Paise Fifty Nine Only</v>
      </c>
      <c r="BD28" s="15">
        <v>7548</v>
      </c>
      <c r="BE28" s="85">
        <f t="shared" si="0"/>
        <v>8538.3</v>
      </c>
      <c r="HP28" s="16"/>
      <c r="HQ28" s="16"/>
      <c r="HR28" s="16"/>
      <c r="HS28" s="16"/>
      <c r="HT28" s="16"/>
    </row>
    <row r="29" spans="1:228" s="15" customFormat="1" ht="342">
      <c r="A29" s="64">
        <v>17</v>
      </c>
      <c r="B29" s="76" t="s">
        <v>415</v>
      </c>
      <c r="C29" s="80" t="s">
        <v>59</v>
      </c>
      <c r="D29" s="78">
        <v>36.459</v>
      </c>
      <c r="E29" s="79" t="s">
        <v>248</v>
      </c>
      <c r="F29" s="70">
        <v>8560.92</v>
      </c>
      <c r="G29" s="57"/>
      <c r="H29" s="47"/>
      <c r="I29" s="46" t="s">
        <v>39</v>
      </c>
      <c r="J29" s="48">
        <f>IF(I29="Less(-)",-1,1)</f>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total_amount_ba($B$2,$D$2,D29,F29,J29,K29,M29)</f>
        <v>312122.58</v>
      </c>
      <c r="BB29" s="61">
        <f>BA29+SUM(N29:AZ29)</f>
        <v>312122.58</v>
      </c>
      <c r="BC29" s="56" t="str">
        <f>SpellNumber(L29,BB29)</f>
        <v>INR  Three Lakh Twelve Thousand One Hundred &amp; Twenty Two  and Paise Fifty Eight Only</v>
      </c>
      <c r="BD29" s="15">
        <v>7568</v>
      </c>
      <c r="BE29" s="85">
        <f t="shared" si="0"/>
        <v>8560.92</v>
      </c>
      <c r="HP29" s="16"/>
      <c r="HQ29" s="16"/>
      <c r="HR29" s="16"/>
      <c r="HS29" s="16"/>
      <c r="HT29" s="16"/>
    </row>
    <row r="30" spans="1:228" s="15" customFormat="1" ht="132" customHeight="1">
      <c r="A30" s="64">
        <v>18</v>
      </c>
      <c r="B30" s="76" t="s">
        <v>386</v>
      </c>
      <c r="C30" s="80" t="s">
        <v>60</v>
      </c>
      <c r="D30" s="78">
        <v>4459.219</v>
      </c>
      <c r="E30" s="79" t="s">
        <v>253</v>
      </c>
      <c r="F30" s="70">
        <v>417.41</v>
      </c>
      <c r="G30" s="57"/>
      <c r="H30" s="47"/>
      <c r="I30" s="46" t="s">
        <v>39</v>
      </c>
      <c r="J30" s="48">
        <f t="shared" si="1"/>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2"/>
        <v>1861322.6</v>
      </c>
      <c r="BB30" s="61">
        <f t="shared" si="3"/>
        <v>1861322.6</v>
      </c>
      <c r="BC30" s="56" t="str">
        <f t="shared" si="4"/>
        <v>INR  Eighteen Lakh Sixty One Thousand Three Hundred &amp; Twenty Two  and Paise Sixty Only</v>
      </c>
      <c r="BD30" s="15">
        <v>369</v>
      </c>
      <c r="BE30" s="85">
        <f t="shared" si="0"/>
        <v>417.41</v>
      </c>
      <c r="HP30" s="16"/>
      <c r="HQ30" s="16"/>
      <c r="HR30" s="16"/>
      <c r="HS30" s="16"/>
      <c r="HT30" s="16"/>
    </row>
    <row r="31" spans="1:228" s="15" customFormat="1" ht="129.75" customHeight="1">
      <c r="A31" s="64">
        <v>19</v>
      </c>
      <c r="B31" s="76" t="s">
        <v>418</v>
      </c>
      <c r="C31" s="80" t="s">
        <v>70</v>
      </c>
      <c r="D31" s="78">
        <v>1701.004</v>
      </c>
      <c r="E31" s="79" t="s">
        <v>253</v>
      </c>
      <c r="F31" s="70">
        <v>437.77</v>
      </c>
      <c r="G31" s="57"/>
      <c r="H31" s="47"/>
      <c r="I31" s="46" t="s">
        <v>39</v>
      </c>
      <c r="J31" s="48">
        <f t="shared" si="1"/>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2"/>
        <v>744648.52</v>
      </c>
      <c r="BB31" s="61">
        <f t="shared" si="3"/>
        <v>744648.52</v>
      </c>
      <c r="BC31" s="56" t="str">
        <f t="shared" si="4"/>
        <v>INR  Seven Lakh Forty Four Thousand Six Hundred &amp; Forty Eight  and Paise Fifty Two Only</v>
      </c>
      <c r="BD31" s="15">
        <v>387</v>
      </c>
      <c r="BE31" s="85">
        <f t="shared" si="0"/>
        <v>437.77</v>
      </c>
      <c r="HP31" s="16"/>
      <c r="HQ31" s="16"/>
      <c r="HR31" s="16"/>
      <c r="HS31" s="16"/>
      <c r="HT31" s="16"/>
    </row>
    <row r="32" spans="1:228" s="15" customFormat="1" ht="129.75" customHeight="1">
      <c r="A32" s="64">
        <v>20</v>
      </c>
      <c r="B32" s="76" t="s">
        <v>417</v>
      </c>
      <c r="C32" s="80" t="s">
        <v>71</v>
      </c>
      <c r="D32" s="78">
        <v>1701.004</v>
      </c>
      <c r="E32" s="79" t="s">
        <v>253</v>
      </c>
      <c r="F32" s="70">
        <v>458.14</v>
      </c>
      <c r="G32" s="57"/>
      <c r="H32" s="47"/>
      <c r="I32" s="46" t="s">
        <v>39</v>
      </c>
      <c r="J32" s="48">
        <f>IF(I32="Less(-)",-1,1)</f>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total_amount_ba($B$2,$D$2,D32,F32,J32,K32,M32)</f>
        <v>779297.97</v>
      </c>
      <c r="BB32" s="61">
        <f>BA32+SUM(N32:AZ32)</f>
        <v>779297.97</v>
      </c>
      <c r="BC32" s="56" t="str">
        <f>SpellNumber(L32,BB32)</f>
        <v>INR  Seven Lakh Seventy Nine Thousand Two Hundred &amp; Ninety Seven  and Paise Ninety Seven Only</v>
      </c>
      <c r="BD32" s="15">
        <v>405</v>
      </c>
      <c r="BE32" s="85">
        <f t="shared" si="0"/>
        <v>458.14</v>
      </c>
      <c r="HP32" s="16"/>
      <c r="HQ32" s="16"/>
      <c r="HR32" s="16"/>
      <c r="HS32" s="16"/>
      <c r="HT32" s="16"/>
    </row>
    <row r="33" spans="1:228" s="15" customFormat="1" ht="129.75" customHeight="1">
      <c r="A33" s="64">
        <v>21</v>
      </c>
      <c r="B33" s="76" t="s">
        <v>416</v>
      </c>
      <c r="C33" s="80" t="s">
        <v>72</v>
      </c>
      <c r="D33" s="78">
        <v>1701.004</v>
      </c>
      <c r="E33" s="79" t="s">
        <v>253</v>
      </c>
      <c r="F33" s="70">
        <v>478.5</v>
      </c>
      <c r="G33" s="57"/>
      <c r="H33" s="47"/>
      <c r="I33" s="46" t="s">
        <v>39</v>
      </c>
      <c r="J33" s="48">
        <f t="shared" si="1"/>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2"/>
        <v>813930.41</v>
      </c>
      <c r="BB33" s="61">
        <f t="shared" si="3"/>
        <v>813930.41</v>
      </c>
      <c r="BC33" s="56" t="str">
        <f t="shared" si="4"/>
        <v>INR  Eight Lakh Thirteen Thousand Nine Hundred &amp; Thirty  and Paise Forty One Only</v>
      </c>
      <c r="BD33" s="15">
        <v>423</v>
      </c>
      <c r="BE33" s="85">
        <f t="shared" si="0"/>
        <v>478.5</v>
      </c>
      <c r="HP33" s="16"/>
      <c r="HQ33" s="16"/>
      <c r="HR33" s="16"/>
      <c r="HS33" s="16"/>
      <c r="HT33" s="16"/>
    </row>
    <row r="34" spans="1:228" s="15" customFormat="1" ht="129.75" customHeight="1">
      <c r="A34" s="64">
        <v>22</v>
      </c>
      <c r="B34" s="76" t="s">
        <v>419</v>
      </c>
      <c r="C34" s="80" t="s">
        <v>73</v>
      </c>
      <c r="D34" s="78">
        <v>1701.004</v>
      </c>
      <c r="E34" s="79" t="s">
        <v>253</v>
      </c>
      <c r="F34" s="70">
        <v>498.86</v>
      </c>
      <c r="G34" s="57"/>
      <c r="H34" s="47"/>
      <c r="I34" s="46" t="s">
        <v>39</v>
      </c>
      <c r="J34" s="48">
        <f t="shared" si="1"/>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2"/>
        <v>848562.86</v>
      </c>
      <c r="BB34" s="61">
        <f t="shared" si="3"/>
        <v>848562.86</v>
      </c>
      <c r="BC34" s="56" t="str">
        <f t="shared" si="4"/>
        <v>INR  Eight Lakh Forty Eight Thousand Five Hundred &amp; Sixty Two  and Paise Eighty Six Only</v>
      </c>
      <c r="BD34" s="15">
        <v>441</v>
      </c>
      <c r="BE34" s="85">
        <f t="shared" si="0"/>
        <v>498.86</v>
      </c>
      <c r="HP34" s="16"/>
      <c r="HQ34" s="16"/>
      <c r="HR34" s="16"/>
      <c r="HS34" s="16"/>
      <c r="HT34" s="16"/>
    </row>
    <row r="35" spans="1:228" s="15" customFormat="1" ht="129.75" customHeight="1">
      <c r="A35" s="64">
        <v>23</v>
      </c>
      <c r="B35" s="76" t="s">
        <v>420</v>
      </c>
      <c r="C35" s="80" t="s">
        <v>74</v>
      </c>
      <c r="D35" s="78">
        <v>1701.004</v>
      </c>
      <c r="E35" s="79" t="s">
        <v>253</v>
      </c>
      <c r="F35" s="70">
        <v>523.75</v>
      </c>
      <c r="G35" s="57"/>
      <c r="H35" s="47"/>
      <c r="I35" s="46" t="s">
        <v>39</v>
      </c>
      <c r="J35" s="48">
        <f t="shared" si="1"/>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2"/>
        <v>890900.85</v>
      </c>
      <c r="BB35" s="61">
        <f t="shared" si="3"/>
        <v>890900.85</v>
      </c>
      <c r="BC35" s="56" t="str">
        <f t="shared" si="4"/>
        <v>INR  Eight Lakh Ninety Thousand Nine Hundred    and Paise Eighty Five Only</v>
      </c>
      <c r="BD35" s="15">
        <v>463</v>
      </c>
      <c r="BE35" s="85">
        <f t="shared" si="0"/>
        <v>523.75</v>
      </c>
      <c r="HP35" s="16"/>
      <c r="HQ35" s="16"/>
      <c r="HR35" s="16"/>
      <c r="HS35" s="16"/>
      <c r="HT35" s="16"/>
    </row>
    <row r="36" spans="1:228" s="15" customFormat="1" ht="129.75" customHeight="1">
      <c r="A36" s="64">
        <v>24</v>
      </c>
      <c r="B36" s="76" t="s">
        <v>421</v>
      </c>
      <c r="C36" s="80" t="s">
        <v>75</v>
      </c>
      <c r="D36" s="78">
        <v>1701.004</v>
      </c>
      <c r="E36" s="79" t="s">
        <v>253</v>
      </c>
      <c r="F36" s="70">
        <v>548.63</v>
      </c>
      <c r="G36" s="57"/>
      <c r="H36" s="47"/>
      <c r="I36" s="46" t="s">
        <v>39</v>
      </c>
      <c r="J36" s="48">
        <f t="shared" si="1"/>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2"/>
        <v>933221.82</v>
      </c>
      <c r="BB36" s="61">
        <f t="shared" si="3"/>
        <v>933221.82</v>
      </c>
      <c r="BC36" s="56" t="str">
        <f t="shared" si="4"/>
        <v>INR  Nine Lakh Thirty Three Thousand Two Hundred &amp; Twenty One  and Paise Eighty Two Only</v>
      </c>
      <c r="BD36" s="15">
        <v>485</v>
      </c>
      <c r="BE36" s="85">
        <f t="shared" si="0"/>
        <v>548.63</v>
      </c>
      <c r="HP36" s="16"/>
      <c r="HQ36" s="16"/>
      <c r="HR36" s="16"/>
      <c r="HS36" s="16"/>
      <c r="HT36" s="16"/>
    </row>
    <row r="37" spans="1:228" s="15" customFormat="1" ht="129.75" customHeight="1">
      <c r="A37" s="64">
        <v>25</v>
      </c>
      <c r="B37" s="76" t="s">
        <v>422</v>
      </c>
      <c r="C37" s="80" t="s">
        <v>76</v>
      </c>
      <c r="D37" s="78">
        <v>182.293</v>
      </c>
      <c r="E37" s="79" t="s">
        <v>253</v>
      </c>
      <c r="F37" s="70">
        <v>573.52</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104548.68</v>
      </c>
      <c r="BB37" s="61">
        <f>BA37+SUM(N37:AZ37)</f>
        <v>104548.68</v>
      </c>
      <c r="BC37" s="56" t="str">
        <f>SpellNumber(L37,BB37)</f>
        <v>INR  One Lakh Four Thousand Five Hundred &amp; Forty Eight  and Paise Sixty Eight Only</v>
      </c>
      <c r="BD37" s="15">
        <v>507</v>
      </c>
      <c r="BE37" s="85">
        <f t="shared" si="0"/>
        <v>573.52</v>
      </c>
      <c r="HP37" s="16"/>
      <c r="HQ37" s="16"/>
      <c r="HR37" s="16"/>
      <c r="HS37" s="16"/>
      <c r="HT37" s="16"/>
    </row>
    <row r="38" spans="1:228" s="15" customFormat="1" ht="123" customHeight="1">
      <c r="A38" s="64">
        <v>26</v>
      </c>
      <c r="B38" s="76" t="s">
        <v>423</v>
      </c>
      <c r="C38" s="80" t="s">
        <v>77</v>
      </c>
      <c r="D38" s="78">
        <v>251.518</v>
      </c>
      <c r="E38" s="79" t="s">
        <v>254</v>
      </c>
      <c r="F38" s="70">
        <v>80785.78</v>
      </c>
      <c r="G38" s="57"/>
      <c r="H38" s="47"/>
      <c r="I38" s="46" t="s">
        <v>39</v>
      </c>
      <c r="J38" s="48">
        <f t="shared" si="1"/>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2"/>
        <v>20319077.81</v>
      </c>
      <c r="BB38" s="61">
        <f t="shared" si="3"/>
        <v>20319077.81</v>
      </c>
      <c r="BC38" s="56" t="str">
        <f t="shared" si="4"/>
        <v>INR  Two Crore Three Lakh Nineteen Thousand  &amp;Seventy Seven  and Paise Eighty One Only</v>
      </c>
      <c r="BD38" s="15">
        <v>71416</v>
      </c>
      <c r="BE38" s="85">
        <f t="shared" si="0"/>
        <v>80785.78</v>
      </c>
      <c r="HP38" s="16"/>
      <c r="HQ38" s="16"/>
      <c r="HR38" s="16"/>
      <c r="HS38" s="16"/>
      <c r="HT38" s="16"/>
    </row>
    <row r="39" spans="1:228" s="15" customFormat="1" ht="123" customHeight="1">
      <c r="A39" s="64">
        <v>27</v>
      </c>
      <c r="B39" s="76" t="s">
        <v>424</v>
      </c>
      <c r="C39" s="80" t="s">
        <v>78</v>
      </c>
      <c r="D39" s="78">
        <v>36.855</v>
      </c>
      <c r="E39" s="79" t="s">
        <v>254</v>
      </c>
      <c r="F39" s="70">
        <v>81328.76</v>
      </c>
      <c r="G39" s="57"/>
      <c r="H39" s="47"/>
      <c r="I39" s="46" t="s">
        <v>39</v>
      </c>
      <c r="J39" s="48">
        <f t="shared" si="1"/>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2"/>
        <v>2997371.45</v>
      </c>
      <c r="BB39" s="61">
        <f t="shared" si="3"/>
        <v>2997371.45</v>
      </c>
      <c r="BC39" s="56" t="str">
        <f t="shared" si="4"/>
        <v>INR  Twenty Nine Lakh Ninety Seven Thousand Three Hundred &amp; Seventy One  and Paise Forty Five Only</v>
      </c>
      <c r="BD39" s="15">
        <v>71896</v>
      </c>
      <c r="BE39" s="85">
        <f t="shared" si="0"/>
        <v>81328.76</v>
      </c>
      <c r="HP39" s="16"/>
      <c r="HQ39" s="16"/>
      <c r="HR39" s="16"/>
      <c r="HS39" s="16"/>
      <c r="HT39" s="16"/>
    </row>
    <row r="40" spans="1:228" s="15" customFormat="1" ht="123" customHeight="1">
      <c r="A40" s="64">
        <v>28</v>
      </c>
      <c r="B40" s="76" t="s">
        <v>425</v>
      </c>
      <c r="C40" s="80" t="s">
        <v>79</v>
      </c>
      <c r="D40" s="78">
        <v>36.855</v>
      </c>
      <c r="E40" s="79" t="s">
        <v>254</v>
      </c>
      <c r="F40" s="70">
        <v>81871.73</v>
      </c>
      <c r="G40" s="57"/>
      <c r="H40" s="47"/>
      <c r="I40" s="46" t="s">
        <v>39</v>
      </c>
      <c r="J40" s="48">
        <f>IF(I40="Less(-)",-1,1)</f>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total_amount_ba($B$2,$D$2,D40,F40,J40,K40,M40)</f>
        <v>3017382.61</v>
      </c>
      <c r="BB40" s="61">
        <f>BA40+SUM(N40:AZ40)</f>
        <v>3017382.61</v>
      </c>
      <c r="BC40" s="56" t="str">
        <f>SpellNumber(L40,BB40)</f>
        <v>INR  Thirty Lakh Seventeen Thousand Three Hundred &amp; Eighty Two  and Paise Sixty One Only</v>
      </c>
      <c r="BD40" s="15">
        <v>72376</v>
      </c>
      <c r="BE40" s="85">
        <f t="shared" si="0"/>
        <v>81871.73</v>
      </c>
      <c r="HP40" s="16"/>
      <c r="HQ40" s="16"/>
      <c r="HR40" s="16"/>
      <c r="HS40" s="16"/>
      <c r="HT40" s="16"/>
    </row>
    <row r="41" spans="1:228" s="15" customFormat="1" ht="123" customHeight="1">
      <c r="A41" s="64">
        <v>29</v>
      </c>
      <c r="B41" s="76" t="s">
        <v>426</v>
      </c>
      <c r="C41" s="80" t="s">
        <v>80</v>
      </c>
      <c r="D41" s="78">
        <v>36.855</v>
      </c>
      <c r="E41" s="79" t="s">
        <v>254</v>
      </c>
      <c r="F41" s="70">
        <v>82414.71</v>
      </c>
      <c r="G41" s="57"/>
      <c r="H41" s="47"/>
      <c r="I41" s="46" t="s">
        <v>39</v>
      </c>
      <c r="J41" s="48">
        <f>IF(I41="Less(-)",-1,1)</f>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2"/>
        <v>3037394.14</v>
      </c>
      <c r="BB41" s="61">
        <f>BA41+SUM(N41:AZ41)</f>
        <v>3037394.14</v>
      </c>
      <c r="BC41" s="56" t="str">
        <f>SpellNumber(L41,BB41)</f>
        <v>INR  Thirty Lakh Thirty Seven Thousand Three Hundred &amp; Ninety Four  and Paise Fourteen Only</v>
      </c>
      <c r="BD41" s="15">
        <v>72856</v>
      </c>
      <c r="BE41" s="85">
        <f t="shared" si="0"/>
        <v>82414.71</v>
      </c>
      <c r="HP41" s="16"/>
      <c r="HQ41" s="16"/>
      <c r="HR41" s="16"/>
      <c r="HS41" s="16"/>
      <c r="HT41" s="16"/>
    </row>
    <row r="42" spans="1:228" s="15" customFormat="1" ht="123" customHeight="1">
      <c r="A42" s="64">
        <v>30</v>
      </c>
      <c r="B42" s="76" t="s">
        <v>427</v>
      </c>
      <c r="C42" s="80" t="s">
        <v>81</v>
      </c>
      <c r="D42" s="78">
        <v>36.855</v>
      </c>
      <c r="E42" s="79" t="s">
        <v>254</v>
      </c>
      <c r="F42" s="70">
        <v>82957.68</v>
      </c>
      <c r="G42" s="57"/>
      <c r="H42" s="47"/>
      <c r="I42" s="46" t="s">
        <v>39</v>
      </c>
      <c r="J42" s="48">
        <f t="shared" si="1"/>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2"/>
        <v>3057405.3</v>
      </c>
      <c r="BB42" s="61">
        <f t="shared" si="3"/>
        <v>3057405.3</v>
      </c>
      <c r="BC42" s="56" t="str">
        <f t="shared" si="4"/>
        <v>INR  Thirty Lakh Fifty Seven Thousand Four Hundred &amp; Five  and Paise Thirty Only</v>
      </c>
      <c r="BD42" s="15">
        <v>73336</v>
      </c>
      <c r="BE42" s="85">
        <f t="shared" si="0"/>
        <v>82957.68</v>
      </c>
      <c r="HP42" s="16"/>
      <c r="HQ42" s="16"/>
      <c r="HR42" s="16"/>
      <c r="HS42" s="16"/>
      <c r="HT42" s="16"/>
    </row>
    <row r="43" spans="1:228" s="15" customFormat="1" ht="123" customHeight="1">
      <c r="A43" s="64">
        <v>31</v>
      </c>
      <c r="B43" s="76" t="s">
        <v>428</v>
      </c>
      <c r="C43" s="80" t="s">
        <v>82</v>
      </c>
      <c r="D43" s="78">
        <v>36.855</v>
      </c>
      <c r="E43" s="79" t="s">
        <v>254</v>
      </c>
      <c r="F43" s="70">
        <v>83591.16</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total_amount_ba($B$2,$D$2,D43,F43,J43,K43,M43)</f>
        <v>3080752.2</v>
      </c>
      <c r="BB43" s="61">
        <f>BA43+SUM(N43:AZ43)</f>
        <v>3080752.2</v>
      </c>
      <c r="BC43" s="56" t="str">
        <f>SpellNumber(L43,BB43)</f>
        <v>INR  Thirty Lakh Eighty Thousand Seven Hundred &amp; Fifty Two  and Paise Twenty Only</v>
      </c>
      <c r="BD43" s="15">
        <v>73896</v>
      </c>
      <c r="BE43" s="85">
        <f t="shared" si="0"/>
        <v>83591.16</v>
      </c>
      <c r="HP43" s="16"/>
      <c r="HQ43" s="16"/>
      <c r="HR43" s="16"/>
      <c r="HS43" s="16"/>
      <c r="HT43" s="16"/>
    </row>
    <row r="44" spans="1:228" s="15" customFormat="1" ht="123" customHeight="1">
      <c r="A44" s="64">
        <v>32</v>
      </c>
      <c r="B44" s="76" t="s">
        <v>429</v>
      </c>
      <c r="C44" s="80" t="s">
        <v>83</v>
      </c>
      <c r="D44" s="78">
        <v>36.855</v>
      </c>
      <c r="E44" s="79" t="s">
        <v>254</v>
      </c>
      <c r="F44" s="70">
        <v>84224.63</v>
      </c>
      <c r="G44" s="57"/>
      <c r="H44" s="47"/>
      <c r="I44" s="46" t="s">
        <v>39</v>
      </c>
      <c r="J44" s="48">
        <f t="shared" si="1"/>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2"/>
        <v>3104098.74</v>
      </c>
      <c r="BB44" s="61">
        <f t="shared" si="3"/>
        <v>3104098.74</v>
      </c>
      <c r="BC44" s="56" t="str">
        <f t="shared" si="4"/>
        <v>INR  Thirty One Lakh Four Thousand  &amp;Ninety Eight  and Paise Seventy Four Only</v>
      </c>
      <c r="BD44" s="15">
        <v>74456</v>
      </c>
      <c r="BE44" s="85">
        <f t="shared" si="0"/>
        <v>84224.63</v>
      </c>
      <c r="HP44" s="16"/>
      <c r="HQ44" s="16"/>
      <c r="HR44" s="16"/>
      <c r="HS44" s="16"/>
      <c r="HT44" s="16"/>
    </row>
    <row r="45" spans="1:228" s="15" customFormat="1" ht="123" customHeight="1">
      <c r="A45" s="64">
        <v>33</v>
      </c>
      <c r="B45" s="76" t="s">
        <v>430</v>
      </c>
      <c r="C45" s="80" t="s">
        <v>84</v>
      </c>
      <c r="D45" s="78">
        <v>4.375</v>
      </c>
      <c r="E45" s="79" t="s">
        <v>254</v>
      </c>
      <c r="F45" s="70">
        <v>84858.1</v>
      </c>
      <c r="G45" s="57"/>
      <c r="H45" s="47"/>
      <c r="I45" s="46" t="s">
        <v>39</v>
      </c>
      <c r="J45" s="48">
        <f t="shared" si="1"/>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2"/>
        <v>371254.19</v>
      </c>
      <c r="BB45" s="61">
        <f t="shared" si="3"/>
        <v>371254.19</v>
      </c>
      <c r="BC45" s="56" t="str">
        <f t="shared" si="4"/>
        <v>INR  Three Lakh Seventy One Thousand Two Hundred &amp; Fifty Four  and Paise Nineteen Only</v>
      </c>
      <c r="BD45" s="15">
        <v>75016</v>
      </c>
      <c r="BE45" s="85">
        <f t="shared" si="0"/>
        <v>84858.1</v>
      </c>
      <c r="HP45" s="16"/>
      <c r="HQ45" s="16"/>
      <c r="HR45" s="16"/>
      <c r="HS45" s="16"/>
      <c r="HT45" s="16"/>
    </row>
    <row r="46" spans="1:228" s="15" customFormat="1" ht="48" customHeight="1">
      <c r="A46" s="64">
        <v>34</v>
      </c>
      <c r="B46" s="76" t="s">
        <v>431</v>
      </c>
      <c r="C46" s="80" t="s">
        <v>85</v>
      </c>
      <c r="D46" s="78">
        <v>314.32</v>
      </c>
      <c r="E46" s="79" t="s">
        <v>248</v>
      </c>
      <c r="F46" s="70">
        <v>6123.19</v>
      </c>
      <c r="G46" s="57"/>
      <c r="H46" s="47"/>
      <c r="I46" s="46" t="s">
        <v>39</v>
      </c>
      <c r="J46" s="48">
        <f t="shared" si="1"/>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2"/>
        <v>1924641.08</v>
      </c>
      <c r="BB46" s="61">
        <f t="shared" si="3"/>
        <v>1924641.08</v>
      </c>
      <c r="BC46" s="56" t="str">
        <f t="shared" si="4"/>
        <v>INR  Nineteen Lakh Twenty Four Thousand Six Hundred &amp; Forty One  and Paise Eight Only</v>
      </c>
      <c r="BD46" s="15">
        <v>5413</v>
      </c>
      <c r="BE46" s="85">
        <f t="shared" si="0"/>
        <v>6123.19</v>
      </c>
      <c r="HP46" s="16"/>
      <c r="HQ46" s="16"/>
      <c r="HR46" s="16"/>
      <c r="HS46" s="16"/>
      <c r="HT46" s="16"/>
    </row>
    <row r="47" spans="1:228" s="15" customFormat="1" ht="48" customHeight="1">
      <c r="A47" s="64">
        <v>35</v>
      </c>
      <c r="B47" s="76" t="s">
        <v>387</v>
      </c>
      <c r="C47" s="80" t="s">
        <v>86</v>
      </c>
      <c r="D47" s="78">
        <v>146.317</v>
      </c>
      <c r="E47" s="79" t="s">
        <v>248</v>
      </c>
      <c r="F47" s="70">
        <v>6375.44</v>
      </c>
      <c r="G47" s="57"/>
      <c r="H47" s="47"/>
      <c r="I47" s="46" t="s">
        <v>39</v>
      </c>
      <c r="J47" s="48">
        <f>IF(I47="Less(-)",-1,1)</f>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total_amount_ba($B$2,$D$2,D47,F47,J47,K47,M47)</f>
        <v>932835.25</v>
      </c>
      <c r="BB47" s="61">
        <f>BA47+SUM(N47:AZ47)</f>
        <v>932835.25</v>
      </c>
      <c r="BC47" s="56" t="str">
        <f>SpellNumber(L47,BB47)</f>
        <v>INR  Nine Lakh Thirty Two Thousand Eight Hundred &amp; Thirty Five  and Paise Twenty Five Only</v>
      </c>
      <c r="BD47" s="15">
        <v>5636</v>
      </c>
      <c r="BE47" s="85">
        <f t="shared" si="0"/>
        <v>6375.44</v>
      </c>
      <c r="HP47" s="16"/>
      <c r="HQ47" s="16"/>
      <c r="HR47" s="16"/>
      <c r="HS47" s="16"/>
      <c r="HT47" s="16"/>
    </row>
    <row r="48" spans="1:228" s="15" customFormat="1" ht="48" customHeight="1">
      <c r="A48" s="64">
        <v>36</v>
      </c>
      <c r="B48" s="76" t="s">
        <v>388</v>
      </c>
      <c r="C48" s="80" t="s">
        <v>87</v>
      </c>
      <c r="D48" s="78">
        <v>149.529</v>
      </c>
      <c r="E48" s="79" t="s">
        <v>248</v>
      </c>
      <c r="F48" s="70">
        <v>6501.01</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972089.52</v>
      </c>
      <c r="BB48" s="61">
        <f>BA48+SUM(N48:AZ48)</f>
        <v>972089.52</v>
      </c>
      <c r="BC48" s="56" t="str">
        <f>SpellNumber(L48,BB48)</f>
        <v>INR  Nine Lakh Seventy Two Thousand  &amp;Eighty Nine  and Paise Fifty Two Only</v>
      </c>
      <c r="BD48" s="15">
        <v>5747</v>
      </c>
      <c r="BE48" s="85">
        <f t="shared" si="0"/>
        <v>6501.01</v>
      </c>
      <c r="HP48" s="16"/>
      <c r="HQ48" s="16"/>
      <c r="HR48" s="16"/>
      <c r="HS48" s="16"/>
      <c r="HT48" s="16"/>
    </row>
    <row r="49" spans="1:228" s="15" customFormat="1" ht="48" customHeight="1">
      <c r="A49" s="64">
        <v>37</v>
      </c>
      <c r="B49" s="76" t="s">
        <v>389</v>
      </c>
      <c r="C49" s="80" t="s">
        <v>88</v>
      </c>
      <c r="D49" s="78">
        <v>137.676</v>
      </c>
      <c r="E49" s="79" t="s">
        <v>248</v>
      </c>
      <c r="F49" s="70">
        <v>6626.57</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912319.65</v>
      </c>
      <c r="BB49" s="61">
        <f>BA49+SUM(N49:AZ49)</f>
        <v>912319.65</v>
      </c>
      <c r="BC49" s="56" t="str">
        <f>SpellNumber(L49,BB49)</f>
        <v>INR  Nine Lakh Twelve Thousand Three Hundred &amp; Nineteen  and Paise Sixty Five Only</v>
      </c>
      <c r="BD49" s="15">
        <v>5858</v>
      </c>
      <c r="BE49" s="85">
        <f t="shared" si="0"/>
        <v>6626.57</v>
      </c>
      <c r="HP49" s="16"/>
      <c r="HQ49" s="16"/>
      <c r="HR49" s="16"/>
      <c r="HS49" s="16"/>
      <c r="HT49" s="16"/>
    </row>
    <row r="50" spans="1:228" s="15" customFormat="1" ht="48" customHeight="1">
      <c r="A50" s="64">
        <v>38</v>
      </c>
      <c r="B50" s="76" t="s">
        <v>390</v>
      </c>
      <c r="C50" s="80" t="s">
        <v>89</v>
      </c>
      <c r="D50" s="78">
        <v>137.676</v>
      </c>
      <c r="E50" s="79" t="s">
        <v>248</v>
      </c>
      <c r="F50" s="70">
        <v>6752.13</v>
      </c>
      <c r="G50" s="57"/>
      <c r="H50" s="47"/>
      <c r="I50" s="46" t="s">
        <v>39</v>
      </c>
      <c r="J50" s="48">
        <f t="shared" si="1"/>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2"/>
        <v>929606.25</v>
      </c>
      <c r="BB50" s="61">
        <f t="shared" si="3"/>
        <v>929606.25</v>
      </c>
      <c r="BC50" s="56" t="str">
        <f t="shared" si="4"/>
        <v>INR  Nine Lakh Twenty Nine Thousand Six Hundred &amp; Six  and Paise Twenty Five Only</v>
      </c>
      <c r="BD50" s="15">
        <v>5969</v>
      </c>
      <c r="BE50" s="85">
        <f t="shared" si="0"/>
        <v>6752.13</v>
      </c>
      <c r="HP50" s="16"/>
      <c r="HQ50" s="16"/>
      <c r="HR50" s="16"/>
      <c r="HS50" s="16"/>
      <c r="HT50" s="16"/>
    </row>
    <row r="51" spans="1:228" s="15" customFormat="1" ht="48" customHeight="1">
      <c r="A51" s="64">
        <v>39</v>
      </c>
      <c r="B51" s="76" t="s">
        <v>391</v>
      </c>
      <c r="C51" s="80" t="s">
        <v>90</v>
      </c>
      <c r="D51" s="78">
        <v>137.676</v>
      </c>
      <c r="E51" s="79" t="s">
        <v>248</v>
      </c>
      <c r="F51" s="70">
        <v>6877.7</v>
      </c>
      <c r="G51" s="57"/>
      <c r="H51" s="47"/>
      <c r="I51" s="46" t="s">
        <v>39</v>
      </c>
      <c r="J51" s="48">
        <f t="shared" si="1"/>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2"/>
        <v>946894.23</v>
      </c>
      <c r="BB51" s="61">
        <f t="shared" si="3"/>
        <v>946894.23</v>
      </c>
      <c r="BC51" s="56" t="str">
        <f t="shared" si="4"/>
        <v>INR  Nine Lakh Forty Six Thousand Eight Hundred &amp; Ninety Four  and Paise Twenty Three Only</v>
      </c>
      <c r="BD51" s="15">
        <v>6080</v>
      </c>
      <c r="BE51" s="85">
        <f t="shared" si="0"/>
        <v>6877.7</v>
      </c>
      <c r="HP51" s="16"/>
      <c r="HQ51" s="16"/>
      <c r="HR51" s="16"/>
      <c r="HS51" s="16"/>
      <c r="HT51" s="16"/>
    </row>
    <row r="52" spans="1:228" s="15" customFormat="1" ht="48.75" customHeight="1">
      <c r="A52" s="64">
        <v>40</v>
      </c>
      <c r="B52" s="76" t="s">
        <v>434</v>
      </c>
      <c r="C52" s="80" t="s">
        <v>91</v>
      </c>
      <c r="D52" s="78">
        <v>137.676</v>
      </c>
      <c r="E52" s="79" t="s">
        <v>248</v>
      </c>
      <c r="F52" s="70">
        <v>7028.15</v>
      </c>
      <c r="G52" s="57"/>
      <c r="H52" s="47"/>
      <c r="I52" s="46" t="s">
        <v>39</v>
      </c>
      <c r="J52" s="48">
        <f>IF(I52="Less(-)",-1,1)</f>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total_amount_ba($B$2,$D$2,D52,F52,J52,K52,M52)</f>
        <v>967607.58</v>
      </c>
      <c r="BB52" s="61">
        <f>BA52+SUM(N52:AZ52)</f>
        <v>967607.58</v>
      </c>
      <c r="BC52" s="56" t="str">
        <f>SpellNumber(L52,BB52)</f>
        <v>INR  Nine Lakh Sixty Seven Thousand Six Hundred &amp; Seven  and Paise Fifty Eight Only</v>
      </c>
      <c r="BD52" s="15">
        <v>6213</v>
      </c>
      <c r="BE52" s="85">
        <f t="shared" si="0"/>
        <v>7028.15</v>
      </c>
      <c r="HP52" s="16"/>
      <c r="HQ52" s="16"/>
      <c r="HR52" s="16"/>
      <c r="HS52" s="16"/>
      <c r="HT52" s="16"/>
    </row>
    <row r="53" spans="1:228" s="15" customFormat="1" ht="48.75" customHeight="1">
      <c r="A53" s="64">
        <v>41</v>
      </c>
      <c r="B53" s="76" t="s">
        <v>435</v>
      </c>
      <c r="C53" s="80" t="s">
        <v>92</v>
      </c>
      <c r="D53" s="78">
        <v>137.676</v>
      </c>
      <c r="E53" s="79" t="s">
        <v>248</v>
      </c>
      <c r="F53" s="70">
        <v>7178.6</v>
      </c>
      <c r="G53" s="57"/>
      <c r="H53" s="47"/>
      <c r="I53" s="46" t="s">
        <v>39</v>
      </c>
      <c r="J53" s="48">
        <f t="shared" si="1"/>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2"/>
        <v>988320.93</v>
      </c>
      <c r="BB53" s="61">
        <f t="shared" si="3"/>
        <v>988320.93</v>
      </c>
      <c r="BC53" s="56" t="str">
        <f t="shared" si="4"/>
        <v>INR  Nine Lakh Eighty Eight Thousand Three Hundred &amp; Twenty  and Paise Ninety Three Only</v>
      </c>
      <c r="BD53" s="15">
        <v>6346</v>
      </c>
      <c r="BE53" s="85">
        <f t="shared" si="0"/>
        <v>7178.6</v>
      </c>
      <c r="HP53" s="16"/>
      <c r="HQ53" s="16"/>
      <c r="HR53" s="16"/>
      <c r="HS53" s="16"/>
      <c r="HT53" s="16"/>
    </row>
    <row r="54" spans="1:228" s="15" customFormat="1" ht="48.75" customHeight="1">
      <c r="A54" s="64">
        <v>42</v>
      </c>
      <c r="B54" s="76" t="s">
        <v>436</v>
      </c>
      <c r="C54" s="80" t="s">
        <v>93</v>
      </c>
      <c r="D54" s="78">
        <v>34.5</v>
      </c>
      <c r="E54" s="79" t="s">
        <v>248</v>
      </c>
      <c r="F54" s="70">
        <v>7329.04</v>
      </c>
      <c r="G54" s="57"/>
      <c r="H54" s="47"/>
      <c r="I54" s="46" t="s">
        <v>39</v>
      </c>
      <c r="J54" s="48">
        <f t="shared" si="1"/>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2"/>
        <v>252851.88</v>
      </c>
      <c r="BB54" s="61">
        <f t="shared" si="3"/>
        <v>252851.88</v>
      </c>
      <c r="BC54" s="56" t="str">
        <f t="shared" si="4"/>
        <v>INR  Two Lakh Fifty Two Thousand Eight Hundred &amp; Fifty One  and Paise Eighty Eight Only</v>
      </c>
      <c r="BD54" s="15">
        <v>6479</v>
      </c>
      <c r="BE54" s="85">
        <f t="shared" si="0"/>
        <v>7329.04</v>
      </c>
      <c r="HP54" s="16"/>
      <c r="HQ54" s="16"/>
      <c r="HR54" s="16"/>
      <c r="HS54" s="16"/>
      <c r="HT54" s="16"/>
    </row>
    <row r="55" spans="1:228" s="15" customFormat="1" ht="48.75" customHeight="1">
      <c r="A55" s="64">
        <v>43</v>
      </c>
      <c r="B55" s="76" t="s">
        <v>318</v>
      </c>
      <c r="C55" s="80" t="s">
        <v>94</v>
      </c>
      <c r="D55" s="78">
        <v>689.534</v>
      </c>
      <c r="E55" s="79" t="s">
        <v>247</v>
      </c>
      <c r="F55" s="70">
        <v>832.56</v>
      </c>
      <c r="G55" s="57"/>
      <c r="H55" s="47"/>
      <c r="I55" s="46" t="s">
        <v>39</v>
      </c>
      <c r="J55" s="48">
        <f t="shared" si="1"/>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2"/>
        <v>574078.43</v>
      </c>
      <c r="BB55" s="61">
        <f t="shared" si="3"/>
        <v>574078.43</v>
      </c>
      <c r="BC55" s="56" t="str">
        <f t="shared" si="4"/>
        <v>INR  Five Lakh Seventy Four Thousand  &amp;Seventy Eight  and Paise Forty Three Only</v>
      </c>
      <c r="BD55" s="15">
        <v>736</v>
      </c>
      <c r="BE55" s="85">
        <f t="shared" si="0"/>
        <v>832.56</v>
      </c>
      <c r="HP55" s="16"/>
      <c r="HQ55" s="16"/>
      <c r="HR55" s="16"/>
      <c r="HS55" s="16"/>
      <c r="HT55" s="16"/>
    </row>
    <row r="56" spans="1:228" s="15" customFormat="1" ht="48" customHeight="1">
      <c r="A56" s="64">
        <v>44</v>
      </c>
      <c r="B56" s="76" t="s">
        <v>319</v>
      </c>
      <c r="C56" s="80" t="s">
        <v>95</v>
      </c>
      <c r="D56" s="78">
        <v>747.257</v>
      </c>
      <c r="E56" s="79" t="s">
        <v>255</v>
      </c>
      <c r="F56" s="70">
        <v>846.14</v>
      </c>
      <c r="G56" s="57"/>
      <c r="H56" s="47"/>
      <c r="I56" s="46" t="s">
        <v>39</v>
      </c>
      <c r="J56" s="48">
        <f t="shared" si="1"/>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2"/>
        <v>632284.04</v>
      </c>
      <c r="BB56" s="61">
        <f t="shared" si="3"/>
        <v>632284.04</v>
      </c>
      <c r="BC56" s="56" t="str">
        <f t="shared" si="4"/>
        <v>INR  Six Lakh Thirty Two Thousand Two Hundred &amp; Eighty Four  and Paise Four Only</v>
      </c>
      <c r="BD56" s="15">
        <v>748</v>
      </c>
      <c r="BE56" s="85">
        <f t="shared" si="0"/>
        <v>846.14</v>
      </c>
      <c r="HP56" s="16"/>
      <c r="HQ56" s="16"/>
      <c r="HR56" s="16"/>
      <c r="HS56" s="16"/>
      <c r="HT56" s="16"/>
    </row>
    <row r="57" spans="1:228" s="15" customFormat="1" ht="48" customHeight="1">
      <c r="A57" s="64">
        <v>45</v>
      </c>
      <c r="B57" s="76" t="s">
        <v>320</v>
      </c>
      <c r="C57" s="80" t="s">
        <v>96</v>
      </c>
      <c r="D57" s="78">
        <v>771.247</v>
      </c>
      <c r="E57" s="79" t="s">
        <v>255</v>
      </c>
      <c r="F57" s="70">
        <v>859.71</v>
      </c>
      <c r="G57" s="57"/>
      <c r="H57" s="47"/>
      <c r="I57" s="46" t="s">
        <v>39</v>
      </c>
      <c r="J57" s="48">
        <f t="shared" si="1"/>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2"/>
        <v>663048.76</v>
      </c>
      <c r="BB57" s="61">
        <f t="shared" si="3"/>
        <v>663048.76</v>
      </c>
      <c r="BC57" s="56" t="str">
        <f t="shared" si="4"/>
        <v>INR  Six Lakh Sixty Three Thousand  &amp;Forty Eight  and Paise Seventy Six Only</v>
      </c>
      <c r="BD57" s="15">
        <v>760</v>
      </c>
      <c r="BE57" s="85">
        <f t="shared" si="0"/>
        <v>859.71</v>
      </c>
      <c r="HP57" s="16"/>
      <c r="HQ57" s="16"/>
      <c r="HR57" s="16"/>
      <c r="HS57" s="16"/>
      <c r="HT57" s="16"/>
    </row>
    <row r="58" spans="1:228" s="15" customFormat="1" ht="48" customHeight="1">
      <c r="A58" s="64">
        <v>46</v>
      </c>
      <c r="B58" s="76" t="s">
        <v>392</v>
      </c>
      <c r="C58" s="80" t="s">
        <v>97</v>
      </c>
      <c r="D58" s="78">
        <v>661.659</v>
      </c>
      <c r="E58" s="79" t="s">
        <v>255</v>
      </c>
      <c r="F58" s="70">
        <v>873.29</v>
      </c>
      <c r="G58" s="57"/>
      <c r="H58" s="47"/>
      <c r="I58" s="46" t="s">
        <v>39</v>
      </c>
      <c r="J58" s="48">
        <f>IF(I58="Less(-)",-1,1)</f>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total_amount_ba($B$2,$D$2,D58,F58,J58,K58,M58)</f>
        <v>577820.19</v>
      </c>
      <c r="BB58" s="61">
        <f>BA58+SUM(N58:AZ58)</f>
        <v>577820.19</v>
      </c>
      <c r="BC58" s="56" t="str">
        <f>SpellNumber(L58,BB58)</f>
        <v>INR  Five Lakh Seventy Seven Thousand Eight Hundred &amp; Twenty  and Paise Nineteen Only</v>
      </c>
      <c r="BD58" s="15">
        <v>772</v>
      </c>
      <c r="BE58" s="85">
        <f t="shared" si="0"/>
        <v>873.29</v>
      </c>
      <c r="HP58" s="16"/>
      <c r="HQ58" s="16"/>
      <c r="HR58" s="16"/>
      <c r="HS58" s="16"/>
      <c r="HT58" s="16"/>
    </row>
    <row r="59" spans="1:228" s="15" customFormat="1" ht="48" customHeight="1">
      <c r="A59" s="64">
        <v>47</v>
      </c>
      <c r="B59" s="76" t="s">
        <v>393</v>
      </c>
      <c r="C59" s="80" t="s">
        <v>98</v>
      </c>
      <c r="D59" s="78">
        <v>661.659</v>
      </c>
      <c r="E59" s="79" t="s">
        <v>255</v>
      </c>
      <c r="F59" s="70">
        <v>886.86</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586798.9</v>
      </c>
      <c r="BB59" s="61">
        <f>BA59+SUM(N59:AZ59)</f>
        <v>586798.9</v>
      </c>
      <c r="BC59" s="56" t="str">
        <f>SpellNumber(L59,BB59)</f>
        <v>INR  Five Lakh Eighty Six Thousand Seven Hundred &amp; Ninety Eight  and Paise Ninety Only</v>
      </c>
      <c r="BD59" s="15">
        <v>784</v>
      </c>
      <c r="BE59" s="85">
        <f t="shared" si="0"/>
        <v>886.86</v>
      </c>
      <c r="HP59" s="16"/>
      <c r="HQ59" s="16"/>
      <c r="HR59" s="16"/>
      <c r="HS59" s="16"/>
      <c r="HT59" s="16"/>
    </row>
    <row r="60" spans="1:228" s="15" customFormat="1" ht="48.75" customHeight="1">
      <c r="A60" s="64">
        <v>48</v>
      </c>
      <c r="B60" s="76" t="s">
        <v>432</v>
      </c>
      <c r="C60" s="80" t="s">
        <v>99</v>
      </c>
      <c r="D60" s="78">
        <v>661.659</v>
      </c>
      <c r="E60" s="79" t="s">
        <v>255</v>
      </c>
      <c r="F60" s="70">
        <v>901.57</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596531.9</v>
      </c>
      <c r="BB60" s="61">
        <f>BA60+SUM(N60:AZ60)</f>
        <v>596531.9</v>
      </c>
      <c r="BC60" s="56" t="str">
        <f>SpellNumber(L60,BB60)</f>
        <v>INR  Five Lakh Ninety Six Thousand Five Hundred &amp; Thirty One  and Paise Ninety Only</v>
      </c>
      <c r="BD60" s="15">
        <v>797</v>
      </c>
      <c r="BE60" s="85">
        <f t="shared" si="0"/>
        <v>901.57</v>
      </c>
      <c r="HP60" s="16"/>
      <c r="HQ60" s="16"/>
      <c r="HR60" s="16"/>
      <c r="HS60" s="16"/>
      <c r="HT60" s="16"/>
    </row>
    <row r="61" spans="1:228" s="15" customFormat="1" ht="48.75" customHeight="1">
      <c r="A61" s="64">
        <v>49</v>
      </c>
      <c r="B61" s="76" t="s">
        <v>433</v>
      </c>
      <c r="C61" s="80" t="s">
        <v>100</v>
      </c>
      <c r="D61" s="78">
        <v>951.998</v>
      </c>
      <c r="E61" s="79" t="s">
        <v>255</v>
      </c>
      <c r="F61" s="70">
        <v>916.27</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872287.21</v>
      </c>
      <c r="BB61" s="61">
        <f>BA61+SUM(N61:AZ61)</f>
        <v>872287.21</v>
      </c>
      <c r="BC61" s="56" t="str">
        <f>SpellNumber(L61,BB61)</f>
        <v>INR  Eight Lakh Seventy Two Thousand Two Hundred &amp; Eighty Seven  and Paise Twenty One Only</v>
      </c>
      <c r="BD61" s="15">
        <v>810</v>
      </c>
      <c r="BE61" s="85">
        <f t="shared" si="0"/>
        <v>916.27</v>
      </c>
      <c r="HP61" s="16"/>
      <c r="HQ61" s="16"/>
      <c r="HR61" s="16"/>
      <c r="HS61" s="16"/>
      <c r="HT61" s="16"/>
    </row>
    <row r="62" spans="1:228" s="15" customFormat="1" ht="185.25">
      <c r="A62" s="64">
        <v>50</v>
      </c>
      <c r="B62" s="76" t="s">
        <v>437</v>
      </c>
      <c r="C62" s="80" t="s">
        <v>101</v>
      </c>
      <c r="D62" s="78">
        <v>141.563</v>
      </c>
      <c r="E62" s="79" t="s">
        <v>247</v>
      </c>
      <c r="F62" s="70">
        <v>335.97</v>
      </c>
      <c r="G62" s="57"/>
      <c r="H62" s="47"/>
      <c r="I62" s="46" t="s">
        <v>39</v>
      </c>
      <c r="J62" s="48">
        <f t="shared" si="1"/>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2"/>
        <v>47560.92</v>
      </c>
      <c r="BB62" s="61">
        <f t="shared" si="3"/>
        <v>47560.92</v>
      </c>
      <c r="BC62" s="56" t="str">
        <f t="shared" si="4"/>
        <v>INR  Forty Seven Thousand Five Hundred &amp; Sixty  and Paise Ninety Two Only</v>
      </c>
      <c r="BD62" s="15">
        <v>297</v>
      </c>
      <c r="BE62" s="85">
        <f t="shared" si="0"/>
        <v>335.97</v>
      </c>
      <c r="HP62" s="16"/>
      <c r="HQ62" s="16"/>
      <c r="HR62" s="16"/>
      <c r="HS62" s="16"/>
      <c r="HT62" s="16"/>
    </row>
    <row r="63" spans="1:228" s="15" customFormat="1" ht="39.75" customHeight="1">
      <c r="A63" s="64">
        <v>51</v>
      </c>
      <c r="B63" s="76" t="s">
        <v>246</v>
      </c>
      <c r="C63" s="80" t="s">
        <v>102</v>
      </c>
      <c r="D63" s="78">
        <v>13890.534</v>
      </c>
      <c r="E63" s="79" t="s">
        <v>255</v>
      </c>
      <c r="F63" s="70">
        <v>23.76</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total_amount_ba($B$2,$D$2,D63,F63,J63,K63,M63)</f>
        <v>330039.09</v>
      </c>
      <c r="BB63" s="61">
        <f>BA63+SUM(N63:AZ63)</f>
        <v>330039.09</v>
      </c>
      <c r="BC63" s="56" t="str">
        <f>SpellNumber(L63,BB63)</f>
        <v>INR  Three Lakh Thirty Thousand  &amp;Thirty Nine  and Paise Nine Only</v>
      </c>
      <c r="BD63" s="15">
        <v>21</v>
      </c>
      <c r="BE63" s="85">
        <f t="shared" si="0"/>
        <v>23.76</v>
      </c>
      <c r="HP63" s="16"/>
      <c r="HQ63" s="16"/>
      <c r="HR63" s="16"/>
      <c r="HS63" s="16"/>
      <c r="HT63" s="16"/>
    </row>
    <row r="64" spans="1:228" s="15" customFormat="1" ht="106.5" customHeight="1">
      <c r="A64" s="64">
        <v>52</v>
      </c>
      <c r="B64" s="76" t="s">
        <v>438</v>
      </c>
      <c r="C64" s="80" t="s">
        <v>103</v>
      </c>
      <c r="D64" s="78">
        <v>11.408</v>
      </c>
      <c r="E64" s="79" t="s">
        <v>321</v>
      </c>
      <c r="F64" s="70">
        <v>94136.2</v>
      </c>
      <c r="G64" s="57"/>
      <c r="H64" s="47"/>
      <c r="I64" s="46" t="s">
        <v>39</v>
      </c>
      <c r="J64" s="48">
        <f>IF(I64="Less(-)",-1,1)</f>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total_amount_ba($B$2,$D$2,D64,F64,J64,K64,M64)</f>
        <v>1073905.77</v>
      </c>
      <c r="BB64" s="61">
        <f>BA64+SUM(N64:AZ64)</f>
        <v>1073905.77</v>
      </c>
      <c r="BC64" s="56" t="str">
        <f>SpellNumber(L64,BB64)</f>
        <v>INR  Ten Lakh Seventy Three Thousand Nine Hundred &amp; Five  and Paise Seventy Seven Only</v>
      </c>
      <c r="BD64" s="15">
        <v>83218</v>
      </c>
      <c r="BE64" s="85">
        <f t="shared" si="0"/>
        <v>94136.2</v>
      </c>
      <c r="HP64" s="16"/>
      <c r="HQ64" s="16"/>
      <c r="HR64" s="16"/>
      <c r="HS64" s="16"/>
      <c r="HT64" s="16"/>
    </row>
    <row r="65" spans="1:228" s="15" customFormat="1" ht="106.5" customHeight="1">
      <c r="A65" s="64">
        <v>53</v>
      </c>
      <c r="B65" s="76" t="s">
        <v>439</v>
      </c>
      <c r="C65" s="80" t="s">
        <v>104</v>
      </c>
      <c r="D65" s="78">
        <v>10.563</v>
      </c>
      <c r="E65" s="79" t="s">
        <v>321</v>
      </c>
      <c r="F65" s="70">
        <v>94362.44</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996750.45</v>
      </c>
      <c r="BB65" s="61">
        <f>BA65+SUM(N65:AZ65)</f>
        <v>996750.45</v>
      </c>
      <c r="BC65" s="56" t="str">
        <f>SpellNumber(L65,BB65)</f>
        <v>INR  Nine Lakh Ninety Six Thousand Seven Hundred &amp; Fifty  and Paise Forty Five Only</v>
      </c>
      <c r="BD65" s="15">
        <v>83418</v>
      </c>
      <c r="BE65" s="85">
        <f t="shared" si="0"/>
        <v>94362.44</v>
      </c>
      <c r="HP65" s="16"/>
      <c r="HQ65" s="16"/>
      <c r="HR65" s="16"/>
      <c r="HS65" s="16"/>
      <c r="HT65" s="16"/>
    </row>
    <row r="66" spans="1:228" s="15" customFormat="1" ht="106.5" customHeight="1">
      <c r="A66" s="64">
        <v>54</v>
      </c>
      <c r="B66" s="76" t="s">
        <v>440</v>
      </c>
      <c r="C66" s="80" t="s">
        <v>105</v>
      </c>
      <c r="D66" s="78">
        <v>10.985</v>
      </c>
      <c r="E66" s="79" t="s">
        <v>321</v>
      </c>
      <c r="F66" s="70">
        <v>94588.68</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total_amount_ba($B$2,$D$2,D66,F66,J66,K66,M66)</f>
        <v>1039056.65</v>
      </c>
      <c r="BB66" s="61">
        <f>BA66+SUM(N66:AZ66)</f>
        <v>1039056.65</v>
      </c>
      <c r="BC66" s="56" t="str">
        <f>SpellNumber(L66,BB66)</f>
        <v>INR  Ten Lakh Thirty Nine Thousand  &amp;Fifty Six  and Paise Sixty Five Only</v>
      </c>
      <c r="BD66" s="15">
        <v>83618</v>
      </c>
      <c r="BE66" s="85">
        <f t="shared" si="0"/>
        <v>94588.68</v>
      </c>
      <c r="HP66" s="16"/>
      <c r="HQ66" s="16"/>
      <c r="HR66" s="16"/>
      <c r="HS66" s="16"/>
      <c r="HT66" s="16"/>
    </row>
    <row r="67" spans="1:228" s="15" customFormat="1" ht="106.5" customHeight="1">
      <c r="A67" s="64">
        <v>55</v>
      </c>
      <c r="B67" s="76" t="s">
        <v>441</v>
      </c>
      <c r="C67" s="80" t="s">
        <v>106</v>
      </c>
      <c r="D67" s="78">
        <v>10.985</v>
      </c>
      <c r="E67" s="72" t="s">
        <v>321</v>
      </c>
      <c r="F67" s="71">
        <v>94814.92</v>
      </c>
      <c r="G67" s="57"/>
      <c r="H67" s="47"/>
      <c r="I67" s="46" t="s">
        <v>39</v>
      </c>
      <c r="J67" s="48">
        <f t="shared" si="1"/>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2"/>
        <v>1041541.9</v>
      </c>
      <c r="BB67" s="61">
        <f t="shared" si="3"/>
        <v>1041541.9</v>
      </c>
      <c r="BC67" s="56" t="str">
        <f t="shared" si="4"/>
        <v>INR  Ten Lakh Forty One Thousand Five Hundred &amp; Forty One  and Paise Ninety Only</v>
      </c>
      <c r="BD67" s="15">
        <v>83818</v>
      </c>
      <c r="BE67" s="85">
        <f t="shared" si="0"/>
        <v>94814.92</v>
      </c>
      <c r="HP67" s="16"/>
      <c r="HQ67" s="16"/>
      <c r="HR67" s="16"/>
      <c r="HS67" s="16"/>
      <c r="HT67" s="16"/>
    </row>
    <row r="68" spans="1:228" s="15" customFormat="1" ht="106.5" customHeight="1">
      <c r="A68" s="64">
        <v>56</v>
      </c>
      <c r="B68" s="76" t="s">
        <v>442</v>
      </c>
      <c r="C68" s="80" t="s">
        <v>107</v>
      </c>
      <c r="D68" s="78">
        <v>10.985</v>
      </c>
      <c r="E68" s="72" t="s">
        <v>321</v>
      </c>
      <c r="F68" s="71">
        <v>95041.16</v>
      </c>
      <c r="G68" s="57"/>
      <c r="H68" s="47"/>
      <c r="I68" s="46" t="s">
        <v>39</v>
      </c>
      <c r="J68" s="48">
        <f t="shared" si="1"/>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2"/>
        <v>1044027.14</v>
      </c>
      <c r="BB68" s="61">
        <f t="shared" si="3"/>
        <v>1044027.14</v>
      </c>
      <c r="BC68" s="56" t="str">
        <f t="shared" si="4"/>
        <v>INR  Ten Lakh Forty Four Thousand  &amp;Twenty Seven  and Paise Fourteen Only</v>
      </c>
      <c r="BD68" s="15">
        <v>84018</v>
      </c>
      <c r="BE68" s="85">
        <f t="shared" si="0"/>
        <v>95041.16</v>
      </c>
      <c r="HP68" s="16"/>
      <c r="HQ68" s="16"/>
      <c r="HR68" s="16"/>
      <c r="HS68" s="16"/>
      <c r="HT68" s="16"/>
    </row>
    <row r="69" spans="1:228" s="15" customFormat="1" ht="106.5" customHeight="1">
      <c r="A69" s="64">
        <v>57</v>
      </c>
      <c r="B69" s="76" t="s">
        <v>443</v>
      </c>
      <c r="C69" s="80" t="s">
        <v>108</v>
      </c>
      <c r="D69" s="78">
        <v>10.985</v>
      </c>
      <c r="E69" s="79" t="s">
        <v>321</v>
      </c>
      <c r="F69" s="70">
        <v>95323.96</v>
      </c>
      <c r="G69" s="57"/>
      <c r="H69" s="47"/>
      <c r="I69" s="46" t="s">
        <v>39</v>
      </c>
      <c r="J69" s="48">
        <f>IF(I69="Less(-)",-1,1)</f>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total_amount_ba($B$2,$D$2,D69,F69,J69,K69,M69)</f>
        <v>1047133.7</v>
      </c>
      <c r="BB69" s="61">
        <f>BA69+SUM(N69:AZ69)</f>
        <v>1047133.7</v>
      </c>
      <c r="BC69" s="56" t="str">
        <f>SpellNumber(L69,BB69)</f>
        <v>INR  Ten Lakh Forty Seven Thousand One Hundred &amp; Thirty Three  and Paise Seventy Only</v>
      </c>
      <c r="BD69" s="15">
        <v>84268</v>
      </c>
      <c r="BE69" s="85">
        <f t="shared" si="0"/>
        <v>95323.96</v>
      </c>
      <c r="HP69" s="16"/>
      <c r="HQ69" s="16"/>
      <c r="HR69" s="16"/>
      <c r="HS69" s="16"/>
      <c r="HT69" s="16"/>
    </row>
    <row r="70" spans="1:228" s="15" customFormat="1" ht="106.5" customHeight="1">
      <c r="A70" s="64">
        <v>58</v>
      </c>
      <c r="B70" s="76" t="s">
        <v>444</v>
      </c>
      <c r="C70" s="80" t="s">
        <v>109</v>
      </c>
      <c r="D70" s="78">
        <v>8.873</v>
      </c>
      <c r="E70" s="79" t="s">
        <v>321</v>
      </c>
      <c r="F70" s="70">
        <v>95606.76</v>
      </c>
      <c r="G70" s="57"/>
      <c r="H70" s="47"/>
      <c r="I70" s="46" t="s">
        <v>39</v>
      </c>
      <c r="J70" s="48">
        <f>IF(I70="Less(-)",-1,1)</f>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total_amount_ba($B$2,$D$2,D70,F70,J70,K70,M70)</f>
        <v>848318.78</v>
      </c>
      <c r="BB70" s="61">
        <f>BA70+SUM(N70:AZ70)</f>
        <v>848318.78</v>
      </c>
      <c r="BC70" s="56" t="str">
        <f>SpellNumber(L70,BB70)</f>
        <v>INR  Eight Lakh Forty Eight Thousand Three Hundred &amp; Eighteen  and Paise Seventy Eight Only</v>
      </c>
      <c r="BD70" s="15">
        <v>84518</v>
      </c>
      <c r="BE70" s="85">
        <f t="shared" si="0"/>
        <v>95606.76</v>
      </c>
      <c r="HP70" s="16"/>
      <c r="HQ70" s="16"/>
      <c r="HR70" s="16"/>
      <c r="HS70" s="16"/>
      <c r="HT70" s="16"/>
    </row>
    <row r="71" spans="1:228" s="15" customFormat="1" ht="143.25" customHeight="1">
      <c r="A71" s="64">
        <v>59</v>
      </c>
      <c r="B71" s="76" t="s">
        <v>445</v>
      </c>
      <c r="C71" s="80" t="s">
        <v>110</v>
      </c>
      <c r="D71" s="78">
        <v>56.7</v>
      </c>
      <c r="E71" s="79" t="s">
        <v>247</v>
      </c>
      <c r="F71" s="70">
        <v>2668.5</v>
      </c>
      <c r="G71" s="57"/>
      <c r="H71" s="47"/>
      <c r="I71" s="46" t="s">
        <v>39</v>
      </c>
      <c r="J71" s="48">
        <f>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total_amount_ba($B$2,$D$2,D71,F71,J71,K71,M71)</f>
        <v>151303.95</v>
      </c>
      <c r="BB71" s="61">
        <f>BA71+SUM(N71:AZ71)</f>
        <v>151303.95</v>
      </c>
      <c r="BC71" s="56" t="str">
        <f>SpellNumber(L71,BB71)</f>
        <v>INR  One Lakh Fifty One Thousand Three Hundred &amp; Three  and Paise Ninety Five Only</v>
      </c>
      <c r="BD71" s="15">
        <v>2359</v>
      </c>
      <c r="BE71" s="85">
        <f t="shared" si="0"/>
        <v>2668.5</v>
      </c>
      <c r="HP71" s="16"/>
      <c r="HQ71" s="16"/>
      <c r="HR71" s="16"/>
      <c r="HS71" s="16"/>
      <c r="HT71" s="16"/>
    </row>
    <row r="72" spans="1:228" s="15" customFormat="1" ht="143.25" customHeight="1">
      <c r="A72" s="64">
        <v>60</v>
      </c>
      <c r="B72" s="76" t="s">
        <v>446</v>
      </c>
      <c r="C72" s="80" t="s">
        <v>111</v>
      </c>
      <c r="D72" s="78">
        <v>52.5</v>
      </c>
      <c r="E72" s="79" t="s">
        <v>247</v>
      </c>
      <c r="F72" s="70">
        <v>2684.34</v>
      </c>
      <c r="G72" s="57"/>
      <c r="H72" s="47"/>
      <c r="I72" s="46" t="s">
        <v>39</v>
      </c>
      <c r="J72" s="48">
        <f>IF(I72="Less(-)",-1,1)</f>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total_amount_ba($B$2,$D$2,D72,F72,J72,K72,M72)</f>
        <v>140927.85</v>
      </c>
      <c r="BB72" s="61">
        <f>BA72+SUM(N72:AZ72)</f>
        <v>140927.85</v>
      </c>
      <c r="BC72" s="56" t="str">
        <f>SpellNumber(L72,BB72)</f>
        <v>INR  One Lakh Forty Thousand Nine Hundred &amp; Twenty Seven  and Paise Eighty Five Only</v>
      </c>
      <c r="BD72" s="15">
        <v>2373</v>
      </c>
      <c r="BE72" s="85">
        <f t="shared" si="0"/>
        <v>2684.34</v>
      </c>
      <c r="HP72" s="16"/>
      <c r="HQ72" s="16"/>
      <c r="HR72" s="16"/>
      <c r="HS72" s="16"/>
      <c r="HT72" s="16"/>
    </row>
    <row r="73" spans="1:228" s="15" customFormat="1" ht="143.25" customHeight="1">
      <c r="A73" s="64">
        <v>61</v>
      </c>
      <c r="B73" s="76" t="s">
        <v>447</v>
      </c>
      <c r="C73" s="80" t="s">
        <v>112</v>
      </c>
      <c r="D73" s="78">
        <v>54.6</v>
      </c>
      <c r="E73" s="79" t="s">
        <v>247</v>
      </c>
      <c r="F73" s="70">
        <v>2700.17</v>
      </c>
      <c r="G73" s="57"/>
      <c r="H73" s="47"/>
      <c r="I73" s="46" t="s">
        <v>39</v>
      </c>
      <c r="J73" s="48">
        <f t="shared" si="1"/>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2"/>
        <v>147429.28</v>
      </c>
      <c r="BB73" s="61">
        <f t="shared" si="3"/>
        <v>147429.28</v>
      </c>
      <c r="BC73" s="56" t="str">
        <f t="shared" si="4"/>
        <v>INR  One Lakh Forty Seven Thousand Four Hundred &amp; Twenty Nine  and Paise Twenty Eight Only</v>
      </c>
      <c r="BD73" s="15">
        <v>2387</v>
      </c>
      <c r="BE73" s="85">
        <f t="shared" si="0"/>
        <v>2700.17</v>
      </c>
      <c r="HP73" s="16"/>
      <c r="HQ73" s="16"/>
      <c r="HR73" s="16"/>
      <c r="HS73" s="16"/>
      <c r="HT73" s="16"/>
    </row>
    <row r="74" spans="1:228" s="15" customFormat="1" ht="143.25" customHeight="1">
      <c r="A74" s="64">
        <v>62</v>
      </c>
      <c r="B74" s="76" t="s">
        <v>448</v>
      </c>
      <c r="C74" s="80" t="s">
        <v>113</v>
      </c>
      <c r="D74" s="78">
        <v>54.6</v>
      </c>
      <c r="E74" s="79" t="s">
        <v>247</v>
      </c>
      <c r="F74" s="70">
        <v>2716.01</v>
      </c>
      <c r="G74" s="57"/>
      <c r="H74" s="47"/>
      <c r="I74" s="46" t="s">
        <v>39</v>
      </c>
      <c r="J74" s="48">
        <f t="shared" si="1"/>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2"/>
        <v>148294.15</v>
      </c>
      <c r="BB74" s="61">
        <f t="shared" si="3"/>
        <v>148294.15</v>
      </c>
      <c r="BC74" s="56" t="str">
        <f t="shared" si="4"/>
        <v>INR  One Lakh Forty Eight Thousand Two Hundred &amp; Ninety Four  and Paise Fifteen Only</v>
      </c>
      <c r="BD74" s="15">
        <v>2401</v>
      </c>
      <c r="BE74" s="85">
        <f t="shared" si="0"/>
        <v>2716.01</v>
      </c>
      <c r="HP74" s="16"/>
      <c r="HQ74" s="16"/>
      <c r="HR74" s="16"/>
      <c r="HS74" s="16"/>
      <c r="HT74" s="16"/>
    </row>
    <row r="75" spans="1:228" s="15" customFormat="1" ht="143.25" customHeight="1">
      <c r="A75" s="64">
        <v>63</v>
      </c>
      <c r="B75" s="76" t="s">
        <v>449</v>
      </c>
      <c r="C75" s="80" t="s">
        <v>114</v>
      </c>
      <c r="D75" s="78">
        <v>54.6</v>
      </c>
      <c r="E75" s="79" t="s">
        <v>247</v>
      </c>
      <c r="F75" s="70">
        <v>2731.85</v>
      </c>
      <c r="G75" s="57"/>
      <c r="H75" s="47"/>
      <c r="I75" s="46" t="s">
        <v>39</v>
      </c>
      <c r="J75" s="48">
        <f>IF(I75="Less(-)",-1,1)</f>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total_amount_ba($B$2,$D$2,D75,F75,J75,K75,M75)</f>
        <v>149159.01</v>
      </c>
      <c r="BB75" s="61">
        <f>BA75+SUM(N75:AZ75)</f>
        <v>149159.01</v>
      </c>
      <c r="BC75" s="56" t="str">
        <f>SpellNumber(L75,BB75)</f>
        <v>INR  One Lakh Forty Nine Thousand One Hundred &amp; Fifty Nine  and Paise One Only</v>
      </c>
      <c r="BD75" s="15">
        <v>2415</v>
      </c>
      <c r="BE75" s="85">
        <f t="shared" si="0"/>
        <v>2731.85</v>
      </c>
      <c r="HP75" s="16"/>
      <c r="HQ75" s="16"/>
      <c r="HR75" s="16"/>
      <c r="HS75" s="16"/>
      <c r="HT75" s="16"/>
    </row>
    <row r="76" spans="1:228" s="15" customFormat="1" ht="143.25" customHeight="1">
      <c r="A76" s="64">
        <v>64</v>
      </c>
      <c r="B76" s="76" t="s">
        <v>450</v>
      </c>
      <c r="C76" s="80" t="s">
        <v>115</v>
      </c>
      <c r="D76" s="78">
        <v>54.6</v>
      </c>
      <c r="E76" s="79" t="s">
        <v>247</v>
      </c>
      <c r="F76" s="70">
        <v>2752.21</v>
      </c>
      <c r="G76" s="57"/>
      <c r="H76" s="47"/>
      <c r="I76" s="46" t="s">
        <v>39</v>
      </c>
      <c r="J76" s="48">
        <f>IF(I76="Less(-)",-1,1)</f>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total_amount_ba($B$2,$D$2,D76,F76,J76,K76,M76)</f>
        <v>150270.67</v>
      </c>
      <c r="BB76" s="61">
        <f>BA76+SUM(N76:AZ76)</f>
        <v>150270.67</v>
      </c>
      <c r="BC76" s="56" t="str">
        <f>SpellNumber(L76,BB76)</f>
        <v>INR  One Lakh Fifty Thousand Two Hundred &amp; Seventy  and Paise Sixty Seven Only</v>
      </c>
      <c r="BD76" s="15">
        <v>2433</v>
      </c>
      <c r="BE76" s="85">
        <f t="shared" si="0"/>
        <v>2752.21</v>
      </c>
      <c r="HP76" s="16"/>
      <c r="HQ76" s="16"/>
      <c r="HR76" s="16"/>
      <c r="HS76" s="16"/>
      <c r="HT76" s="16"/>
    </row>
    <row r="77" spans="1:228" s="15" customFormat="1" ht="143.25" customHeight="1">
      <c r="A77" s="64">
        <v>65</v>
      </c>
      <c r="B77" s="76" t="s">
        <v>451</v>
      </c>
      <c r="C77" s="80" t="s">
        <v>116</v>
      </c>
      <c r="D77" s="78">
        <v>44.1</v>
      </c>
      <c r="E77" s="79" t="s">
        <v>247</v>
      </c>
      <c r="F77" s="70">
        <v>2772.57</v>
      </c>
      <c r="G77" s="57"/>
      <c r="H77" s="47"/>
      <c r="I77" s="46" t="s">
        <v>39</v>
      </c>
      <c r="J77" s="48">
        <f t="shared" si="1"/>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2"/>
        <v>122270.34</v>
      </c>
      <c r="BB77" s="61">
        <f t="shared" si="3"/>
        <v>122270.34</v>
      </c>
      <c r="BC77" s="56" t="str">
        <f t="shared" si="4"/>
        <v>INR  One Lakh Twenty Two Thousand Two Hundred &amp; Seventy  and Paise Thirty Four Only</v>
      </c>
      <c r="BD77" s="15">
        <v>2451</v>
      </c>
      <c r="BE77" s="85">
        <f t="shared" si="0"/>
        <v>2772.57</v>
      </c>
      <c r="HP77" s="16"/>
      <c r="HQ77" s="16"/>
      <c r="HR77" s="16"/>
      <c r="HS77" s="16"/>
      <c r="HT77" s="16"/>
    </row>
    <row r="78" spans="1:228" s="15" customFormat="1" ht="120" customHeight="1">
      <c r="A78" s="64">
        <v>66</v>
      </c>
      <c r="B78" s="76" t="s">
        <v>452</v>
      </c>
      <c r="C78" s="80" t="s">
        <v>117</v>
      </c>
      <c r="D78" s="78">
        <v>540.3</v>
      </c>
      <c r="E78" s="79" t="s">
        <v>249</v>
      </c>
      <c r="F78" s="70">
        <v>562.21</v>
      </c>
      <c r="G78" s="57"/>
      <c r="H78" s="47"/>
      <c r="I78" s="46" t="s">
        <v>39</v>
      </c>
      <c r="J78" s="48">
        <f t="shared" si="1"/>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2"/>
        <v>303762.06</v>
      </c>
      <c r="BB78" s="61">
        <f t="shared" si="3"/>
        <v>303762.06</v>
      </c>
      <c r="BC78" s="56" t="str">
        <f t="shared" si="4"/>
        <v>INR  Three Lakh Three Thousand Seven Hundred &amp; Sixty Two  and Paise Six Only</v>
      </c>
      <c r="BD78" s="15">
        <v>497</v>
      </c>
      <c r="BE78" s="85">
        <f t="shared" si="0"/>
        <v>562.21</v>
      </c>
      <c r="HP78" s="16"/>
      <c r="HQ78" s="16"/>
      <c r="HR78" s="16"/>
      <c r="HS78" s="16"/>
      <c r="HT78" s="16"/>
    </row>
    <row r="79" spans="1:228" s="15" customFormat="1" ht="119.25" customHeight="1">
      <c r="A79" s="64">
        <v>67</v>
      </c>
      <c r="B79" s="76" t="s">
        <v>453</v>
      </c>
      <c r="C79" s="80" t="s">
        <v>118</v>
      </c>
      <c r="D79" s="78">
        <v>18.9</v>
      </c>
      <c r="E79" s="79" t="s">
        <v>247</v>
      </c>
      <c r="F79" s="70">
        <v>3125.51</v>
      </c>
      <c r="G79" s="57"/>
      <c r="H79" s="47"/>
      <c r="I79" s="46" t="s">
        <v>39</v>
      </c>
      <c r="J79" s="48">
        <f t="shared" si="1"/>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2"/>
        <v>59072.14</v>
      </c>
      <c r="BB79" s="61">
        <f t="shared" si="3"/>
        <v>59072.14</v>
      </c>
      <c r="BC79" s="56" t="str">
        <f t="shared" si="4"/>
        <v>INR  Fifty Nine Thousand  &amp;Seventy Two  and Paise Fourteen Only</v>
      </c>
      <c r="BD79" s="15">
        <v>2763</v>
      </c>
      <c r="BE79" s="85">
        <f aca="true" t="shared" si="5" ref="BE79:BE142">BD79*1.12*1.01</f>
        <v>3125.51</v>
      </c>
      <c r="HP79" s="16"/>
      <c r="HQ79" s="16"/>
      <c r="HR79" s="16"/>
      <c r="HS79" s="16"/>
      <c r="HT79" s="16"/>
    </row>
    <row r="80" spans="1:228" s="15" customFormat="1" ht="120" customHeight="1">
      <c r="A80" s="64">
        <v>68</v>
      </c>
      <c r="B80" s="76" t="s">
        <v>454</v>
      </c>
      <c r="C80" s="80" t="s">
        <v>119</v>
      </c>
      <c r="D80" s="78">
        <v>34.65</v>
      </c>
      <c r="E80" s="79" t="s">
        <v>247</v>
      </c>
      <c r="F80" s="70">
        <v>3141.34</v>
      </c>
      <c r="G80" s="57"/>
      <c r="H80" s="47"/>
      <c r="I80" s="46" t="s">
        <v>39</v>
      </c>
      <c r="J80" s="48">
        <f t="shared" si="1"/>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2"/>
        <v>108847.43</v>
      </c>
      <c r="BB80" s="61">
        <f t="shared" si="3"/>
        <v>108847.43</v>
      </c>
      <c r="BC80" s="56" t="str">
        <f t="shared" si="4"/>
        <v>INR  One Lakh Eight Thousand Eight Hundred &amp; Forty Seven  and Paise Forty Three Only</v>
      </c>
      <c r="BD80" s="15">
        <v>2777</v>
      </c>
      <c r="BE80" s="85">
        <f t="shared" si="5"/>
        <v>3141.34</v>
      </c>
      <c r="HP80" s="16"/>
      <c r="HQ80" s="16"/>
      <c r="HR80" s="16"/>
      <c r="HS80" s="16"/>
      <c r="HT80" s="16"/>
    </row>
    <row r="81" spans="1:228" s="15" customFormat="1" ht="113.25" customHeight="1">
      <c r="A81" s="64">
        <v>69</v>
      </c>
      <c r="B81" s="76" t="s">
        <v>455</v>
      </c>
      <c r="C81" s="80" t="s">
        <v>120</v>
      </c>
      <c r="D81" s="78">
        <v>28.35</v>
      </c>
      <c r="E81" s="79" t="s">
        <v>247</v>
      </c>
      <c r="F81" s="70">
        <v>3157.18</v>
      </c>
      <c r="G81" s="57"/>
      <c r="H81" s="47"/>
      <c r="I81" s="46" t="s">
        <v>39</v>
      </c>
      <c r="J81" s="48">
        <f t="shared" si="1"/>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2"/>
        <v>89506.05</v>
      </c>
      <c r="BB81" s="61">
        <f t="shared" si="3"/>
        <v>89506.05</v>
      </c>
      <c r="BC81" s="56" t="str">
        <f t="shared" si="4"/>
        <v>INR  Eighty Nine Thousand Five Hundred &amp; Six  and Paise Five Only</v>
      </c>
      <c r="BD81" s="15">
        <v>2791</v>
      </c>
      <c r="BE81" s="85">
        <f t="shared" si="5"/>
        <v>3157.18</v>
      </c>
      <c r="HP81" s="16"/>
      <c r="HQ81" s="16"/>
      <c r="HR81" s="16"/>
      <c r="HS81" s="16"/>
      <c r="HT81" s="16"/>
    </row>
    <row r="82" spans="1:228" s="15" customFormat="1" ht="115.5" customHeight="1">
      <c r="A82" s="64">
        <v>70</v>
      </c>
      <c r="B82" s="76" t="s">
        <v>456</v>
      </c>
      <c r="C82" s="80" t="s">
        <v>121</v>
      </c>
      <c r="D82" s="71">
        <v>28.35</v>
      </c>
      <c r="E82" s="72" t="s">
        <v>247</v>
      </c>
      <c r="F82" s="71">
        <v>3173.02</v>
      </c>
      <c r="G82" s="57"/>
      <c r="H82" s="47"/>
      <c r="I82" s="46" t="s">
        <v>39</v>
      </c>
      <c r="J82" s="48">
        <f>IF(I82="Less(-)",-1,1)</f>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aca="true" t="shared" si="6" ref="BA82:BA123">total_amount_ba($B$2,$D$2,D82,F82,J82,K82,M82)</f>
        <v>89955.12</v>
      </c>
      <c r="BB82" s="61">
        <f>BA82+SUM(N82:AZ82)</f>
        <v>89955.12</v>
      </c>
      <c r="BC82" s="56" t="str">
        <f>SpellNumber(L82,BB82)</f>
        <v>INR  Eighty Nine Thousand Nine Hundred &amp; Fifty Five  and Paise Twelve Only</v>
      </c>
      <c r="BD82" s="15">
        <v>2805</v>
      </c>
      <c r="BE82" s="85">
        <f t="shared" si="5"/>
        <v>3173.02</v>
      </c>
      <c r="HP82" s="16"/>
      <c r="HQ82" s="16"/>
      <c r="HR82" s="16"/>
      <c r="HS82" s="16"/>
      <c r="HT82" s="16"/>
    </row>
    <row r="83" spans="1:228" s="15" customFormat="1" ht="118.5" customHeight="1">
      <c r="A83" s="64">
        <v>71</v>
      </c>
      <c r="B83" s="76" t="s">
        <v>457</v>
      </c>
      <c r="C83" s="80" t="s">
        <v>122</v>
      </c>
      <c r="D83" s="71">
        <v>28.35</v>
      </c>
      <c r="E83" s="72" t="s">
        <v>247</v>
      </c>
      <c r="F83" s="71">
        <v>3188.85</v>
      </c>
      <c r="G83" s="57"/>
      <c r="H83" s="47"/>
      <c r="I83" s="46" t="s">
        <v>39</v>
      </c>
      <c r="J83" s="48">
        <f t="shared" si="1"/>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6"/>
        <v>90403.9</v>
      </c>
      <c r="BB83" s="61">
        <f t="shared" si="3"/>
        <v>90403.9</v>
      </c>
      <c r="BC83" s="56" t="str">
        <f t="shared" si="4"/>
        <v>INR  Ninety Thousand Four Hundred &amp; Three  and Paise Ninety Only</v>
      </c>
      <c r="BD83" s="15">
        <v>2819</v>
      </c>
      <c r="BE83" s="85">
        <f t="shared" si="5"/>
        <v>3188.85</v>
      </c>
      <c r="HP83" s="16"/>
      <c r="HQ83" s="16"/>
      <c r="HR83" s="16"/>
      <c r="HS83" s="16"/>
      <c r="HT83" s="16"/>
    </row>
    <row r="84" spans="1:228" s="15" customFormat="1" ht="118.5" customHeight="1">
      <c r="A84" s="64">
        <v>72</v>
      </c>
      <c r="B84" s="76" t="s">
        <v>458</v>
      </c>
      <c r="C84" s="80" t="s">
        <v>123</v>
      </c>
      <c r="D84" s="71">
        <v>28.35</v>
      </c>
      <c r="E84" s="72" t="s">
        <v>247</v>
      </c>
      <c r="F84" s="71">
        <v>3209.21</v>
      </c>
      <c r="G84" s="57"/>
      <c r="H84" s="47"/>
      <c r="I84" s="46" t="s">
        <v>39</v>
      </c>
      <c r="J84" s="48">
        <f t="shared" si="1"/>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6"/>
        <v>90981.1</v>
      </c>
      <c r="BB84" s="61">
        <f t="shared" si="3"/>
        <v>90981.1</v>
      </c>
      <c r="BC84" s="56" t="str">
        <f t="shared" si="4"/>
        <v>INR  Ninety Thousand Nine Hundred &amp; Eighty One  and Paise Ten Only</v>
      </c>
      <c r="BD84" s="15">
        <v>2837</v>
      </c>
      <c r="BE84" s="85">
        <f t="shared" si="5"/>
        <v>3209.21</v>
      </c>
      <c r="HP84" s="16"/>
      <c r="HQ84" s="16"/>
      <c r="HR84" s="16"/>
      <c r="HS84" s="16"/>
      <c r="HT84" s="16"/>
    </row>
    <row r="85" spans="1:228" s="15" customFormat="1" ht="120.75" customHeight="1">
      <c r="A85" s="64">
        <v>73</v>
      </c>
      <c r="B85" s="76" t="s">
        <v>459</v>
      </c>
      <c r="C85" s="80" t="s">
        <v>124</v>
      </c>
      <c r="D85" s="71">
        <v>28.35</v>
      </c>
      <c r="E85" s="72" t="s">
        <v>247</v>
      </c>
      <c r="F85" s="71">
        <v>3229.58</v>
      </c>
      <c r="G85" s="57"/>
      <c r="H85" s="47"/>
      <c r="I85" s="46" t="s">
        <v>39</v>
      </c>
      <c r="J85" s="48">
        <f t="shared" si="1"/>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6"/>
        <v>91558.59</v>
      </c>
      <c r="BB85" s="61">
        <f t="shared" si="3"/>
        <v>91558.59</v>
      </c>
      <c r="BC85" s="56" t="str">
        <f t="shared" si="4"/>
        <v>INR  Ninety One Thousand Five Hundred &amp; Fifty Eight  and Paise Fifty Nine Only</v>
      </c>
      <c r="BD85" s="15">
        <v>2855</v>
      </c>
      <c r="BE85" s="85">
        <f t="shared" si="5"/>
        <v>3229.58</v>
      </c>
      <c r="HP85" s="16"/>
      <c r="HQ85" s="16"/>
      <c r="HR85" s="16"/>
      <c r="HS85" s="16"/>
      <c r="HT85" s="16"/>
    </row>
    <row r="86" spans="1:228" s="15" customFormat="1" ht="116.25" customHeight="1">
      <c r="A86" s="64">
        <v>74</v>
      </c>
      <c r="B86" s="76" t="s">
        <v>460</v>
      </c>
      <c r="C86" s="80" t="s">
        <v>125</v>
      </c>
      <c r="D86" s="71">
        <v>6.3</v>
      </c>
      <c r="E86" s="72" t="s">
        <v>247</v>
      </c>
      <c r="F86" s="71">
        <v>3249.94</v>
      </c>
      <c r="G86" s="57"/>
      <c r="H86" s="47"/>
      <c r="I86" s="46" t="s">
        <v>39</v>
      </c>
      <c r="J86" s="48">
        <f>IF(I86="Less(-)",-1,1)</f>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6"/>
        <v>20474.62</v>
      </c>
      <c r="BB86" s="61">
        <f>BA86+SUM(N86:AZ86)</f>
        <v>20474.62</v>
      </c>
      <c r="BC86" s="56" t="str">
        <f>SpellNumber(L86,BB86)</f>
        <v>INR  Twenty Thousand Four Hundred &amp; Seventy Four  and Paise Sixty Two Only</v>
      </c>
      <c r="BD86" s="15">
        <v>2873</v>
      </c>
      <c r="BE86" s="85">
        <f t="shared" si="5"/>
        <v>3249.94</v>
      </c>
      <c r="HP86" s="16"/>
      <c r="HQ86" s="16"/>
      <c r="HR86" s="16"/>
      <c r="HS86" s="16"/>
      <c r="HT86" s="16"/>
    </row>
    <row r="87" spans="1:228" s="15" customFormat="1" ht="50.25" customHeight="1">
      <c r="A87" s="64">
        <v>75</v>
      </c>
      <c r="B87" s="76" t="s">
        <v>461</v>
      </c>
      <c r="C87" s="80" t="s">
        <v>126</v>
      </c>
      <c r="D87" s="78">
        <v>917.28</v>
      </c>
      <c r="E87" s="79" t="s">
        <v>247</v>
      </c>
      <c r="F87" s="70">
        <v>42.99</v>
      </c>
      <c r="G87" s="57"/>
      <c r="H87" s="47"/>
      <c r="I87" s="46" t="s">
        <v>39</v>
      </c>
      <c r="J87" s="48">
        <f t="shared" si="1"/>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6"/>
        <v>39433.87</v>
      </c>
      <c r="BB87" s="61">
        <f t="shared" si="3"/>
        <v>39433.87</v>
      </c>
      <c r="BC87" s="56" t="str">
        <f t="shared" si="4"/>
        <v>INR  Thirty Nine Thousand Four Hundred &amp; Thirty Three  and Paise Eighty Seven Only</v>
      </c>
      <c r="BD87" s="15">
        <v>38</v>
      </c>
      <c r="BE87" s="85">
        <f t="shared" si="5"/>
        <v>42.99</v>
      </c>
      <c r="HP87" s="16"/>
      <c r="HQ87" s="16"/>
      <c r="HR87" s="16"/>
      <c r="HS87" s="16"/>
      <c r="HT87" s="16"/>
    </row>
    <row r="88" spans="1:228" s="15" customFormat="1" ht="105.75" customHeight="1">
      <c r="A88" s="64">
        <v>76</v>
      </c>
      <c r="B88" s="76" t="s">
        <v>462</v>
      </c>
      <c r="C88" s="80" t="s">
        <v>127</v>
      </c>
      <c r="D88" s="78">
        <v>917.28</v>
      </c>
      <c r="E88" s="79" t="s">
        <v>247</v>
      </c>
      <c r="F88" s="70">
        <v>91.63</v>
      </c>
      <c r="G88" s="57"/>
      <c r="H88" s="47"/>
      <c r="I88" s="46" t="s">
        <v>39</v>
      </c>
      <c r="J88" s="48">
        <f aca="true" t="shared" si="7" ref="J88:J123">IF(I88="Less(-)",-1,1)</f>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6"/>
        <v>84050.37</v>
      </c>
      <c r="BB88" s="61">
        <f aca="true" t="shared" si="8" ref="BB88:BB123">BA88+SUM(N88:AZ88)</f>
        <v>84050.37</v>
      </c>
      <c r="BC88" s="56" t="str">
        <f aca="true" t="shared" si="9" ref="BC88:BC123">SpellNumber(L88,BB88)</f>
        <v>INR  Eighty Four Thousand  &amp;Fifty  and Paise Thirty Seven Only</v>
      </c>
      <c r="BD88" s="15">
        <v>81</v>
      </c>
      <c r="BE88" s="85">
        <f t="shared" si="5"/>
        <v>91.63</v>
      </c>
      <c r="HP88" s="16"/>
      <c r="HQ88" s="16"/>
      <c r="HR88" s="16"/>
      <c r="HS88" s="16"/>
      <c r="HT88" s="16"/>
    </row>
    <row r="89" spans="1:228" s="15" customFormat="1" ht="131.25" customHeight="1">
      <c r="A89" s="64">
        <v>77</v>
      </c>
      <c r="B89" s="76" t="s">
        <v>322</v>
      </c>
      <c r="C89" s="80" t="s">
        <v>128</v>
      </c>
      <c r="D89" s="78">
        <v>992.538</v>
      </c>
      <c r="E89" s="79" t="s">
        <v>247</v>
      </c>
      <c r="F89" s="70">
        <v>150.45</v>
      </c>
      <c r="G89" s="57"/>
      <c r="H89" s="47"/>
      <c r="I89" s="46" t="s">
        <v>39</v>
      </c>
      <c r="J89" s="48">
        <f t="shared" si="7"/>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6"/>
        <v>149327.34</v>
      </c>
      <c r="BB89" s="61">
        <f t="shared" si="8"/>
        <v>149327.34</v>
      </c>
      <c r="BC89" s="56" t="str">
        <f t="shared" si="9"/>
        <v>INR  One Lakh Forty Nine Thousand Three Hundred &amp; Twenty Seven  and Paise Thirty Four Only</v>
      </c>
      <c r="BD89" s="15">
        <v>133</v>
      </c>
      <c r="BE89" s="85">
        <f t="shared" si="5"/>
        <v>150.45</v>
      </c>
      <c r="HP89" s="16"/>
      <c r="HQ89" s="16"/>
      <c r="HR89" s="16"/>
      <c r="HS89" s="16"/>
      <c r="HT89" s="16"/>
    </row>
    <row r="90" spans="1:228" s="15" customFormat="1" ht="131.25" customHeight="1">
      <c r="A90" s="64">
        <v>78</v>
      </c>
      <c r="B90" s="76" t="s">
        <v>323</v>
      </c>
      <c r="C90" s="80" t="s">
        <v>129</v>
      </c>
      <c r="D90" s="78">
        <v>992.538</v>
      </c>
      <c r="E90" s="79" t="s">
        <v>247</v>
      </c>
      <c r="F90" s="70">
        <v>154.97</v>
      </c>
      <c r="G90" s="57"/>
      <c r="H90" s="47"/>
      <c r="I90" s="46" t="s">
        <v>39</v>
      </c>
      <c r="J90" s="48">
        <f t="shared" si="7"/>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6"/>
        <v>153813.61</v>
      </c>
      <c r="BB90" s="61">
        <f t="shared" si="8"/>
        <v>153813.61</v>
      </c>
      <c r="BC90" s="56" t="str">
        <f t="shared" si="9"/>
        <v>INR  One Lakh Fifty Three Thousand Eight Hundred &amp; Thirteen  and Paise Sixty One Only</v>
      </c>
      <c r="BD90" s="15">
        <v>137</v>
      </c>
      <c r="BE90" s="85">
        <f t="shared" si="5"/>
        <v>154.97</v>
      </c>
      <c r="HP90" s="16"/>
      <c r="HQ90" s="16"/>
      <c r="HR90" s="16"/>
      <c r="HS90" s="16"/>
      <c r="HT90" s="16"/>
    </row>
    <row r="91" spans="1:228" s="15" customFormat="1" ht="131.25" customHeight="1">
      <c r="A91" s="64">
        <v>79</v>
      </c>
      <c r="B91" s="76" t="s">
        <v>324</v>
      </c>
      <c r="C91" s="80" t="s">
        <v>130</v>
      </c>
      <c r="D91" s="78">
        <v>992.538</v>
      </c>
      <c r="E91" s="79" t="s">
        <v>247</v>
      </c>
      <c r="F91" s="70">
        <v>159.5</v>
      </c>
      <c r="G91" s="57"/>
      <c r="H91" s="47"/>
      <c r="I91" s="46" t="s">
        <v>39</v>
      </c>
      <c r="J91" s="48">
        <f t="shared" si="7"/>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6"/>
        <v>158309.81</v>
      </c>
      <c r="BB91" s="61">
        <f t="shared" si="8"/>
        <v>158309.81</v>
      </c>
      <c r="BC91" s="56" t="str">
        <f t="shared" si="9"/>
        <v>INR  One Lakh Fifty Eight Thousand Three Hundred &amp; Nine  and Paise Eighty One Only</v>
      </c>
      <c r="BD91" s="15">
        <v>141</v>
      </c>
      <c r="BE91" s="85">
        <f t="shared" si="5"/>
        <v>159.5</v>
      </c>
      <c r="HP91" s="16"/>
      <c r="HQ91" s="16"/>
      <c r="HR91" s="16"/>
      <c r="HS91" s="16"/>
      <c r="HT91" s="16"/>
    </row>
    <row r="92" spans="1:228" s="15" customFormat="1" ht="131.25" customHeight="1">
      <c r="A92" s="64">
        <v>80</v>
      </c>
      <c r="B92" s="76" t="s">
        <v>394</v>
      </c>
      <c r="C92" s="80" t="s">
        <v>131</v>
      </c>
      <c r="D92" s="78">
        <v>992.538</v>
      </c>
      <c r="E92" s="79" t="s">
        <v>247</v>
      </c>
      <c r="F92" s="70">
        <v>164.02</v>
      </c>
      <c r="G92" s="57"/>
      <c r="H92" s="47"/>
      <c r="I92" s="46" t="s">
        <v>39</v>
      </c>
      <c r="J92" s="48">
        <f t="shared" si="7"/>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6"/>
        <v>162796.08</v>
      </c>
      <c r="BB92" s="61">
        <f t="shared" si="8"/>
        <v>162796.08</v>
      </c>
      <c r="BC92" s="56" t="str">
        <f t="shared" si="9"/>
        <v>INR  One Lakh Sixty Two Thousand Seven Hundred &amp; Ninety Six  and Paise Eight Only</v>
      </c>
      <c r="BD92" s="15">
        <v>145</v>
      </c>
      <c r="BE92" s="85">
        <f t="shared" si="5"/>
        <v>164.02</v>
      </c>
      <c r="HP92" s="16"/>
      <c r="HQ92" s="16"/>
      <c r="HR92" s="16"/>
      <c r="HS92" s="16"/>
      <c r="HT92" s="16"/>
    </row>
    <row r="93" spans="1:228" s="15" customFormat="1" ht="131.25" customHeight="1">
      <c r="A93" s="64">
        <v>81</v>
      </c>
      <c r="B93" s="76" t="s">
        <v>395</v>
      </c>
      <c r="C93" s="80" t="s">
        <v>132</v>
      </c>
      <c r="D93" s="78">
        <v>992.538</v>
      </c>
      <c r="E93" s="79" t="s">
        <v>247</v>
      </c>
      <c r="F93" s="70">
        <v>168.55</v>
      </c>
      <c r="G93" s="57"/>
      <c r="H93" s="47"/>
      <c r="I93" s="46" t="s">
        <v>39</v>
      </c>
      <c r="J93" s="48">
        <f t="shared" si="7"/>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6"/>
        <v>167292.28</v>
      </c>
      <c r="BB93" s="61">
        <f t="shared" si="8"/>
        <v>167292.28</v>
      </c>
      <c r="BC93" s="56" t="str">
        <f t="shared" si="9"/>
        <v>INR  One Lakh Sixty Seven Thousand Two Hundred &amp; Ninety Two  and Paise Twenty Eight Only</v>
      </c>
      <c r="BD93" s="15">
        <v>149</v>
      </c>
      <c r="BE93" s="85">
        <f t="shared" si="5"/>
        <v>168.55</v>
      </c>
      <c r="HP93" s="16"/>
      <c r="HQ93" s="16"/>
      <c r="HR93" s="16"/>
      <c r="HS93" s="16"/>
      <c r="HT93" s="16"/>
    </row>
    <row r="94" spans="1:228" s="15" customFormat="1" ht="131.25" customHeight="1">
      <c r="A94" s="64">
        <v>82</v>
      </c>
      <c r="B94" s="76" t="s">
        <v>463</v>
      </c>
      <c r="C94" s="80" t="s">
        <v>133</v>
      </c>
      <c r="D94" s="78">
        <v>992.538</v>
      </c>
      <c r="E94" s="79" t="s">
        <v>247</v>
      </c>
      <c r="F94" s="70">
        <v>174.2</v>
      </c>
      <c r="G94" s="57"/>
      <c r="H94" s="47"/>
      <c r="I94" s="46" t="s">
        <v>39</v>
      </c>
      <c r="J94" s="48">
        <f t="shared" si="7"/>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6"/>
        <v>172900.12</v>
      </c>
      <c r="BB94" s="61">
        <f t="shared" si="8"/>
        <v>172900.12</v>
      </c>
      <c r="BC94" s="56" t="str">
        <f t="shared" si="9"/>
        <v>INR  One Lakh Seventy Two Thousand Nine Hundred    and Paise Twelve Only</v>
      </c>
      <c r="BD94" s="15">
        <v>154</v>
      </c>
      <c r="BE94" s="85">
        <f t="shared" si="5"/>
        <v>174.2</v>
      </c>
      <c r="HP94" s="16"/>
      <c r="HQ94" s="16"/>
      <c r="HR94" s="16"/>
      <c r="HS94" s="16"/>
      <c r="HT94" s="16"/>
    </row>
    <row r="95" spans="1:228" s="15" customFormat="1" ht="131.25" customHeight="1">
      <c r="A95" s="64">
        <v>83</v>
      </c>
      <c r="B95" s="76" t="s">
        <v>464</v>
      </c>
      <c r="C95" s="80" t="s">
        <v>134</v>
      </c>
      <c r="D95" s="78">
        <v>992.538</v>
      </c>
      <c r="E95" s="79" t="s">
        <v>247</v>
      </c>
      <c r="F95" s="70">
        <v>179.86</v>
      </c>
      <c r="G95" s="57"/>
      <c r="H95" s="47"/>
      <c r="I95" s="46" t="s">
        <v>39</v>
      </c>
      <c r="J95" s="48">
        <f t="shared" si="7"/>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6"/>
        <v>178517.88</v>
      </c>
      <c r="BB95" s="61">
        <f t="shared" si="8"/>
        <v>178517.88</v>
      </c>
      <c r="BC95" s="56" t="str">
        <f t="shared" si="9"/>
        <v>INR  One Lakh Seventy Eight Thousand Five Hundred &amp; Seventeen  and Paise Eighty Eight Only</v>
      </c>
      <c r="BD95" s="15">
        <v>159</v>
      </c>
      <c r="BE95" s="85">
        <f t="shared" si="5"/>
        <v>179.86</v>
      </c>
      <c r="HP95" s="16"/>
      <c r="HQ95" s="16"/>
      <c r="HR95" s="16"/>
      <c r="HS95" s="16"/>
      <c r="HT95" s="16"/>
    </row>
    <row r="96" spans="1:228" s="15" customFormat="1" ht="131.25" customHeight="1">
      <c r="A96" s="64">
        <v>84</v>
      </c>
      <c r="B96" s="76" t="s">
        <v>465</v>
      </c>
      <c r="C96" s="80" t="s">
        <v>135</v>
      </c>
      <c r="D96" s="78">
        <v>84.063</v>
      </c>
      <c r="E96" s="79" t="s">
        <v>247</v>
      </c>
      <c r="F96" s="70">
        <v>185.52</v>
      </c>
      <c r="G96" s="57"/>
      <c r="H96" s="47"/>
      <c r="I96" s="46" t="s">
        <v>39</v>
      </c>
      <c r="J96" s="48">
        <f t="shared" si="7"/>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6"/>
        <v>15595.37</v>
      </c>
      <c r="BB96" s="61">
        <f t="shared" si="8"/>
        <v>15595.37</v>
      </c>
      <c r="BC96" s="56" t="str">
        <f t="shared" si="9"/>
        <v>INR  Fifteen Thousand Five Hundred &amp; Ninety Five  and Paise Thirty Seven Only</v>
      </c>
      <c r="BD96" s="15">
        <v>164</v>
      </c>
      <c r="BE96" s="85">
        <f t="shared" si="5"/>
        <v>185.52</v>
      </c>
      <c r="HP96" s="16"/>
      <c r="HQ96" s="16"/>
      <c r="HR96" s="16"/>
      <c r="HS96" s="16"/>
      <c r="HT96" s="16"/>
    </row>
    <row r="97" spans="1:228" s="15" customFormat="1" ht="117" customHeight="1">
      <c r="A97" s="64">
        <v>85</v>
      </c>
      <c r="B97" s="76" t="s">
        <v>326</v>
      </c>
      <c r="C97" s="80" t="s">
        <v>136</v>
      </c>
      <c r="D97" s="78">
        <v>2138.36</v>
      </c>
      <c r="E97" s="79" t="s">
        <v>247</v>
      </c>
      <c r="F97" s="70">
        <v>197.96</v>
      </c>
      <c r="G97" s="57"/>
      <c r="H97" s="47"/>
      <c r="I97" s="46" t="s">
        <v>39</v>
      </c>
      <c r="J97" s="48">
        <f t="shared" si="7"/>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6"/>
        <v>423309.75</v>
      </c>
      <c r="BB97" s="61">
        <f t="shared" si="8"/>
        <v>423309.75</v>
      </c>
      <c r="BC97" s="56" t="str">
        <f t="shared" si="9"/>
        <v>INR  Four Lakh Twenty Three Thousand Three Hundred &amp; Nine  and Paise Seventy Five Only</v>
      </c>
      <c r="BD97" s="15">
        <v>175</v>
      </c>
      <c r="BE97" s="85">
        <f t="shared" si="5"/>
        <v>197.96</v>
      </c>
      <c r="HP97" s="16"/>
      <c r="HQ97" s="16"/>
      <c r="HR97" s="16"/>
      <c r="HS97" s="16"/>
      <c r="HT97" s="16"/>
    </row>
    <row r="98" spans="1:228" s="15" customFormat="1" ht="117" customHeight="1">
      <c r="A98" s="64">
        <v>86</v>
      </c>
      <c r="B98" s="76" t="s">
        <v>327</v>
      </c>
      <c r="C98" s="80" t="s">
        <v>137</v>
      </c>
      <c r="D98" s="78">
        <v>494.76</v>
      </c>
      <c r="E98" s="79" t="s">
        <v>247</v>
      </c>
      <c r="F98" s="70">
        <v>202.48</v>
      </c>
      <c r="G98" s="57"/>
      <c r="H98" s="47"/>
      <c r="I98" s="46" t="s">
        <v>39</v>
      </c>
      <c r="J98" s="48">
        <f t="shared" si="7"/>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6"/>
        <v>100179</v>
      </c>
      <c r="BB98" s="61">
        <f t="shared" si="8"/>
        <v>100179</v>
      </c>
      <c r="BC98" s="56" t="str">
        <f t="shared" si="9"/>
        <v>INR  One Lakh One Hundred &amp; Seventy Nine  Only</v>
      </c>
      <c r="BD98" s="15">
        <v>179</v>
      </c>
      <c r="BE98" s="85">
        <f t="shared" si="5"/>
        <v>202.48</v>
      </c>
      <c r="HP98" s="16"/>
      <c r="HQ98" s="16"/>
      <c r="HR98" s="16"/>
      <c r="HS98" s="16"/>
      <c r="HT98" s="16"/>
    </row>
    <row r="99" spans="1:228" s="15" customFormat="1" ht="117" customHeight="1">
      <c r="A99" s="64">
        <v>87</v>
      </c>
      <c r="B99" s="76" t="s">
        <v>325</v>
      </c>
      <c r="C99" s="80" t="s">
        <v>138</v>
      </c>
      <c r="D99" s="78">
        <v>494.76</v>
      </c>
      <c r="E99" s="79" t="s">
        <v>247</v>
      </c>
      <c r="F99" s="70">
        <v>207.01</v>
      </c>
      <c r="G99" s="57"/>
      <c r="H99" s="47"/>
      <c r="I99" s="46" t="s">
        <v>39</v>
      </c>
      <c r="J99" s="48">
        <f t="shared" si="7"/>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6"/>
        <v>102420.27</v>
      </c>
      <c r="BB99" s="61">
        <f t="shared" si="8"/>
        <v>102420.27</v>
      </c>
      <c r="BC99" s="56" t="str">
        <f t="shared" si="9"/>
        <v>INR  One Lakh Two Thousand Four Hundred &amp; Twenty  and Paise Twenty Seven Only</v>
      </c>
      <c r="BD99" s="15">
        <v>183</v>
      </c>
      <c r="BE99" s="85">
        <f t="shared" si="5"/>
        <v>207.01</v>
      </c>
      <c r="HP99" s="16"/>
      <c r="HQ99" s="16"/>
      <c r="HR99" s="16"/>
      <c r="HS99" s="16"/>
      <c r="HT99" s="16"/>
    </row>
    <row r="100" spans="1:228" s="15" customFormat="1" ht="117" customHeight="1">
      <c r="A100" s="64">
        <v>88</v>
      </c>
      <c r="B100" s="76" t="s">
        <v>398</v>
      </c>
      <c r="C100" s="80" t="s">
        <v>139</v>
      </c>
      <c r="D100" s="78">
        <v>494.76</v>
      </c>
      <c r="E100" s="79" t="s">
        <v>247</v>
      </c>
      <c r="F100" s="70">
        <v>211.53</v>
      </c>
      <c r="G100" s="57"/>
      <c r="H100" s="47"/>
      <c r="I100" s="46" t="s">
        <v>39</v>
      </c>
      <c r="J100" s="48">
        <f t="shared" si="7"/>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6"/>
        <v>104656.58</v>
      </c>
      <c r="BB100" s="61">
        <f t="shared" si="8"/>
        <v>104656.58</v>
      </c>
      <c r="BC100" s="56" t="str">
        <f t="shared" si="9"/>
        <v>INR  One Lakh Four Thousand Six Hundred &amp; Fifty Six  and Paise Fifty Eight Only</v>
      </c>
      <c r="BD100" s="15">
        <v>187</v>
      </c>
      <c r="BE100" s="85">
        <f t="shared" si="5"/>
        <v>211.53</v>
      </c>
      <c r="HP100" s="16"/>
      <c r="HQ100" s="16"/>
      <c r="HR100" s="16"/>
      <c r="HS100" s="16"/>
      <c r="HT100" s="16"/>
    </row>
    <row r="101" spans="1:228" s="15" customFormat="1" ht="117" customHeight="1">
      <c r="A101" s="64">
        <v>89</v>
      </c>
      <c r="B101" s="76" t="s">
        <v>396</v>
      </c>
      <c r="C101" s="80" t="s">
        <v>140</v>
      </c>
      <c r="D101" s="78">
        <v>494.76</v>
      </c>
      <c r="E101" s="79" t="s">
        <v>247</v>
      </c>
      <c r="F101" s="70">
        <v>216.06</v>
      </c>
      <c r="G101" s="57"/>
      <c r="H101" s="47"/>
      <c r="I101" s="46" t="s">
        <v>39</v>
      </c>
      <c r="J101" s="48">
        <f t="shared" si="7"/>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6"/>
        <v>106897.85</v>
      </c>
      <c r="BB101" s="61">
        <f t="shared" si="8"/>
        <v>106897.85</v>
      </c>
      <c r="BC101" s="56" t="str">
        <f t="shared" si="9"/>
        <v>INR  One Lakh Six Thousand Eight Hundred &amp; Ninety Seven  and Paise Eighty Five Only</v>
      </c>
      <c r="BD101" s="15">
        <v>191</v>
      </c>
      <c r="BE101" s="85">
        <f t="shared" si="5"/>
        <v>216.06</v>
      </c>
      <c r="HP101" s="16"/>
      <c r="HQ101" s="16"/>
      <c r="HR101" s="16"/>
      <c r="HS101" s="16"/>
      <c r="HT101" s="16"/>
    </row>
    <row r="102" spans="1:228" s="15" customFormat="1" ht="117" customHeight="1">
      <c r="A102" s="64">
        <v>90</v>
      </c>
      <c r="B102" s="76" t="s">
        <v>466</v>
      </c>
      <c r="C102" s="80" t="s">
        <v>141</v>
      </c>
      <c r="D102" s="78">
        <v>494.76</v>
      </c>
      <c r="E102" s="79" t="s">
        <v>247</v>
      </c>
      <c r="F102" s="70">
        <v>221.72</v>
      </c>
      <c r="G102" s="57"/>
      <c r="H102" s="47"/>
      <c r="I102" s="46" t="s">
        <v>39</v>
      </c>
      <c r="J102" s="48">
        <f t="shared" si="7"/>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6"/>
        <v>109698.19</v>
      </c>
      <c r="BB102" s="61">
        <f t="shared" si="8"/>
        <v>109698.19</v>
      </c>
      <c r="BC102" s="56" t="str">
        <f t="shared" si="9"/>
        <v>INR  One Lakh Nine Thousand Six Hundred &amp; Ninety Eight  and Paise Nineteen Only</v>
      </c>
      <c r="BD102" s="15">
        <v>196</v>
      </c>
      <c r="BE102" s="85">
        <f t="shared" si="5"/>
        <v>221.72</v>
      </c>
      <c r="HP102" s="16"/>
      <c r="HQ102" s="16"/>
      <c r="HR102" s="16"/>
      <c r="HS102" s="16"/>
      <c r="HT102" s="16"/>
    </row>
    <row r="103" spans="1:228" s="15" customFormat="1" ht="117" customHeight="1">
      <c r="A103" s="64">
        <v>91</v>
      </c>
      <c r="B103" s="76" t="s">
        <v>467</v>
      </c>
      <c r="C103" s="80" t="s">
        <v>142</v>
      </c>
      <c r="D103" s="78">
        <v>494.76</v>
      </c>
      <c r="E103" s="79" t="s">
        <v>247</v>
      </c>
      <c r="F103" s="70">
        <v>227.37</v>
      </c>
      <c r="G103" s="57"/>
      <c r="H103" s="47"/>
      <c r="I103" s="46" t="s">
        <v>39</v>
      </c>
      <c r="J103" s="48">
        <f t="shared" si="7"/>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6"/>
        <v>112493.58</v>
      </c>
      <c r="BB103" s="61">
        <f t="shared" si="8"/>
        <v>112493.58</v>
      </c>
      <c r="BC103" s="56" t="str">
        <f t="shared" si="9"/>
        <v>INR  One Lakh Twelve Thousand Four Hundred &amp; Ninety Three  and Paise Fifty Eight Only</v>
      </c>
      <c r="BD103" s="15">
        <v>201</v>
      </c>
      <c r="BE103" s="85">
        <f t="shared" si="5"/>
        <v>227.37</v>
      </c>
      <c r="HP103" s="16"/>
      <c r="HQ103" s="16"/>
      <c r="HR103" s="16"/>
      <c r="HS103" s="16"/>
      <c r="HT103" s="16"/>
    </row>
    <row r="104" spans="1:228" s="15" customFormat="1" ht="117" customHeight="1">
      <c r="A104" s="64">
        <v>92</v>
      </c>
      <c r="B104" s="76" t="s">
        <v>468</v>
      </c>
      <c r="C104" s="80" t="s">
        <v>143</v>
      </c>
      <c r="D104" s="78">
        <v>541.3</v>
      </c>
      <c r="E104" s="79" t="s">
        <v>247</v>
      </c>
      <c r="F104" s="70">
        <v>233.03</v>
      </c>
      <c r="G104" s="57"/>
      <c r="H104" s="47"/>
      <c r="I104" s="46" t="s">
        <v>39</v>
      </c>
      <c r="J104" s="48">
        <f t="shared" si="7"/>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6"/>
        <v>126139.14</v>
      </c>
      <c r="BB104" s="61">
        <f t="shared" si="8"/>
        <v>126139.14</v>
      </c>
      <c r="BC104" s="56" t="str">
        <f t="shared" si="9"/>
        <v>INR  One Lakh Twenty Six Thousand One Hundred &amp; Thirty Nine  and Paise Fourteen Only</v>
      </c>
      <c r="BD104" s="15">
        <v>206</v>
      </c>
      <c r="BE104" s="85">
        <f t="shared" si="5"/>
        <v>233.03</v>
      </c>
      <c r="HP104" s="16"/>
      <c r="HQ104" s="16"/>
      <c r="HR104" s="16"/>
      <c r="HS104" s="16"/>
      <c r="HT104" s="16"/>
    </row>
    <row r="105" spans="1:228" s="15" customFormat="1" ht="117" customHeight="1">
      <c r="A105" s="64">
        <v>93</v>
      </c>
      <c r="B105" s="76" t="s">
        <v>469</v>
      </c>
      <c r="C105" s="80" t="s">
        <v>144</v>
      </c>
      <c r="D105" s="78">
        <v>4170.45</v>
      </c>
      <c r="E105" s="79" t="s">
        <v>247</v>
      </c>
      <c r="F105" s="70">
        <v>170.81</v>
      </c>
      <c r="G105" s="57"/>
      <c r="H105" s="47"/>
      <c r="I105" s="46" t="s">
        <v>39</v>
      </c>
      <c r="J105" s="48">
        <f t="shared" si="7"/>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6"/>
        <v>712354.56</v>
      </c>
      <c r="BB105" s="61">
        <f t="shared" si="8"/>
        <v>712354.56</v>
      </c>
      <c r="BC105" s="56" t="str">
        <f t="shared" si="9"/>
        <v>INR  Seven Lakh Twelve Thousand Three Hundred &amp; Fifty Four  and Paise Fifty Six Only</v>
      </c>
      <c r="BD105" s="15">
        <v>151</v>
      </c>
      <c r="BE105" s="85">
        <f t="shared" si="5"/>
        <v>170.81</v>
      </c>
      <c r="HP105" s="16"/>
      <c r="HQ105" s="16"/>
      <c r="HR105" s="16"/>
      <c r="HS105" s="16"/>
      <c r="HT105" s="16"/>
    </row>
    <row r="106" spans="1:228" s="15" customFormat="1" ht="117" customHeight="1">
      <c r="A106" s="64">
        <v>94</v>
      </c>
      <c r="B106" s="76" t="s">
        <v>470</v>
      </c>
      <c r="C106" s="80" t="s">
        <v>145</v>
      </c>
      <c r="D106" s="78">
        <v>3463.32</v>
      </c>
      <c r="E106" s="79" t="s">
        <v>247</v>
      </c>
      <c r="F106" s="70">
        <v>175.34</v>
      </c>
      <c r="G106" s="57"/>
      <c r="H106" s="47"/>
      <c r="I106" s="46" t="s">
        <v>39</v>
      </c>
      <c r="J106" s="48">
        <f t="shared" si="7"/>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6"/>
        <v>607258.53</v>
      </c>
      <c r="BB106" s="61">
        <f t="shared" si="8"/>
        <v>607258.53</v>
      </c>
      <c r="BC106" s="56" t="str">
        <f t="shared" si="9"/>
        <v>INR  Six Lakh Seven Thousand Two Hundred &amp; Fifty Eight  and Paise Fifty Three Only</v>
      </c>
      <c r="BD106" s="15">
        <v>155</v>
      </c>
      <c r="BE106" s="85">
        <f t="shared" si="5"/>
        <v>175.34</v>
      </c>
      <c r="HP106" s="16"/>
      <c r="HQ106" s="16"/>
      <c r="HR106" s="16"/>
      <c r="HS106" s="16"/>
      <c r="HT106" s="16"/>
    </row>
    <row r="107" spans="1:228" s="15" customFormat="1" ht="117" customHeight="1">
      <c r="A107" s="64">
        <v>95</v>
      </c>
      <c r="B107" s="76" t="s">
        <v>471</v>
      </c>
      <c r="C107" s="80" t="s">
        <v>146</v>
      </c>
      <c r="D107" s="78">
        <v>3463.32</v>
      </c>
      <c r="E107" s="79" t="s">
        <v>247</v>
      </c>
      <c r="F107" s="70">
        <v>179.86</v>
      </c>
      <c r="G107" s="57"/>
      <c r="H107" s="47"/>
      <c r="I107" s="46" t="s">
        <v>39</v>
      </c>
      <c r="J107" s="48">
        <f t="shared" si="7"/>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6"/>
        <v>622912.74</v>
      </c>
      <c r="BB107" s="61">
        <f t="shared" si="8"/>
        <v>622912.74</v>
      </c>
      <c r="BC107" s="56" t="str">
        <f t="shared" si="9"/>
        <v>INR  Six Lakh Twenty Two Thousand Nine Hundred &amp; Twelve  and Paise Seventy Four Only</v>
      </c>
      <c r="BD107" s="15">
        <v>159</v>
      </c>
      <c r="BE107" s="85">
        <f t="shared" si="5"/>
        <v>179.86</v>
      </c>
      <c r="HP107" s="16"/>
      <c r="HQ107" s="16"/>
      <c r="HR107" s="16"/>
      <c r="HS107" s="16"/>
      <c r="HT107" s="16"/>
    </row>
    <row r="108" spans="1:228" s="15" customFormat="1" ht="117" customHeight="1">
      <c r="A108" s="64">
        <v>96</v>
      </c>
      <c r="B108" s="76" t="s">
        <v>473</v>
      </c>
      <c r="C108" s="80" t="s">
        <v>147</v>
      </c>
      <c r="D108" s="78">
        <v>3463.32</v>
      </c>
      <c r="E108" s="79" t="s">
        <v>247</v>
      </c>
      <c r="F108" s="70">
        <v>184.39</v>
      </c>
      <c r="G108" s="57"/>
      <c r="H108" s="47"/>
      <c r="I108" s="46" t="s">
        <v>39</v>
      </c>
      <c r="J108" s="48">
        <f t="shared" si="7"/>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6"/>
        <v>638601.57</v>
      </c>
      <c r="BB108" s="61">
        <f t="shared" si="8"/>
        <v>638601.57</v>
      </c>
      <c r="BC108" s="56" t="str">
        <f t="shared" si="9"/>
        <v>INR  Six Lakh Thirty Eight Thousand Six Hundred &amp; One  and Paise Fifty Seven Only</v>
      </c>
      <c r="BD108" s="15">
        <v>163</v>
      </c>
      <c r="BE108" s="85">
        <f t="shared" si="5"/>
        <v>184.39</v>
      </c>
      <c r="HP108" s="16"/>
      <c r="HQ108" s="16"/>
      <c r="HR108" s="16"/>
      <c r="HS108" s="16"/>
      <c r="HT108" s="16"/>
    </row>
    <row r="109" spans="1:228" s="15" customFormat="1" ht="117" customHeight="1">
      <c r="A109" s="64">
        <v>97</v>
      </c>
      <c r="B109" s="76" t="s">
        <v>472</v>
      </c>
      <c r="C109" s="80" t="s">
        <v>148</v>
      </c>
      <c r="D109" s="78">
        <v>3463.32</v>
      </c>
      <c r="E109" s="79" t="s">
        <v>247</v>
      </c>
      <c r="F109" s="70">
        <v>188.91</v>
      </c>
      <c r="G109" s="57"/>
      <c r="H109" s="47"/>
      <c r="I109" s="46" t="s">
        <v>39</v>
      </c>
      <c r="J109" s="48">
        <f t="shared" si="7"/>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6"/>
        <v>654255.78</v>
      </c>
      <c r="BB109" s="61">
        <f t="shared" si="8"/>
        <v>654255.78</v>
      </c>
      <c r="BC109" s="56" t="str">
        <f t="shared" si="9"/>
        <v>INR  Six Lakh Fifty Four Thousand Two Hundred &amp; Fifty Five  and Paise Seventy Eight Only</v>
      </c>
      <c r="BD109" s="15">
        <v>167</v>
      </c>
      <c r="BE109" s="85">
        <f t="shared" si="5"/>
        <v>188.91</v>
      </c>
      <c r="HP109" s="16"/>
      <c r="HQ109" s="16"/>
      <c r="HR109" s="16"/>
      <c r="HS109" s="16"/>
      <c r="HT109" s="16"/>
    </row>
    <row r="110" spans="1:228" s="15" customFormat="1" ht="117" customHeight="1">
      <c r="A110" s="64">
        <v>98</v>
      </c>
      <c r="B110" s="76" t="s">
        <v>474</v>
      </c>
      <c r="C110" s="80" t="s">
        <v>149</v>
      </c>
      <c r="D110" s="78">
        <v>3463.32</v>
      </c>
      <c r="E110" s="79" t="s">
        <v>247</v>
      </c>
      <c r="F110" s="70">
        <v>194.57</v>
      </c>
      <c r="G110" s="57"/>
      <c r="H110" s="47"/>
      <c r="I110" s="46" t="s">
        <v>39</v>
      </c>
      <c r="J110" s="48">
        <f t="shared" si="7"/>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6"/>
        <v>673858.17</v>
      </c>
      <c r="BB110" s="61">
        <f t="shared" si="8"/>
        <v>673858.17</v>
      </c>
      <c r="BC110" s="56" t="str">
        <f t="shared" si="9"/>
        <v>INR  Six Lakh Seventy Three Thousand Eight Hundred &amp; Fifty Eight  and Paise Seventeen Only</v>
      </c>
      <c r="BD110" s="15">
        <v>172</v>
      </c>
      <c r="BE110" s="85">
        <f t="shared" si="5"/>
        <v>194.57</v>
      </c>
      <c r="HP110" s="16"/>
      <c r="HQ110" s="16"/>
      <c r="HR110" s="16"/>
      <c r="HS110" s="16"/>
      <c r="HT110" s="16"/>
    </row>
    <row r="111" spans="1:228" s="15" customFormat="1" ht="117" customHeight="1">
      <c r="A111" s="64">
        <v>99</v>
      </c>
      <c r="B111" s="76" t="s">
        <v>475</v>
      </c>
      <c r="C111" s="80" t="s">
        <v>150</v>
      </c>
      <c r="D111" s="78">
        <v>3463.32</v>
      </c>
      <c r="E111" s="79" t="s">
        <v>247</v>
      </c>
      <c r="F111" s="70">
        <v>200.22</v>
      </c>
      <c r="G111" s="57"/>
      <c r="H111" s="47"/>
      <c r="I111" s="46" t="s">
        <v>39</v>
      </c>
      <c r="J111" s="48">
        <f t="shared" si="7"/>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6"/>
        <v>693425.93</v>
      </c>
      <c r="BB111" s="61">
        <f t="shared" si="8"/>
        <v>693425.93</v>
      </c>
      <c r="BC111" s="56" t="str">
        <f t="shared" si="9"/>
        <v>INR  Six Lakh Ninety Three Thousand Four Hundred &amp; Twenty Five  and Paise Ninety Three Only</v>
      </c>
      <c r="BD111" s="15">
        <v>177</v>
      </c>
      <c r="BE111" s="85">
        <f t="shared" si="5"/>
        <v>200.22</v>
      </c>
      <c r="HP111" s="16"/>
      <c r="HQ111" s="16"/>
      <c r="HR111" s="16"/>
      <c r="HS111" s="16"/>
      <c r="HT111" s="16"/>
    </row>
    <row r="112" spans="1:228" s="15" customFormat="1" ht="117" customHeight="1">
      <c r="A112" s="64">
        <v>100</v>
      </c>
      <c r="B112" s="76" t="s">
        <v>476</v>
      </c>
      <c r="C112" s="80" t="s">
        <v>151</v>
      </c>
      <c r="D112" s="78">
        <v>776.4</v>
      </c>
      <c r="E112" s="79" t="s">
        <v>247</v>
      </c>
      <c r="F112" s="70">
        <v>205.88</v>
      </c>
      <c r="G112" s="57"/>
      <c r="H112" s="47"/>
      <c r="I112" s="46" t="s">
        <v>39</v>
      </c>
      <c r="J112" s="48">
        <f t="shared" si="7"/>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6"/>
        <v>159845.23</v>
      </c>
      <c r="BB112" s="61">
        <f t="shared" si="8"/>
        <v>159845.23</v>
      </c>
      <c r="BC112" s="56" t="str">
        <f t="shared" si="9"/>
        <v>INR  One Lakh Fifty Nine Thousand Eight Hundred &amp; Forty Five  and Paise Twenty Three Only</v>
      </c>
      <c r="BD112" s="15">
        <v>182</v>
      </c>
      <c r="BE112" s="85">
        <f t="shared" si="5"/>
        <v>205.88</v>
      </c>
      <c r="HP112" s="16"/>
      <c r="HQ112" s="16"/>
      <c r="HR112" s="16"/>
      <c r="HS112" s="16"/>
      <c r="HT112" s="16"/>
    </row>
    <row r="113" spans="1:228" s="15" customFormat="1" ht="57.75" customHeight="1">
      <c r="A113" s="64">
        <v>101</v>
      </c>
      <c r="B113" s="76" t="s">
        <v>477</v>
      </c>
      <c r="C113" s="80" t="s">
        <v>152</v>
      </c>
      <c r="D113" s="83">
        <v>32249.599</v>
      </c>
      <c r="E113" s="72" t="s">
        <v>247</v>
      </c>
      <c r="F113" s="71">
        <v>138.01</v>
      </c>
      <c r="G113" s="57"/>
      <c r="H113" s="47"/>
      <c r="I113" s="46" t="s">
        <v>39</v>
      </c>
      <c r="J113" s="48">
        <f t="shared" si="7"/>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6"/>
        <v>4450767.16</v>
      </c>
      <c r="BB113" s="61">
        <f t="shared" si="8"/>
        <v>4450767.16</v>
      </c>
      <c r="BC113" s="56" t="str">
        <f t="shared" si="9"/>
        <v>INR  Forty Four Lakh Fifty Thousand Seven Hundred &amp; Sixty Seven  and Paise Sixteen Only</v>
      </c>
      <c r="BD113" s="15">
        <v>122</v>
      </c>
      <c r="BE113" s="85">
        <f t="shared" si="5"/>
        <v>138.01</v>
      </c>
      <c r="HP113" s="16"/>
      <c r="HQ113" s="16"/>
      <c r="HR113" s="16"/>
      <c r="HS113" s="16"/>
      <c r="HT113" s="16"/>
    </row>
    <row r="114" spans="1:228" s="15" customFormat="1" ht="129.75" customHeight="1">
      <c r="A114" s="64">
        <v>102</v>
      </c>
      <c r="B114" s="76" t="s">
        <v>478</v>
      </c>
      <c r="C114" s="80" t="s">
        <v>153</v>
      </c>
      <c r="D114" s="78">
        <v>32249.599</v>
      </c>
      <c r="E114" s="79" t="s">
        <v>247</v>
      </c>
      <c r="F114" s="70">
        <v>50</v>
      </c>
      <c r="G114" s="57"/>
      <c r="H114" s="47"/>
      <c r="I114" s="46" t="s">
        <v>39</v>
      </c>
      <c r="J114" s="48">
        <f t="shared" si="7"/>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6"/>
        <v>1612479.95</v>
      </c>
      <c r="BB114" s="61">
        <f t="shared" si="8"/>
        <v>1612479.95</v>
      </c>
      <c r="BC114" s="56" t="str">
        <f t="shared" si="9"/>
        <v>INR  Sixteen Lakh Twelve Thousand Four Hundred &amp; Seventy Nine  and Paise Ninety Five Only</v>
      </c>
      <c r="BD114" s="15">
        <v>44.2</v>
      </c>
      <c r="BE114" s="85">
        <f t="shared" si="5"/>
        <v>50</v>
      </c>
      <c r="HP114" s="16"/>
      <c r="HQ114" s="16"/>
      <c r="HR114" s="16"/>
      <c r="HS114" s="16"/>
      <c r="HT114" s="16"/>
    </row>
    <row r="115" spans="1:228" s="15" customFormat="1" ht="99" customHeight="1">
      <c r="A115" s="64">
        <v>103</v>
      </c>
      <c r="B115" s="76" t="s">
        <v>479</v>
      </c>
      <c r="C115" s="80" t="s">
        <v>154</v>
      </c>
      <c r="D115" s="78">
        <v>32249.599</v>
      </c>
      <c r="E115" s="79" t="s">
        <v>247</v>
      </c>
      <c r="F115" s="70">
        <v>79.18</v>
      </c>
      <c r="G115" s="57"/>
      <c r="H115" s="47"/>
      <c r="I115" s="46" t="s">
        <v>39</v>
      </c>
      <c r="J115" s="48">
        <f t="shared" si="7"/>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6"/>
        <v>2553523.25</v>
      </c>
      <c r="BB115" s="61">
        <f t="shared" si="8"/>
        <v>2553523.25</v>
      </c>
      <c r="BC115" s="56" t="str">
        <f t="shared" si="9"/>
        <v>INR  Twenty Five Lakh Fifty Three Thousand Five Hundred &amp; Twenty Three  and Paise Twenty Five Only</v>
      </c>
      <c r="BD115" s="15">
        <v>70</v>
      </c>
      <c r="BE115" s="85">
        <f t="shared" si="5"/>
        <v>79.18</v>
      </c>
      <c r="HP115" s="16"/>
      <c r="HQ115" s="16"/>
      <c r="HR115" s="16"/>
      <c r="HS115" s="16"/>
      <c r="HT115" s="16"/>
    </row>
    <row r="116" spans="1:228" s="15" customFormat="1" ht="129.75" customHeight="1">
      <c r="A116" s="64">
        <v>104</v>
      </c>
      <c r="B116" s="76" t="s">
        <v>480</v>
      </c>
      <c r="C116" s="80" t="s">
        <v>155</v>
      </c>
      <c r="D116" s="78">
        <v>2138.36</v>
      </c>
      <c r="E116" s="79" t="s">
        <v>247</v>
      </c>
      <c r="F116" s="70">
        <v>51.02</v>
      </c>
      <c r="G116" s="57"/>
      <c r="H116" s="47"/>
      <c r="I116" s="46" t="s">
        <v>39</v>
      </c>
      <c r="J116" s="48">
        <f t="shared" si="7"/>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6"/>
        <v>109099.13</v>
      </c>
      <c r="BB116" s="61">
        <f t="shared" si="8"/>
        <v>109099.13</v>
      </c>
      <c r="BC116" s="56" t="str">
        <f t="shared" si="9"/>
        <v>INR  One Lakh Nine Thousand  &amp;Ninety Nine  and Paise Thirteen Only</v>
      </c>
      <c r="BD116" s="15">
        <v>45.1</v>
      </c>
      <c r="BE116" s="85">
        <f t="shared" si="5"/>
        <v>51.02</v>
      </c>
      <c r="HP116" s="16"/>
      <c r="HQ116" s="16"/>
      <c r="HR116" s="16"/>
      <c r="HS116" s="16"/>
      <c r="HT116" s="16"/>
    </row>
    <row r="117" spans="1:228" s="15" customFormat="1" ht="129.75" customHeight="1">
      <c r="A117" s="64">
        <v>105</v>
      </c>
      <c r="B117" s="76" t="s">
        <v>481</v>
      </c>
      <c r="C117" s="80" t="s">
        <v>156</v>
      </c>
      <c r="D117" s="78">
        <v>494.76</v>
      </c>
      <c r="E117" s="79" t="s">
        <v>247</v>
      </c>
      <c r="F117" s="70">
        <v>51.82</v>
      </c>
      <c r="G117" s="57"/>
      <c r="H117" s="47"/>
      <c r="I117" s="46" t="s">
        <v>39</v>
      </c>
      <c r="J117" s="48">
        <f t="shared" si="7"/>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6"/>
        <v>25638.46</v>
      </c>
      <c r="BB117" s="61">
        <f t="shared" si="8"/>
        <v>25638.46</v>
      </c>
      <c r="BC117" s="56" t="str">
        <f t="shared" si="9"/>
        <v>INR  Twenty Five Thousand Six Hundred &amp; Thirty Eight  and Paise Forty Six Only</v>
      </c>
      <c r="BD117" s="15">
        <v>45.81</v>
      </c>
      <c r="BE117" s="85">
        <f t="shared" si="5"/>
        <v>51.82</v>
      </c>
      <c r="HP117" s="16"/>
      <c r="HQ117" s="16"/>
      <c r="HR117" s="16"/>
      <c r="HS117" s="16"/>
      <c r="HT117" s="16"/>
    </row>
    <row r="118" spans="1:228" s="15" customFormat="1" ht="129.75" customHeight="1">
      <c r="A118" s="64">
        <v>106</v>
      </c>
      <c r="B118" s="76" t="s">
        <v>482</v>
      </c>
      <c r="C118" s="80" t="s">
        <v>157</v>
      </c>
      <c r="D118" s="78">
        <v>494.76</v>
      </c>
      <c r="E118" s="79" t="s">
        <v>247</v>
      </c>
      <c r="F118" s="70">
        <v>52.62</v>
      </c>
      <c r="G118" s="57"/>
      <c r="H118" s="47"/>
      <c r="I118" s="46" t="s">
        <v>39</v>
      </c>
      <c r="J118" s="48">
        <f t="shared" si="7"/>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6"/>
        <v>26034.27</v>
      </c>
      <c r="BB118" s="61">
        <f t="shared" si="8"/>
        <v>26034.27</v>
      </c>
      <c r="BC118" s="56" t="str">
        <f t="shared" si="9"/>
        <v>INR  Twenty Six Thousand  &amp;Thirty Four  and Paise Twenty Seven Only</v>
      </c>
      <c r="BD118" s="15">
        <v>46.52</v>
      </c>
      <c r="BE118" s="85">
        <f t="shared" si="5"/>
        <v>52.62</v>
      </c>
      <c r="HP118" s="16"/>
      <c r="HQ118" s="16"/>
      <c r="HR118" s="16"/>
      <c r="HS118" s="16"/>
      <c r="HT118" s="16"/>
    </row>
    <row r="119" spans="1:228" s="15" customFormat="1" ht="129.75" customHeight="1">
      <c r="A119" s="64">
        <v>107</v>
      </c>
      <c r="B119" s="76" t="s">
        <v>483</v>
      </c>
      <c r="C119" s="80" t="s">
        <v>158</v>
      </c>
      <c r="D119" s="78">
        <v>494.76</v>
      </c>
      <c r="E119" s="79" t="s">
        <v>247</v>
      </c>
      <c r="F119" s="70">
        <v>53.43</v>
      </c>
      <c r="G119" s="57"/>
      <c r="H119" s="47"/>
      <c r="I119" s="46" t="s">
        <v>39</v>
      </c>
      <c r="J119" s="48">
        <f t="shared" si="7"/>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6"/>
        <v>26435.03</v>
      </c>
      <c r="BB119" s="61">
        <f t="shared" si="8"/>
        <v>26435.03</v>
      </c>
      <c r="BC119" s="56" t="str">
        <f t="shared" si="9"/>
        <v>INR  Twenty Six Thousand Four Hundred &amp; Thirty Five  and Paise Three Only</v>
      </c>
      <c r="BD119" s="15">
        <v>47.23</v>
      </c>
      <c r="BE119" s="85">
        <f t="shared" si="5"/>
        <v>53.43</v>
      </c>
      <c r="HP119" s="16"/>
      <c r="HQ119" s="16"/>
      <c r="HR119" s="16"/>
      <c r="HS119" s="16"/>
      <c r="HT119" s="16"/>
    </row>
    <row r="120" spans="1:228" s="15" customFormat="1" ht="129.75" customHeight="1">
      <c r="A120" s="64">
        <v>108</v>
      </c>
      <c r="B120" s="76" t="s">
        <v>484</v>
      </c>
      <c r="C120" s="80" t="s">
        <v>159</v>
      </c>
      <c r="D120" s="78">
        <v>494.76</v>
      </c>
      <c r="E120" s="79" t="s">
        <v>247</v>
      </c>
      <c r="F120" s="70">
        <v>54.23</v>
      </c>
      <c r="G120" s="57"/>
      <c r="H120" s="47"/>
      <c r="I120" s="46" t="s">
        <v>39</v>
      </c>
      <c r="J120" s="48">
        <f t="shared" si="7"/>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6"/>
        <v>26830.83</v>
      </c>
      <c r="BB120" s="61">
        <f t="shared" si="8"/>
        <v>26830.83</v>
      </c>
      <c r="BC120" s="56" t="str">
        <f t="shared" si="9"/>
        <v>INR  Twenty Six Thousand Eight Hundred &amp; Thirty  and Paise Eighty Three Only</v>
      </c>
      <c r="BD120" s="15">
        <v>47.94</v>
      </c>
      <c r="BE120" s="85">
        <f t="shared" si="5"/>
        <v>54.23</v>
      </c>
      <c r="HP120" s="16"/>
      <c r="HQ120" s="16"/>
      <c r="HR120" s="16"/>
      <c r="HS120" s="16"/>
      <c r="HT120" s="16"/>
    </row>
    <row r="121" spans="1:228" s="15" customFormat="1" ht="129.75" customHeight="1">
      <c r="A121" s="64">
        <v>109</v>
      </c>
      <c r="B121" s="76" t="s">
        <v>485</v>
      </c>
      <c r="C121" s="80" t="s">
        <v>160</v>
      </c>
      <c r="D121" s="78">
        <v>494.76</v>
      </c>
      <c r="E121" s="79" t="s">
        <v>247</v>
      </c>
      <c r="F121" s="70">
        <v>55.16</v>
      </c>
      <c r="G121" s="57"/>
      <c r="H121" s="47"/>
      <c r="I121" s="46" t="s">
        <v>39</v>
      </c>
      <c r="J121" s="48">
        <f t="shared" si="7"/>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6"/>
        <v>27290.96</v>
      </c>
      <c r="BB121" s="61">
        <f t="shared" si="8"/>
        <v>27290.96</v>
      </c>
      <c r="BC121" s="56" t="str">
        <f t="shared" si="9"/>
        <v>INR  Twenty Seven Thousand Two Hundred &amp; Ninety  and Paise Ninety Six Only</v>
      </c>
      <c r="BD121" s="15">
        <v>48.76</v>
      </c>
      <c r="BE121" s="85">
        <f t="shared" si="5"/>
        <v>55.16</v>
      </c>
      <c r="HP121" s="16"/>
      <c r="HQ121" s="16"/>
      <c r="HR121" s="16"/>
      <c r="HS121" s="16"/>
      <c r="HT121" s="16"/>
    </row>
    <row r="122" spans="1:228" s="15" customFormat="1" ht="129.75" customHeight="1">
      <c r="A122" s="64">
        <v>110</v>
      </c>
      <c r="B122" s="76" t="s">
        <v>486</v>
      </c>
      <c r="C122" s="80" t="s">
        <v>161</v>
      </c>
      <c r="D122" s="78">
        <v>494.76</v>
      </c>
      <c r="E122" s="79" t="s">
        <v>247</v>
      </c>
      <c r="F122" s="70">
        <v>56.08</v>
      </c>
      <c r="G122" s="57"/>
      <c r="H122" s="47"/>
      <c r="I122" s="46" t="s">
        <v>39</v>
      </c>
      <c r="J122" s="48">
        <f t="shared" si="7"/>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6"/>
        <v>27746.14</v>
      </c>
      <c r="BB122" s="61">
        <f t="shared" si="8"/>
        <v>27746.14</v>
      </c>
      <c r="BC122" s="56" t="str">
        <f t="shared" si="9"/>
        <v>INR  Twenty Seven Thousand Seven Hundred &amp; Forty Six  and Paise Fourteen Only</v>
      </c>
      <c r="BD122" s="15">
        <v>49.58</v>
      </c>
      <c r="BE122" s="85">
        <f t="shared" si="5"/>
        <v>56.08</v>
      </c>
      <c r="HP122" s="16"/>
      <c r="HQ122" s="16"/>
      <c r="HR122" s="16"/>
      <c r="HS122" s="16"/>
      <c r="HT122" s="16"/>
    </row>
    <row r="123" spans="1:228" s="15" customFormat="1" ht="129.75" customHeight="1">
      <c r="A123" s="64">
        <v>111</v>
      </c>
      <c r="B123" s="76" t="s">
        <v>487</v>
      </c>
      <c r="C123" s="80" t="s">
        <v>162</v>
      </c>
      <c r="D123" s="78">
        <v>541.3</v>
      </c>
      <c r="E123" s="79" t="s">
        <v>247</v>
      </c>
      <c r="F123" s="70">
        <v>57.01</v>
      </c>
      <c r="G123" s="57"/>
      <c r="H123" s="47"/>
      <c r="I123" s="46" t="s">
        <v>39</v>
      </c>
      <c r="J123" s="48">
        <f t="shared" si="7"/>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6"/>
        <v>30859.51</v>
      </c>
      <c r="BB123" s="61">
        <f t="shared" si="8"/>
        <v>30859.51</v>
      </c>
      <c r="BC123" s="56" t="str">
        <f t="shared" si="9"/>
        <v>INR  Thirty Thousand Eight Hundred &amp; Fifty Nine  and Paise Fifty One Only</v>
      </c>
      <c r="BD123" s="15">
        <v>50.4</v>
      </c>
      <c r="BE123" s="85">
        <f t="shared" si="5"/>
        <v>57.01</v>
      </c>
      <c r="HP123" s="16"/>
      <c r="HQ123" s="16"/>
      <c r="HR123" s="16"/>
      <c r="HS123" s="16"/>
      <c r="HT123" s="16"/>
    </row>
    <row r="124" spans="1:228" s="15" customFormat="1" ht="119.25" customHeight="1">
      <c r="A124" s="64">
        <v>112</v>
      </c>
      <c r="B124" s="76" t="s">
        <v>488</v>
      </c>
      <c r="C124" s="80" t="s">
        <v>163</v>
      </c>
      <c r="D124" s="78">
        <v>2138.36</v>
      </c>
      <c r="E124" s="79" t="s">
        <v>247</v>
      </c>
      <c r="F124" s="70">
        <v>75.79</v>
      </c>
      <c r="G124" s="57"/>
      <c r="H124" s="47"/>
      <c r="I124" s="46" t="s">
        <v>39</v>
      </c>
      <c r="J124" s="48">
        <f aca="true" t="shared" si="10" ref="J124:J129">IF(I124="Less(-)",-1,1)</f>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aca="true" t="shared" si="11" ref="BA124:BA129">total_amount_ba($B$2,$D$2,D124,F124,J124,K124,M124)</f>
        <v>162066.3</v>
      </c>
      <c r="BB124" s="61">
        <f aca="true" t="shared" si="12" ref="BB124:BB129">BA124+SUM(N124:AZ124)</f>
        <v>162066.3</v>
      </c>
      <c r="BC124" s="56" t="str">
        <f aca="true" t="shared" si="13" ref="BC124:BC129">SpellNumber(L124,BB124)</f>
        <v>INR  One Lakh Sixty Two Thousand  &amp;Sixty Six  and Paise Thirty Only</v>
      </c>
      <c r="BD124" s="15">
        <v>67</v>
      </c>
      <c r="BE124" s="85">
        <f t="shared" si="5"/>
        <v>75.79</v>
      </c>
      <c r="HP124" s="16"/>
      <c r="HQ124" s="16"/>
      <c r="HR124" s="16"/>
      <c r="HS124" s="16"/>
      <c r="HT124" s="16"/>
    </row>
    <row r="125" spans="1:228" s="15" customFormat="1" ht="119.25" customHeight="1">
      <c r="A125" s="64">
        <v>113</v>
      </c>
      <c r="B125" s="76" t="s">
        <v>489</v>
      </c>
      <c r="C125" s="80" t="s">
        <v>164</v>
      </c>
      <c r="D125" s="78">
        <v>494.76</v>
      </c>
      <c r="E125" s="79" t="s">
        <v>247</v>
      </c>
      <c r="F125" s="70">
        <v>76.59</v>
      </c>
      <c r="G125" s="57"/>
      <c r="H125" s="47"/>
      <c r="I125" s="46" t="s">
        <v>39</v>
      </c>
      <c r="J125" s="48">
        <f t="shared" si="10"/>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11"/>
        <v>37893.67</v>
      </c>
      <c r="BB125" s="61">
        <f t="shared" si="12"/>
        <v>37893.67</v>
      </c>
      <c r="BC125" s="56" t="str">
        <f t="shared" si="13"/>
        <v>INR  Thirty Seven Thousand Eight Hundred &amp; Ninety Three  and Paise Sixty Seven Only</v>
      </c>
      <c r="BD125" s="15">
        <v>67.71</v>
      </c>
      <c r="BE125" s="85">
        <f t="shared" si="5"/>
        <v>76.59</v>
      </c>
      <c r="HP125" s="16"/>
      <c r="HQ125" s="16"/>
      <c r="HR125" s="16"/>
      <c r="HS125" s="16"/>
      <c r="HT125" s="16"/>
    </row>
    <row r="126" spans="1:228" s="15" customFormat="1" ht="119.25" customHeight="1">
      <c r="A126" s="64">
        <v>114</v>
      </c>
      <c r="B126" s="76" t="s">
        <v>490</v>
      </c>
      <c r="C126" s="80" t="s">
        <v>165</v>
      </c>
      <c r="D126" s="78">
        <v>494.76</v>
      </c>
      <c r="E126" s="79" t="s">
        <v>247</v>
      </c>
      <c r="F126" s="70">
        <v>77.4</v>
      </c>
      <c r="G126" s="57"/>
      <c r="H126" s="47"/>
      <c r="I126" s="46" t="s">
        <v>39</v>
      </c>
      <c r="J126" s="48">
        <f t="shared" si="10"/>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11"/>
        <v>38294.42</v>
      </c>
      <c r="BB126" s="61">
        <f t="shared" si="12"/>
        <v>38294.42</v>
      </c>
      <c r="BC126" s="56" t="str">
        <f t="shared" si="13"/>
        <v>INR  Thirty Eight Thousand Two Hundred &amp; Ninety Four  and Paise Forty Two Only</v>
      </c>
      <c r="BD126" s="15">
        <v>68.42</v>
      </c>
      <c r="BE126" s="85">
        <f t="shared" si="5"/>
        <v>77.4</v>
      </c>
      <c r="HP126" s="16"/>
      <c r="HQ126" s="16"/>
      <c r="HR126" s="16"/>
      <c r="HS126" s="16"/>
      <c r="HT126" s="16"/>
    </row>
    <row r="127" spans="1:228" s="15" customFormat="1" ht="119.25" customHeight="1">
      <c r="A127" s="64">
        <v>115</v>
      </c>
      <c r="B127" s="76" t="s">
        <v>491</v>
      </c>
      <c r="C127" s="80" t="s">
        <v>166</v>
      </c>
      <c r="D127" s="78">
        <v>494.76</v>
      </c>
      <c r="E127" s="79" t="s">
        <v>247</v>
      </c>
      <c r="F127" s="70">
        <v>78.2</v>
      </c>
      <c r="G127" s="57"/>
      <c r="H127" s="47"/>
      <c r="I127" s="46" t="s">
        <v>39</v>
      </c>
      <c r="J127" s="48">
        <f t="shared" si="10"/>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11"/>
        <v>38690.23</v>
      </c>
      <c r="BB127" s="61">
        <f t="shared" si="12"/>
        <v>38690.23</v>
      </c>
      <c r="BC127" s="56" t="str">
        <f t="shared" si="13"/>
        <v>INR  Thirty Eight Thousand Six Hundred &amp; Ninety  and Paise Twenty Three Only</v>
      </c>
      <c r="BD127" s="15">
        <v>69.13</v>
      </c>
      <c r="BE127" s="85">
        <f t="shared" si="5"/>
        <v>78.2</v>
      </c>
      <c r="HP127" s="16"/>
      <c r="HQ127" s="16"/>
      <c r="HR127" s="16"/>
      <c r="HS127" s="16"/>
      <c r="HT127" s="16"/>
    </row>
    <row r="128" spans="1:228" s="15" customFormat="1" ht="119.25" customHeight="1">
      <c r="A128" s="64">
        <v>116</v>
      </c>
      <c r="B128" s="76" t="s">
        <v>492</v>
      </c>
      <c r="C128" s="80" t="s">
        <v>167</v>
      </c>
      <c r="D128" s="78">
        <v>494.76</v>
      </c>
      <c r="E128" s="79" t="s">
        <v>247</v>
      </c>
      <c r="F128" s="70">
        <v>79</v>
      </c>
      <c r="G128" s="57"/>
      <c r="H128" s="47"/>
      <c r="I128" s="46" t="s">
        <v>39</v>
      </c>
      <c r="J128" s="48">
        <f t="shared" si="10"/>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11"/>
        <v>39086.04</v>
      </c>
      <c r="BB128" s="61">
        <f t="shared" si="12"/>
        <v>39086.04</v>
      </c>
      <c r="BC128" s="56" t="str">
        <f t="shared" si="13"/>
        <v>INR  Thirty Nine Thousand  &amp;Eighty Six  and Paise Four Only</v>
      </c>
      <c r="BD128" s="15">
        <v>69.84</v>
      </c>
      <c r="BE128" s="85">
        <f t="shared" si="5"/>
        <v>79</v>
      </c>
      <c r="HP128" s="16"/>
      <c r="HQ128" s="16"/>
      <c r="HR128" s="16"/>
      <c r="HS128" s="16"/>
      <c r="HT128" s="16"/>
    </row>
    <row r="129" spans="1:228" s="15" customFormat="1" ht="119.25" customHeight="1">
      <c r="A129" s="64">
        <v>117</v>
      </c>
      <c r="B129" s="76" t="s">
        <v>493</v>
      </c>
      <c r="C129" s="80" t="s">
        <v>168</v>
      </c>
      <c r="D129" s="78">
        <v>494.76</v>
      </c>
      <c r="E129" s="79" t="s">
        <v>247</v>
      </c>
      <c r="F129" s="70">
        <v>79.93</v>
      </c>
      <c r="G129" s="57"/>
      <c r="H129" s="47"/>
      <c r="I129" s="46" t="s">
        <v>39</v>
      </c>
      <c r="J129" s="48">
        <f t="shared" si="10"/>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11"/>
        <v>39546.17</v>
      </c>
      <c r="BB129" s="61">
        <f t="shared" si="12"/>
        <v>39546.17</v>
      </c>
      <c r="BC129" s="56" t="str">
        <f t="shared" si="13"/>
        <v>INR  Thirty Nine Thousand Five Hundred &amp; Forty Six  and Paise Seventeen Only</v>
      </c>
      <c r="BD129" s="15">
        <v>70.66</v>
      </c>
      <c r="BE129" s="85">
        <f t="shared" si="5"/>
        <v>79.93</v>
      </c>
      <c r="HP129" s="16"/>
      <c r="HQ129" s="16"/>
      <c r="HR129" s="16"/>
      <c r="HS129" s="16"/>
      <c r="HT129" s="16"/>
    </row>
    <row r="130" spans="1:228" s="15" customFormat="1" ht="119.25" customHeight="1">
      <c r="A130" s="64">
        <v>118</v>
      </c>
      <c r="B130" s="76" t="s">
        <v>494</v>
      </c>
      <c r="C130" s="80" t="s">
        <v>169</v>
      </c>
      <c r="D130" s="78">
        <v>494.76</v>
      </c>
      <c r="E130" s="79" t="s">
        <v>247</v>
      </c>
      <c r="F130" s="70">
        <v>80.86</v>
      </c>
      <c r="G130" s="57"/>
      <c r="H130" s="47"/>
      <c r="I130" s="46" t="s">
        <v>39</v>
      </c>
      <c r="J130" s="48">
        <f aca="true" t="shared" si="14" ref="J130:J136">IF(I130="Less(-)",-1,1)</f>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aca="true" t="shared" si="15" ref="BA130:BA136">total_amount_ba($B$2,$D$2,D130,F130,J130,K130,M130)</f>
        <v>40006.29</v>
      </c>
      <c r="BB130" s="61">
        <f aca="true" t="shared" si="16" ref="BB130:BB136">BA130+SUM(N130:AZ130)</f>
        <v>40006.29</v>
      </c>
      <c r="BC130" s="56" t="str">
        <f aca="true" t="shared" si="17" ref="BC130:BC136">SpellNumber(L130,BB130)</f>
        <v>INR  Forty Thousand  &amp;Six  and Paise Twenty Nine Only</v>
      </c>
      <c r="BD130" s="15">
        <v>71.48</v>
      </c>
      <c r="BE130" s="85">
        <f t="shared" si="5"/>
        <v>80.86</v>
      </c>
      <c r="HP130" s="16"/>
      <c r="HQ130" s="16"/>
      <c r="HR130" s="16"/>
      <c r="HS130" s="16"/>
      <c r="HT130" s="16"/>
    </row>
    <row r="131" spans="1:228" s="15" customFormat="1" ht="119.25" customHeight="1">
      <c r="A131" s="64">
        <v>119</v>
      </c>
      <c r="B131" s="76" t="s">
        <v>495</v>
      </c>
      <c r="C131" s="80" t="s">
        <v>170</v>
      </c>
      <c r="D131" s="78">
        <v>541.3</v>
      </c>
      <c r="E131" s="79" t="s">
        <v>247</v>
      </c>
      <c r="F131" s="70">
        <v>81.79</v>
      </c>
      <c r="G131" s="57"/>
      <c r="H131" s="47"/>
      <c r="I131" s="46" t="s">
        <v>39</v>
      </c>
      <c r="J131" s="48">
        <f t="shared" si="14"/>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15"/>
        <v>44272.93</v>
      </c>
      <c r="BB131" s="61">
        <f t="shared" si="16"/>
        <v>44272.93</v>
      </c>
      <c r="BC131" s="56" t="str">
        <f t="shared" si="17"/>
        <v>INR  Forty Four Thousand Two Hundred &amp; Seventy Two  and Paise Ninety Three Only</v>
      </c>
      <c r="BD131" s="15">
        <v>72.3</v>
      </c>
      <c r="BE131" s="85">
        <f t="shared" si="5"/>
        <v>81.79</v>
      </c>
      <c r="HP131" s="16"/>
      <c r="HQ131" s="16"/>
      <c r="HR131" s="16"/>
      <c r="HS131" s="16"/>
      <c r="HT131" s="16"/>
    </row>
    <row r="132" spans="1:228" s="15" customFormat="1" ht="185.25" customHeight="1">
      <c r="A132" s="64">
        <v>120</v>
      </c>
      <c r="B132" s="76" t="s">
        <v>509</v>
      </c>
      <c r="C132" s="80" t="s">
        <v>171</v>
      </c>
      <c r="D132" s="78">
        <v>73</v>
      </c>
      <c r="E132" s="79" t="s">
        <v>255</v>
      </c>
      <c r="F132" s="70">
        <v>854.06</v>
      </c>
      <c r="G132" s="57"/>
      <c r="H132" s="47"/>
      <c r="I132" s="46" t="s">
        <v>39</v>
      </c>
      <c r="J132" s="48">
        <f t="shared" si="14"/>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15"/>
        <v>62346.38</v>
      </c>
      <c r="BB132" s="61">
        <f t="shared" si="16"/>
        <v>62346.38</v>
      </c>
      <c r="BC132" s="56" t="str">
        <f t="shared" si="17"/>
        <v>INR  Sixty Two Thousand Three Hundred &amp; Forty Six  and Paise Thirty Eight Only</v>
      </c>
      <c r="BD132" s="15">
        <v>755</v>
      </c>
      <c r="BE132" s="85">
        <f t="shared" si="5"/>
        <v>854.06</v>
      </c>
      <c r="HP132" s="16"/>
      <c r="HQ132" s="16"/>
      <c r="HR132" s="16"/>
      <c r="HS132" s="16"/>
      <c r="HT132" s="16"/>
    </row>
    <row r="133" spans="1:228" s="15" customFormat="1" ht="185.25" customHeight="1">
      <c r="A133" s="64">
        <v>121</v>
      </c>
      <c r="B133" s="76" t="s">
        <v>508</v>
      </c>
      <c r="C133" s="80" t="s">
        <v>172</v>
      </c>
      <c r="D133" s="78">
        <v>102.3</v>
      </c>
      <c r="E133" s="79" t="s">
        <v>255</v>
      </c>
      <c r="F133" s="70">
        <v>859.71</v>
      </c>
      <c r="G133" s="57"/>
      <c r="H133" s="47"/>
      <c r="I133" s="46" t="s">
        <v>39</v>
      </c>
      <c r="J133" s="48">
        <f t="shared" si="14"/>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15"/>
        <v>87948.33</v>
      </c>
      <c r="BB133" s="61">
        <f t="shared" si="16"/>
        <v>87948.33</v>
      </c>
      <c r="BC133" s="56" t="str">
        <f t="shared" si="17"/>
        <v>INR  Eighty Seven Thousand Nine Hundred &amp; Forty Eight  and Paise Thirty Three Only</v>
      </c>
      <c r="BD133" s="15">
        <v>760</v>
      </c>
      <c r="BE133" s="85">
        <f t="shared" si="5"/>
        <v>859.71</v>
      </c>
      <c r="HP133" s="16"/>
      <c r="HQ133" s="16"/>
      <c r="HR133" s="16"/>
      <c r="HS133" s="16"/>
      <c r="HT133" s="16"/>
    </row>
    <row r="134" spans="1:228" s="15" customFormat="1" ht="185.25" customHeight="1">
      <c r="A134" s="64">
        <v>122</v>
      </c>
      <c r="B134" s="76" t="s">
        <v>507</v>
      </c>
      <c r="C134" s="80" t="s">
        <v>173</v>
      </c>
      <c r="D134" s="78">
        <v>86.628</v>
      </c>
      <c r="E134" s="79" t="s">
        <v>255</v>
      </c>
      <c r="F134" s="70">
        <v>865.37</v>
      </c>
      <c r="G134" s="57"/>
      <c r="H134" s="47"/>
      <c r="I134" s="46" t="s">
        <v>39</v>
      </c>
      <c r="J134" s="48">
        <f t="shared" si="14"/>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15"/>
        <v>74965.27</v>
      </c>
      <c r="BB134" s="61">
        <f t="shared" si="16"/>
        <v>74965.27</v>
      </c>
      <c r="BC134" s="56" t="str">
        <f t="shared" si="17"/>
        <v>INR  Seventy Four Thousand Nine Hundred &amp; Sixty Five  and Paise Twenty Seven Only</v>
      </c>
      <c r="BD134" s="15">
        <v>765</v>
      </c>
      <c r="BE134" s="85">
        <f t="shared" si="5"/>
        <v>865.37</v>
      </c>
      <c r="HP134" s="16"/>
      <c r="HQ134" s="16"/>
      <c r="HR134" s="16"/>
      <c r="HS134" s="16"/>
      <c r="HT134" s="16"/>
    </row>
    <row r="135" spans="1:228" s="15" customFormat="1" ht="185.25" customHeight="1">
      <c r="A135" s="64">
        <v>123</v>
      </c>
      <c r="B135" s="76" t="s">
        <v>506</v>
      </c>
      <c r="C135" s="80" t="s">
        <v>174</v>
      </c>
      <c r="D135" s="78">
        <v>86.628</v>
      </c>
      <c r="E135" s="79" t="s">
        <v>255</v>
      </c>
      <c r="F135" s="70">
        <v>871.02</v>
      </c>
      <c r="G135" s="57"/>
      <c r="H135" s="47"/>
      <c r="I135" s="46" t="s">
        <v>39</v>
      </c>
      <c r="J135" s="48">
        <f t="shared" si="14"/>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15"/>
        <v>75454.72</v>
      </c>
      <c r="BB135" s="61">
        <f t="shared" si="16"/>
        <v>75454.72</v>
      </c>
      <c r="BC135" s="56" t="str">
        <f t="shared" si="17"/>
        <v>INR  Seventy Five Thousand Four Hundred &amp; Fifty Four  and Paise Seventy Two Only</v>
      </c>
      <c r="BD135" s="15">
        <v>770</v>
      </c>
      <c r="BE135" s="85">
        <f t="shared" si="5"/>
        <v>871.02</v>
      </c>
      <c r="HP135" s="16"/>
      <c r="HQ135" s="16"/>
      <c r="HR135" s="16"/>
      <c r="HS135" s="16"/>
      <c r="HT135" s="16"/>
    </row>
    <row r="136" spans="1:228" s="15" customFormat="1" ht="185.25" customHeight="1">
      <c r="A136" s="64">
        <v>124</v>
      </c>
      <c r="B136" s="76" t="s">
        <v>505</v>
      </c>
      <c r="C136" s="80" t="s">
        <v>175</v>
      </c>
      <c r="D136" s="78">
        <v>86.628</v>
      </c>
      <c r="E136" s="79" t="s">
        <v>255</v>
      </c>
      <c r="F136" s="70">
        <v>876.68</v>
      </c>
      <c r="G136" s="57"/>
      <c r="H136" s="47"/>
      <c r="I136" s="46" t="s">
        <v>39</v>
      </c>
      <c r="J136" s="48">
        <f t="shared" si="14"/>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15"/>
        <v>75945.04</v>
      </c>
      <c r="BB136" s="61">
        <f t="shared" si="16"/>
        <v>75945.04</v>
      </c>
      <c r="BC136" s="56" t="str">
        <f t="shared" si="17"/>
        <v>INR  Seventy Five Thousand Nine Hundred &amp; Forty Five  and Paise Four Only</v>
      </c>
      <c r="BD136" s="15">
        <v>775</v>
      </c>
      <c r="BE136" s="85">
        <f t="shared" si="5"/>
        <v>876.68</v>
      </c>
      <c r="HP136" s="16"/>
      <c r="HQ136" s="16"/>
      <c r="HR136" s="16"/>
      <c r="HS136" s="16"/>
      <c r="HT136" s="16"/>
    </row>
    <row r="137" spans="1:228" s="15" customFormat="1" ht="185.25" customHeight="1">
      <c r="A137" s="64">
        <v>125</v>
      </c>
      <c r="B137" s="76" t="s">
        <v>504</v>
      </c>
      <c r="C137" s="80" t="s">
        <v>176</v>
      </c>
      <c r="D137" s="78">
        <v>86.628</v>
      </c>
      <c r="E137" s="79" t="s">
        <v>255</v>
      </c>
      <c r="F137" s="70">
        <v>883.75</v>
      </c>
      <c r="G137" s="57"/>
      <c r="H137" s="47"/>
      <c r="I137" s="46" t="s">
        <v>39</v>
      </c>
      <c r="J137" s="48">
        <f>IF(I137="Less(-)",-1,1)</f>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total_amount_ba($B$2,$D$2,D137,F137,J137,K137,M137)</f>
        <v>76557.5</v>
      </c>
      <c r="BB137" s="61">
        <f>BA137+SUM(N137:AZ137)</f>
        <v>76557.5</v>
      </c>
      <c r="BC137" s="56" t="str">
        <f>SpellNumber(L137,BB137)</f>
        <v>INR  Seventy Six Thousand Five Hundred &amp; Fifty Seven  and Paise Fifty Only</v>
      </c>
      <c r="BD137" s="15">
        <v>781.25</v>
      </c>
      <c r="BE137" s="85">
        <f t="shared" si="5"/>
        <v>883.75</v>
      </c>
      <c r="HP137" s="16"/>
      <c r="HQ137" s="16"/>
      <c r="HR137" s="16"/>
      <c r="HS137" s="16"/>
      <c r="HT137" s="16"/>
    </row>
    <row r="138" spans="1:228" s="15" customFormat="1" ht="185.25" customHeight="1">
      <c r="A138" s="64">
        <v>126</v>
      </c>
      <c r="B138" s="76" t="s">
        <v>503</v>
      </c>
      <c r="C138" s="80" t="s">
        <v>177</v>
      </c>
      <c r="D138" s="78">
        <v>63.568</v>
      </c>
      <c r="E138" s="79" t="s">
        <v>255</v>
      </c>
      <c r="F138" s="70">
        <v>890.82</v>
      </c>
      <c r="G138" s="57"/>
      <c r="H138" s="47"/>
      <c r="I138" s="46" t="s">
        <v>39</v>
      </c>
      <c r="J138" s="48">
        <f aca="true" t="shared" si="18" ref="J138:J158">IF(I138="Less(-)",-1,1)</f>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aca="true" t="shared" si="19" ref="BA138:BA158">total_amount_ba($B$2,$D$2,D138,F138,J138,K138,M138)</f>
        <v>56627.65</v>
      </c>
      <c r="BB138" s="61">
        <f aca="true" t="shared" si="20" ref="BB138:BB158">BA138+SUM(N138:AZ138)</f>
        <v>56627.65</v>
      </c>
      <c r="BC138" s="56" t="str">
        <f aca="true" t="shared" si="21" ref="BC138:BC158">SpellNumber(L138,BB138)</f>
        <v>INR  Fifty Six Thousand Six Hundred &amp; Twenty Seven  and Paise Sixty Five Only</v>
      </c>
      <c r="BD138" s="15">
        <v>787.5</v>
      </c>
      <c r="BE138" s="85">
        <f t="shared" si="5"/>
        <v>890.82</v>
      </c>
      <c r="HP138" s="16"/>
      <c r="HQ138" s="16"/>
      <c r="HR138" s="16"/>
      <c r="HS138" s="16"/>
      <c r="HT138" s="16"/>
    </row>
    <row r="139" spans="1:228" s="15" customFormat="1" ht="170.25" customHeight="1">
      <c r="A139" s="64">
        <v>127</v>
      </c>
      <c r="B139" s="76" t="s">
        <v>496</v>
      </c>
      <c r="C139" s="80" t="s">
        <v>178</v>
      </c>
      <c r="D139" s="78">
        <v>216.048</v>
      </c>
      <c r="E139" s="79" t="s">
        <v>255</v>
      </c>
      <c r="F139" s="70">
        <v>856.32</v>
      </c>
      <c r="G139" s="57"/>
      <c r="H139" s="47"/>
      <c r="I139" s="46" t="s">
        <v>39</v>
      </c>
      <c r="J139" s="48">
        <f t="shared" si="18"/>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19"/>
        <v>185006.22</v>
      </c>
      <c r="BB139" s="61">
        <f t="shared" si="20"/>
        <v>185006.22</v>
      </c>
      <c r="BC139" s="56" t="str">
        <f t="shared" si="21"/>
        <v>INR  One Lakh Eighty Five Thousand  &amp;Six  and Paise Twenty Two Only</v>
      </c>
      <c r="BD139" s="15">
        <v>757</v>
      </c>
      <c r="BE139" s="85">
        <f t="shared" si="5"/>
        <v>856.32</v>
      </c>
      <c r="HP139" s="16"/>
      <c r="HQ139" s="16"/>
      <c r="HR139" s="16"/>
      <c r="HS139" s="16"/>
      <c r="HT139" s="16"/>
    </row>
    <row r="140" spans="1:228" s="15" customFormat="1" ht="170.25" customHeight="1">
      <c r="A140" s="64">
        <v>128</v>
      </c>
      <c r="B140" s="76" t="s">
        <v>497</v>
      </c>
      <c r="C140" s="80" t="s">
        <v>179</v>
      </c>
      <c r="D140" s="78">
        <v>322.184</v>
      </c>
      <c r="E140" s="79" t="s">
        <v>255</v>
      </c>
      <c r="F140" s="70">
        <v>861.97</v>
      </c>
      <c r="G140" s="57"/>
      <c r="H140" s="47"/>
      <c r="I140" s="46" t="s">
        <v>39</v>
      </c>
      <c r="J140" s="48">
        <f t="shared" si="18"/>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19"/>
        <v>277712.94</v>
      </c>
      <c r="BB140" s="61">
        <f t="shared" si="20"/>
        <v>277712.94</v>
      </c>
      <c r="BC140" s="56" t="str">
        <f t="shared" si="21"/>
        <v>INR  Two Lakh Seventy Seven Thousand Seven Hundred &amp; Twelve  and Paise Ninety Four Only</v>
      </c>
      <c r="BD140" s="15">
        <v>762</v>
      </c>
      <c r="BE140" s="85">
        <f t="shared" si="5"/>
        <v>861.97</v>
      </c>
      <c r="HP140" s="16"/>
      <c r="HQ140" s="16"/>
      <c r="HR140" s="16"/>
      <c r="HS140" s="16"/>
      <c r="HT140" s="16"/>
    </row>
    <row r="141" spans="1:228" s="15" customFormat="1" ht="170.25" customHeight="1">
      <c r="A141" s="64">
        <v>129</v>
      </c>
      <c r="B141" s="76" t="s">
        <v>498</v>
      </c>
      <c r="C141" s="80" t="s">
        <v>180</v>
      </c>
      <c r="D141" s="78">
        <v>265.356</v>
      </c>
      <c r="E141" s="79" t="s">
        <v>255</v>
      </c>
      <c r="F141" s="70">
        <v>867.63</v>
      </c>
      <c r="G141" s="57"/>
      <c r="H141" s="47"/>
      <c r="I141" s="46" t="s">
        <v>39</v>
      </c>
      <c r="J141" s="48">
        <f t="shared" si="18"/>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19"/>
        <v>230230.83</v>
      </c>
      <c r="BB141" s="61">
        <f t="shared" si="20"/>
        <v>230230.83</v>
      </c>
      <c r="BC141" s="56" t="str">
        <f t="shared" si="21"/>
        <v>INR  Two Lakh Thirty Thousand Two Hundred &amp; Thirty  and Paise Eighty Three Only</v>
      </c>
      <c r="BD141" s="15">
        <v>767</v>
      </c>
      <c r="BE141" s="85">
        <f t="shared" si="5"/>
        <v>867.63</v>
      </c>
      <c r="HP141" s="16"/>
      <c r="HQ141" s="16"/>
      <c r="HR141" s="16"/>
      <c r="HS141" s="16"/>
      <c r="HT141" s="16"/>
    </row>
    <row r="142" spans="1:228" s="15" customFormat="1" ht="170.25" customHeight="1">
      <c r="A142" s="64">
        <v>130</v>
      </c>
      <c r="B142" s="76" t="s">
        <v>499</v>
      </c>
      <c r="C142" s="80" t="s">
        <v>181</v>
      </c>
      <c r="D142" s="78">
        <v>265.356</v>
      </c>
      <c r="E142" s="79" t="s">
        <v>255</v>
      </c>
      <c r="F142" s="70">
        <v>873.29</v>
      </c>
      <c r="G142" s="57"/>
      <c r="H142" s="47"/>
      <c r="I142" s="46" t="s">
        <v>39</v>
      </c>
      <c r="J142" s="48">
        <f t="shared" si="18"/>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19"/>
        <v>231732.74</v>
      </c>
      <c r="BB142" s="61">
        <f t="shared" si="20"/>
        <v>231732.74</v>
      </c>
      <c r="BC142" s="56" t="str">
        <f t="shared" si="21"/>
        <v>INR  Two Lakh Thirty One Thousand Seven Hundred &amp; Thirty Two  and Paise Seventy Four Only</v>
      </c>
      <c r="BD142" s="15">
        <v>772</v>
      </c>
      <c r="BE142" s="85">
        <f t="shared" si="5"/>
        <v>873.29</v>
      </c>
      <c r="HP142" s="16"/>
      <c r="HQ142" s="16"/>
      <c r="HR142" s="16"/>
      <c r="HS142" s="16"/>
      <c r="HT142" s="16"/>
    </row>
    <row r="143" spans="1:228" s="15" customFormat="1" ht="170.25" customHeight="1">
      <c r="A143" s="64">
        <v>131</v>
      </c>
      <c r="B143" s="76" t="s">
        <v>500</v>
      </c>
      <c r="C143" s="80" t="s">
        <v>182</v>
      </c>
      <c r="D143" s="78">
        <v>265.356</v>
      </c>
      <c r="E143" s="79" t="s">
        <v>255</v>
      </c>
      <c r="F143" s="70">
        <v>878.94</v>
      </c>
      <c r="G143" s="57"/>
      <c r="H143" s="47"/>
      <c r="I143" s="46" t="s">
        <v>39</v>
      </c>
      <c r="J143" s="48">
        <f t="shared" si="18"/>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t="shared" si="19"/>
        <v>233232</v>
      </c>
      <c r="BB143" s="61">
        <f t="shared" si="20"/>
        <v>233232</v>
      </c>
      <c r="BC143" s="56" t="str">
        <f t="shared" si="21"/>
        <v>INR  Two Lakh Thirty Three Thousand Two Hundred &amp; Thirty Two  Only</v>
      </c>
      <c r="BD143" s="15">
        <v>777</v>
      </c>
      <c r="BE143" s="85">
        <f aca="true" t="shared" si="22" ref="BE143:BE206">BD143*1.12*1.01</f>
        <v>878.94</v>
      </c>
      <c r="HP143" s="16"/>
      <c r="HQ143" s="16"/>
      <c r="HR143" s="16"/>
      <c r="HS143" s="16"/>
      <c r="HT143" s="16"/>
    </row>
    <row r="144" spans="1:228" s="15" customFormat="1" ht="170.25" customHeight="1">
      <c r="A144" s="64">
        <v>132</v>
      </c>
      <c r="B144" s="76" t="s">
        <v>501</v>
      </c>
      <c r="C144" s="80" t="s">
        <v>183</v>
      </c>
      <c r="D144" s="78">
        <v>265.356</v>
      </c>
      <c r="E144" s="79" t="s">
        <v>255</v>
      </c>
      <c r="F144" s="70">
        <v>886.01</v>
      </c>
      <c r="G144" s="57"/>
      <c r="H144" s="47"/>
      <c r="I144" s="46" t="s">
        <v>39</v>
      </c>
      <c r="J144" s="48">
        <f>IF(I144="Less(-)",-1,1)</f>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total_amount_ba($B$2,$D$2,D144,F144,J144,K144,M144)</f>
        <v>235108.07</v>
      </c>
      <c r="BB144" s="61">
        <f>BA144+SUM(N144:AZ144)</f>
        <v>235108.07</v>
      </c>
      <c r="BC144" s="56" t="str">
        <f>SpellNumber(L144,BB144)</f>
        <v>INR  Two Lakh Thirty Five Thousand One Hundred &amp; Eight  and Paise Seven Only</v>
      </c>
      <c r="BD144" s="15">
        <v>783.25</v>
      </c>
      <c r="BE144" s="85">
        <f t="shared" si="22"/>
        <v>886.01</v>
      </c>
      <c r="HP144" s="16"/>
      <c r="HQ144" s="16"/>
      <c r="HR144" s="16"/>
      <c r="HS144" s="16"/>
      <c r="HT144" s="16"/>
    </row>
    <row r="145" spans="1:228" s="15" customFormat="1" ht="170.25" customHeight="1">
      <c r="A145" s="64">
        <v>133</v>
      </c>
      <c r="B145" s="76" t="s">
        <v>502</v>
      </c>
      <c r="C145" s="80" t="s">
        <v>184</v>
      </c>
      <c r="D145" s="78">
        <v>193.284</v>
      </c>
      <c r="E145" s="79" t="s">
        <v>255</v>
      </c>
      <c r="F145" s="70">
        <v>893.08</v>
      </c>
      <c r="G145" s="57"/>
      <c r="H145" s="47"/>
      <c r="I145" s="46" t="s">
        <v>39</v>
      </c>
      <c r="J145" s="48">
        <f aca="true" t="shared" si="23" ref="J145:J150">IF(I145="Less(-)",-1,1)</f>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aca="true" t="shared" si="24" ref="BA145:BA150">total_amount_ba($B$2,$D$2,D145,F145,J145,K145,M145)</f>
        <v>172618.07</v>
      </c>
      <c r="BB145" s="61">
        <f aca="true" t="shared" si="25" ref="BB145:BB150">BA145+SUM(N145:AZ145)</f>
        <v>172618.07</v>
      </c>
      <c r="BC145" s="56" t="str">
        <f aca="true" t="shared" si="26" ref="BC145:BC150">SpellNumber(L145,BB145)</f>
        <v>INR  One Lakh Seventy Two Thousand Six Hundred &amp; Eighteen  and Paise Seven Only</v>
      </c>
      <c r="BD145" s="15">
        <v>789.5</v>
      </c>
      <c r="BE145" s="85">
        <f t="shared" si="22"/>
        <v>893.08</v>
      </c>
      <c r="HP145" s="16"/>
      <c r="HQ145" s="16"/>
      <c r="HR145" s="16"/>
      <c r="HS145" s="16"/>
      <c r="HT145" s="16"/>
    </row>
    <row r="146" spans="1:228" s="15" customFormat="1" ht="132" customHeight="1">
      <c r="A146" s="64">
        <v>134</v>
      </c>
      <c r="B146" s="76" t="s">
        <v>510</v>
      </c>
      <c r="C146" s="80" t="s">
        <v>185</v>
      </c>
      <c r="D146" s="78">
        <v>371.611</v>
      </c>
      <c r="E146" s="79" t="s">
        <v>247</v>
      </c>
      <c r="F146" s="70">
        <v>1158.35</v>
      </c>
      <c r="G146" s="57"/>
      <c r="H146" s="47"/>
      <c r="I146" s="46" t="s">
        <v>39</v>
      </c>
      <c r="J146" s="48">
        <f t="shared" si="23"/>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24"/>
        <v>430455.6</v>
      </c>
      <c r="BB146" s="61">
        <f t="shared" si="25"/>
        <v>430455.6</v>
      </c>
      <c r="BC146" s="56" t="str">
        <f t="shared" si="26"/>
        <v>INR  Four Lakh Thirty Thousand Four Hundred &amp; Fifty Five  and Paise Sixty Only</v>
      </c>
      <c r="BD146" s="15">
        <v>1024</v>
      </c>
      <c r="BE146" s="85">
        <f t="shared" si="22"/>
        <v>1158.35</v>
      </c>
      <c r="HP146" s="16"/>
      <c r="HQ146" s="16"/>
      <c r="HR146" s="16"/>
      <c r="HS146" s="16"/>
      <c r="HT146" s="16"/>
    </row>
    <row r="147" spans="1:228" s="15" customFormat="1" ht="128.25" customHeight="1">
      <c r="A147" s="64">
        <v>135</v>
      </c>
      <c r="B147" s="76" t="s">
        <v>511</v>
      </c>
      <c r="C147" s="80" t="s">
        <v>186</v>
      </c>
      <c r="D147" s="78">
        <v>259.711</v>
      </c>
      <c r="E147" s="79" t="s">
        <v>247</v>
      </c>
      <c r="F147" s="70">
        <v>1171.92</v>
      </c>
      <c r="G147" s="57"/>
      <c r="H147" s="47"/>
      <c r="I147" s="46" t="s">
        <v>39</v>
      </c>
      <c r="J147" s="48">
        <f t="shared" si="23"/>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24"/>
        <v>304360.52</v>
      </c>
      <c r="BB147" s="61">
        <f t="shared" si="25"/>
        <v>304360.52</v>
      </c>
      <c r="BC147" s="56" t="str">
        <f t="shared" si="26"/>
        <v>INR  Three Lakh Four Thousand Three Hundred &amp; Sixty  and Paise Fifty Two Only</v>
      </c>
      <c r="BD147" s="15">
        <v>1036</v>
      </c>
      <c r="BE147" s="85">
        <f t="shared" si="22"/>
        <v>1171.92</v>
      </c>
      <c r="HP147" s="16"/>
      <c r="HQ147" s="16"/>
      <c r="HR147" s="16"/>
      <c r="HS147" s="16"/>
      <c r="HT147" s="16"/>
    </row>
    <row r="148" spans="1:228" s="15" customFormat="1" ht="132.75" customHeight="1">
      <c r="A148" s="64">
        <v>136</v>
      </c>
      <c r="B148" s="76" t="s">
        <v>512</v>
      </c>
      <c r="C148" s="80" t="s">
        <v>187</v>
      </c>
      <c r="D148" s="78">
        <v>259.711</v>
      </c>
      <c r="E148" s="79" t="s">
        <v>247</v>
      </c>
      <c r="F148" s="70">
        <v>1185.5</v>
      </c>
      <c r="G148" s="57"/>
      <c r="H148" s="47"/>
      <c r="I148" s="46" t="s">
        <v>39</v>
      </c>
      <c r="J148" s="48">
        <f t="shared" si="23"/>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24"/>
        <v>307887.39</v>
      </c>
      <c r="BB148" s="61">
        <f t="shared" si="25"/>
        <v>307887.39</v>
      </c>
      <c r="BC148" s="56" t="str">
        <f t="shared" si="26"/>
        <v>INR  Three Lakh Seven Thousand Eight Hundred &amp; Eighty Seven  and Paise Thirty Nine Only</v>
      </c>
      <c r="BD148" s="15">
        <v>1048</v>
      </c>
      <c r="BE148" s="85">
        <f t="shared" si="22"/>
        <v>1185.5</v>
      </c>
      <c r="HP148" s="16"/>
      <c r="HQ148" s="16"/>
      <c r="HR148" s="16"/>
      <c r="HS148" s="16"/>
      <c r="HT148" s="16"/>
    </row>
    <row r="149" spans="1:228" s="15" customFormat="1" ht="129.75" customHeight="1">
      <c r="A149" s="64">
        <v>137</v>
      </c>
      <c r="B149" s="76" t="s">
        <v>513</v>
      </c>
      <c r="C149" s="80" t="s">
        <v>188</v>
      </c>
      <c r="D149" s="78">
        <v>259.711</v>
      </c>
      <c r="E149" s="79" t="s">
        <v>247</v>
      </c>
      <c r="F149" s="70">
        <v>1199.07</v>
      </c>
      <c r="G149" s="57"/>
      <c r="H149" s="47"/>
      <c r="I149" s="46" t="s">
        <v>39</v>
      </c>
      <c r="J149" s="48">
        <f t="shared" si="23"/>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24"/>
        <v>311411.67</v>
      </c>
      <c r="BB149" s="61">
        <f t="shared" si="25"/>
        <v>311411.67</v>
      </c>
      <c r="BC149" s="56" t="str">
        <f t="shared" si="26"/>
        <v>INR  Three Lakh Eleven Thousand Four Hundred &amp; Eleven  and Paise Sixty Seven Only</v>
      </c>
      <c r="BD149" s="15">
        <v>1060</v>
      </c>
      <c r="BE149" s="85">
        <f t="shared" si="22"/>
        <v>1199.07</v>
      </c>
      <c r="HP149" s="16"/>
      <c r="HQ149" s="16"/>
      <c r="HR149" s="16"/>
      <c r="HS149" s="16"/>
      <c r="HT149" s="16"/>
    </row>
    <row r="150" spans="1:228" s="15" customFormat="1" ht="132" customHeight="1">
      <c r="A150" s="64">
        <v>138</v>
      </c>
      <c r="B150" s="76" t="s">
        <v>514</v>
      </c>
      <c r="C150" s="80" t="s">
        <v>189</v>
      </c>
      <c r="D150" s="78">
        <v>259.711</v>
      </c>
      <c r="E150" s="79" t="s">
        <v>247</v>
      </c>
      <c r="F150" s="70">
        <v>1212.65</v>
      </c>
      <c r="G150" s="57"/>
      <c r="H150" s="47"/>
      <c r="I150" s="46" t="s">
        <v>39</v>
      </c>
      <c r="J150" s="48">
        <f t="shared" si="23"/>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24"/>
        <v>314938.54</v>
      </c>
      <c r="BB150" s="61">
        <f t="shared" si="25"/>
        <v>314938.54</v>
      </c>
      <c r="BC150" s="56" t="str">
        <f t="shared" si="26"/>
        <v>INR  Three Lakh Fourteen Thousand Nine Hundred &amp; Thirty Eight  and Paise Fifty Four Only</v>
      </c>
      <c r="BD150" s="15">
        <v>1072</v>
      </c>
      <c r="BE150" s="85">
        <f t="shared" si="22"/>
        <v>1212.65</v>
      </c>
      <c r="HP150" s="16"/>
      <c r="HQ150" s="16"/>
      <c r="HR150" s="16"/>
      <c r="HS150" s="16"/>
      <c r="HT150" s="16"/>
    </row>
    <row r="151" spans="1:228" s="15" customFormat="1" ht="132" customHeight="1">
      <c r="A151" s="64">
        <v>139</v>
      </c>
      <c r="B151" s="76" t="s">
        <v>515</v>
      </c>
      <c r="C151" s="80" t="s">
        <v>190</v>
      </c>
      <c r="D151" s="78">
        <v>259.711</v>
      </c>
      <c r="E151" s="79" t="s">
        <v>247</v>
      </c>
      <c r="F151" s="70">
        <v>1230.75</v>
      </c>
      <c r="G151" s="57"/>
      <c r="H151" s="47"/>
      <c r="I151" s="46" t="s">
        <v>39</v>
      </c>
      <c r="J151" s="48">
        <f>IF(I151="Less(-)",-1,1)</f>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total_amount_ba($B$2,$D$2,D151,F151,J151,K151,M151)</f>
        <v>319639.31</v>
      </c>
      <c r="BB151" s="61">
        <f>BA151+SUM(N151:AZ151)</f>
        <v>319639.31</v>
      </c>
      <c r="BC151" s="56" t="str">
        <f>SpellNumber(L151,BB151)</f>
        <v>INR  Three Lakh Nineteen Thousand Six Hundred &amp; Thirty Nine  and Paise Thirty One Only</v>
      </c>
      <c r="BD151" s="15">
        <v>1088</v>
      </c>
      <c r="BE151" s="85">
        <f t="shared" si="22"/>
        <v>1230.75</v>
      </c>
      <c r="HP151" s="16"/>
      <c r="HQ151" s="16"/>
      <c r="HR151" s="16"/>
      <c r="HS151" s="16"/>
      <c r="HT151" s="16"/>
    </row>
    <row r="152" spans="1:228" s="15" customFormat="1" ht="127.5" customHeight="1">
      <c r="A152" s="64">
        <v>140</v>
      </c>
      <c r="B152" s="76" t="s">
        <v>516</v>
      </c>
      <c r="C152" s="80" t="s">
        <v>191</v>
      </c>
      <c r="D152" s="78">
        <v>254.536</v>
      </c>
      <c r="E152" s="79" t="s">
        <v>247</v>
      </c>
      <c r="F152" s="70">
        <v>1248.84</v>
      </c>
      <c r="G152" s="57"/>
      <c r="H152" s="47"/>
      <c r="I152" s="46" t="s">
        <v>39</v>
      </c>
      <c r="J152" s="48">
        <f>IF(I152="Less(-)",-1,1)</f>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total_amount_ba($B$2,$D$2,D152,F152,J152,K152,M152)</f>
        <v>317874.74</v>
      </c>
      <c r="BB152" s="61">
        <f>BA152+SUM(N152:AZ152)</f>
        <v>317874.74</v>
      </c>
      <c r="BC152" s="56" t="str">
        <f>SpellNumber(L152,BB152)</f>
        <v>INR  Three Lakh Seventeen Thousand Eight Hundred &amp; Seventy Four  and Paise Seventy Four Only</v>
      </c>
      <c r="BD152" s="15">
        <v>1104</v>
      </c>
      <c r="BE152" s="85">
        <f t="shared" si="22"/>
        <v>1248.84</v>
      </c>
      <c r="HP152" s="16"/>
      <c r="HQ152" s="16"/>
      <c r="HR152" s="16"/>
      <c r="HS152" s="16"/>
      <c r="HT152" s="16"/>
    </row>
    <row r="153" spans="1:228" s="15" customFormat="1" ht="129.75" customHeight="1">
      <c r="A153" s="64">
        <v>141</v>
      </c>
      <c r="B153" s="76" t="s">
        <v>517</v>
      </c>
      <c r="C153" s="80" t="s">
        <v>192</v>
      </c>
      <c r="D153" s="78">
        <v>29.158</v>
      </c>
      <c r="E153" s="79" t="s">
        <v>247</v>
      </c>
      <c r="F153" s="70">
        <v>1266.94</v>
      </c>
      <c r="G153" s="57"/>
      <c r="H153" s="47"/>
      <c r="I153" s="46" t="s">
        <v>39</v>
      </c>
      <c r="J153" s="48">
        <f t="shared" si="18"/>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19"/>
        <v>36941.44</v>
      </c>
      <c r="BB153" s="61">
        <f t="shared" si="20"/>
        <v>36941.44</v>
      </c>
      <c r="BC153" s="56" t="str">
        <f t="shared" si="21"/>
        <v>INR  Thirty Six Thousand Nine Hundred &amp; Forty One  and Paise Forty Four Only</v>
      </c>
      <c r="BD153" s="15">
        <v>1120</v>
      </c>
      <c r="BE153" s="85">
        <f t="shared" si="22"/>
        <v>1266.94</v>
      </c>
      <c r="HP153" s="16"/>
      <c r="HQ153" s="16"/>
      <c r="HR153" s="16"/>
      <c r="HS153" s="16"/>
      <c r="HT153" s="16"/>
    </row>
    <row r="154" spans="1:228" s="15" customFormat="1" ht="185.25">
      <c r="A154" s="64">
        <v>142</v>
      </c>
      <c r="B154" s="76" t="s">
        <v>328</v>
      </c>
      <c r="C154" s="80" t="s">
        <v>193</v>
      </c>
      <c r="D154" s="78">
        <v>60.929</v>
      </c>
      <c r="E154" s="79" t="s">
        <v>247</v>
      </c>
      <c r="F154" s="70">
        <v>1312.19</v>
      </c>
      <c r="G154" s="57"/>
      <c r="H154" s="47"/>
      <c r="I154" s="46" t="s">
        <v>39</v>
      </c>
      <c r="J154" s="48">
        <f t="shared" si="18"/>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19"/>
        <v>79950.42</v>
      </c>
      <c r="BB154" s="61">
        <f t="shared" si="20"/>
        <v>79950.42</v>
      </c>
      <c r="BC154" s="56" t="str">
        <f t="shared" si="21"/>
        <v>INR  Seventy Nine Thousand Nine Hundred &amp; Fifty  and Paise Forty Two Only</v>
      </c>
      <c r="BD154" s="15">
        <v>1160</v>
      </c>
      <c r="BE154" s="85">
        <f t="shared" si="22"/>
        <v>1312.19</v>
      </c>
      <c r="HP154" s="16"/>
      <c r="HQ154" s="16"/>
      <c r="HR154" s="16"/>
      <c r="HS154" s="16"/>
      <c r="HT154" s="16"/>
    </row>
    <row r="155" spans="1:228" s="15" customFormat="1" ht="176.25" customHeight="1">
      <c r="A155" s="64">
        <v>143</v>
      </c>
      <c r="B155" s="76" t="s">
        <v>329</v>
      </c>
      <c r="C155" s="80" t="s">
        <v>194</v>
      </c>
      <c r="D155" s="78">
        <v>63.37</v>
      </c>
      <c r="E155" s="79" t="s">
        <v>247</v>
      </c>
      <c r="F155" s="70">
        <v>1325.77</v>
      </c>
      <c r="G155" s="57"/>
      <c r="H155" s="47"/>
      <c r="I155" s="46" t="s">
        <v>39</v>
      </c>
      <c r="J155" s="48">
        <f t="shared" si="18"/>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19"/>
        <v>84014.04</v>
      </c>
      <c r="BB155" s="61">
        <f t="shared" si="20"/>
        <v>84014.04</v>
      </c>
      <c r="BC155" s="56" t="str">
        <f t="shared" si="21"/>
        <v>INR  Eighty Four Thousand  &amp;Fourteen  and Paise Four Only</v>
      </c>
      <c r="BD155" s="15">
        <v>1172</v>
      </c>
      <c r="BE155" s="85">
        <f t="shared" si="22"/>
        <v>1325.77</v>
      </c>
      <c r="HP155" s="16"/>
      <c r="HQ155" s="16"/>
      <c r="HR155" s="16"/>
      <c r="HS155" s="16"/>
      <c r="HT155" s="16"/>
    </row>
    <row r="156" spans="1:228" s="15" customFormat="1" ht="185.25">
      <c r="A156" s="64">
        <v>144</v>
      </c>
      <c r="B156" s="76" t="s">
        <v>330</v>
      </c>
      <c r="C156" s="80" t="s">
        <v>195</v>
      </c>
      <c r="D156" s="78">
        <v>63.433</v>
      </c>
      <c r="E156" s="79" t="s">
        <v>247</v>
      </c>
      <c r="F156" s="70">
        <v>1339.34</v>
      </c>
      <c r="G156" s="57"/>
      <c r="H156" s="47"/>
      <c r="I156" s="46" t="s">
        <v>39</v>
      </c>
      <c r="J156" s="48">
        <f t="shared" si="18"/>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19"/>
        <v>84958.35</v>
      </c>
      <c r="BB156" s="61">
        <f t="shared" si="20"/>
        <v>84958.35</v>
      </c>
      <c r="BC156" s="56" t="str">
        <f t="shared" si="21"/>
        <v>INR  Eighty Four Thousand Nine Hundred &amp; Fifty Eight  and Paise Thirty Five Only</v>
      </c>
      <c r="BD156" s="15">
        <v>1184</v>
      </c>
      <c r="BE156" s="85">
        <f t="shared" si="22"/>
        <v>1339.34</v>
      </c>
      <c r="HP156" s="16"/>
      <c r="HQ156" s="16"/>
      <c r="HR156" s="16"/>
      <c r="HS156" s="16"/>
      <c r="HT156" s="16"/>
    </row>
    <row r="157" spans="1:228" s="15" customFormat="1" ht="185.25">
      <c r="A157" s="64">
        <v>145</v>
      </c>
      <c r="B157" s="76" t="s">
        <v>399</v>
      </c>
      <c r="C157" s="80" t="s">
        <v>196</v>
      </c>
      <c r="D157" s="78">
        <v>63.433</v>
      </c>
      <c r="E157" s="79" t="s">
        <v>247</v>
      </c>
      <c r="F157" s="70">
        <v>1352.92</v>
      </c>
      <c r="G157" s="57"/>
      <c r="H157" s="47"/>
      <c r="I157" s="46" t="s">
        <v>39</v>
      </c>
      <c r="J157" s="48">
        <f t="shared" si="18"/>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19"/>
        <v>85819.77</v>
      </c>
      <c r="BB157" s="61">
        <f t="shared" si="20"/>
        <v>85819.77</v>
      </c>
      <c r="BC157" s="56" t="str">
        <f t="shared" si="21"/>
        <v>INR  Eighty Five Thousand Eight Hundred &amp; Nineteen  and Paise Seventy Seven Only</v>
      </c>
      <c r="BD157" s="15">
        <v>1196</v>
      </c>
      <c r="BE157" s="85">
        <f t="shared" si="22"/>
        <v>1352.92</v>
      </c>
      <c r="HP157" s="16"/>
      <c r="HQ157" s="16"/>
      <c r="HR157" s="16"/>
      <c r="HS157" s="16"/>
      <c r="HT157" s="16"/>
    </row>
    <row r="158" spans="1:228" s="15" customFormat="1" ht="175.5" customHeight="1">
      <c r="A158" s="64">
        <v>146</v>
      </c>
      <c r="B158" s="76" t="s">
        <v>518</v>
      </c>
      <c r="C158" s="80" t="s">
        <v>197</v>
      </c>
      <c r="D158" s="78">
        <v>63.433</v>
      </c>
      <c r="E158" s="79" t="s">
        <v>247</v>
      </c>
      <c r="F158" s="70">
        <v>1366.49</v>
      </c>
      <c r="G158" s="57"/>
      <c r="H158" s="47"/>
      <c r="I158" s="46" t="s">
        <v>39</v>
      </c>
      <c r="J158" s="48">
        <f t="shared" si="18"/>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19"/>
        <v>86680.56</v>
      </c>
      <c r="BB158" s="61">
        <f t="shared" si="20"/>
        <v>86680.56</v>
      </c>
      <c r="BC158" s="56" t="str">
        <f t="shared" si="21"/>
        <v>INR  Eighty Six Thousand Six Hundred &amp; Eighty  and Paise Fifty Six Only</v>
      </c>
      <c r="BD158" s="15">
        <v>1208</v>
      </c>
      <c r="BE158" s="85">
        <f t="shared" si="22"/>
        <v>1366.49</v>
      </c>
      <c r="HP158" s="16"/>
      <c r="HQ158" s="16"/>
      <c r="HR158" s="16"/>
      <c r="HS158" s="16"/>
      <c r="HT158" s="16"/>
    </row>
    <row r="159" spans="1:228" s="15" customFormat="1" ht="172.5" customHeight="1">
      <c r="A159" s="64">
        <v>147</v>
      </c>
      <c r="B159" s="76" t="s">
        <v>519</v>
      </c>
      <c r="C159" s="80" t="s">
        <v>198</v>
      </c>
      <c r="D159" s="78">
        <v>63.433</v>
      </c>
      <c r="E159" s="79" t="s">
        <v>247</v>
      </c>
      <c r="F159" s="70">
        <v>1384.59</v>
      </c>
      <c r="G159" s="57"/>
      <c r="H159" s="47"/>
      <c r="I159" s="46" t="s">
        <v>39</v>
      </c>
      <c r="J159" s="48">
        <f aca="true" t="shared" si="27" ref="J159:J190">IF(I159="Less(-)",-1,1)</f>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aca="true" t="shared" si="28" ref="BA159:BA190">total_amount_ba($B$2,$D$2,D159,F159,J159,K159,M159)</f>
        <v>87828.7</v>
      </c>
      <c r="BB159" s="61">
        <f aca="true" t="shared" si="29" ref="BB159:BB190">BA159+SUM(N159:AZ159)</f>
        <v>87828.7</v>
      </c>
      <c r="BC159" s="56" t="str">
        <f aca="true" t="shared" si="30" ref="BC159:BC190">SpellNumber(L159,BB159)</f>
        <v>INR  Eighty Seven Thousand Eight Hundred &amp; Twenty Eight  and Paise Seventy Only</v>
      </c>
      <c r="BD159" s="15">
        <v>1224</v>
      </c>
      <c r="BE159" s="85">
        <f t="shared" si="22"/>
        <v>1384.59</v>
      </c>
      <c r="HP159" s="16"/>
      <c r="HQ159" s="16"/>
      <c r="HR159" s="16"/>
      <c r="HS159" s="16"/>
      <c r="HT159" s="16"/>
    </row>
    <row r="160" spans="1:228" s="15" customFormat="1" ht="185.25">
      <c r="A160" s="64">
        <v>148</v>
      </c>
      <c r="B160" s="76" t="s">
        <v>520</v>
      </c>
      <c r="C160" s="80" t="s">
        <v>199</v>
      </c>
      <c r="D160" s="78">
        <v>62.102</v>
      </c>
      <c r="E160" s="79" t="s">
        <v>247</v>
      </c>
      <c r="F160" s="70">
        <v>1402.69</v>
      </c>
      <c r="G160" s="57"/>
      <c r="H160" s="47"/>
      <c r="I160" s="46" t="s">
        <v>39</v>
      </c>
      <c r="J160" s="48">
        <f t="shared" si="27"/>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28"/>
        <v>87109.85</v>
      </c>
      <c r="BB160" s="61">
        <f t="shared" si="29"/>
        <v>87109.85</v>
      </c>
      <c r="BC160" s="56" t="str">
        <f t="shared" si="30"/>
        <v>INR  Eighty Seven Thousand One Hundred &amp; Nine  and Paise Eighty Five Only</v>
      </c>
      <c r="BD160" s="15">
        <v>1240</v>
      </c>
      <c r="BE160" s="85">
        <f t="shared" si="22"/>
        <v>1402.69</v>
      </c>
      <c r="HP160" s="16"/>
      <c r="HQ160" s="16"/>
      <c r="HR160" s="16"/>
      <c r="HS160" s="16"/>
      <c r="HT160" s="16"/>
    </row>
    <row r="161" spans="1:228" s="15" customFormat="1" ht="172.5" customHeight="1">
      <c r="A161" s="64">
        <v>149</v>
      </c>
      <c r="B161" s="76" t="s">
        <v>521</v>
      </c>
      <c r="C161" s="80" t="s">
        <v>200</v>
      </c>
      <c r="D161" s="78">
        <v>3.079</v>
      </c>
      <c r="E161" s="79" t="s">
        <v>247</v>
      </c>
      <c r="F161" s="70">
        <v>1420.79</v>
      </c>
      <c r="G161" s="57"/>
      <c r="H161" s="47"/>
      <c r="I161" s="46" t="s">
        <v>39</v>
      </c>
      <c r="J161" s="48">
        <f t="shared" si="27"/>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28"/>
        <v>4374.61</v>
      </c>
      <c r="BB161" s="61">
        <f t="shared" si="29"/>
        <v>4374.61</v>
      </c>
      <c r="BC161" s="56" t="str">
        <f t="shared" si="30"/>
        <v>INR  Four Thousand Three Hundred &amp; Seventy Four  and Paise Sixty One Only</v>
      </c>
      <c r="BD161" s="15">
        <v>1256</v>
      </c>
      <c r="BE161" s="85">
        <f t="shared" si="22"/>
        <v>1420.79</v>
      </c>
      <c r="HP161" s="16"/>
      <c r="HQ161" s="16"/>
      <c r="HR161" s="16"/>
      <c r="HS161" s="16"/>
      <c r="HT161" s="16"/>
    </row>
    <row r="162" spans="1:228" s="15" customFormat="1" ht="36" customHeight="1">
      <c r="A162" s="64">
        <v>150</v>
      </c>
      <c r="B162" s="76" t="s">
        <v>257</v>
      </c>
      <c r="C162" s="80" t="s">
        <v>201</v>
      </c>
      <c r="D162" s="78">
        <v>907.2</v>
      </c>
      <c r="E162" s="79" t="s">
        <v>331</v>
      </c>
      <c r="F162" s="70">
        <v>253.39</v>
      </c>
      <c r="G162" s="57"/>
      <c r="H162" s="47"/>
      <c r="I162" s="46" t="s">
        <v>39</v>
      </c>
      <c r="J162" s="48">
        <f t="shared" si="27"/>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28"/>
        <v>229875.41</v>
      </c>
      <c r="BB162" s="61">
        <f t="shared" si="29"/>
        <v>229875.41</v>
      </c>
      <c r="BC162" s="56" t="str">
        <f t="shared" si="30"/>
        <v>INR  Two Lakh Twenty Nine Thousand Eight Hundred &amp; Seventy Five  and Paise Forty One Only</v>
      </c>
      <c r="BD162" s="15">
        <v>224</v>
      </c>
      <c r="BE162" s="85">
        <f t="shared" si="22"/>
        <v>253.39</v>
      </c>
      <c r="HP162" s="16"/>
      <c r="HQ162" s="16"/>
      <c r="HR162" s="16"/>
      <c r="HS162" s="16"/>
      <c r="HT162" s="16"/>
    </row>
    <row r="163" spans="1:228" s="15" customFormat="1" ht="339.75" customHeight="1">
      <c r="A163" s="64">
        <v>151</v>
      </c>
      <c r="B163" s="76" t="s">
        <v>522</v>
      </c>
      <c r="C163" s="80" t="s">
        <v>202</v>
      </c>
      <c r="D163" s="78">
        <v>544.071</v>
      </c>
      <c r="E163" s="79" t="s">
        <v>255</v>
      </c>
      <c r="F163" s="70">
        <v>1453.59</v>
      </c>
      <c r="G163" s="57"/>
      <c r="H163" s="47"/>
      <c r="I163" s="46" t="s">
        <v>39</v>
      </c>
      <c r="J163" s="48">
        <f t="shared" si="27"/>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28"/>
        <v>790856.16</v>
      </c>
      <c r="BB163" s="61">
        <f t="shared" si="29"/>
        <v>790856.16</v>
      </c>
      <c r="BC163" s="56" t="str">
        <f t="shared" si="30"/>
        <v>INR  Seven Lakh Ninety Thousand Eight Hundred &amp; Fifty Six  and Paise Sixteen Only</v>
      </c>
      <c r="BD163" s="15">
        <v>1285</v>
      </c>
      <c r="BE163" s="85">
        <f t="shared" si="22"/>
        <v>1453.59</v>
      </c>
      <c r="HP163" s="16"/>
      <c r="HQ163" s="16"/>
      <c r="HR163" s="16"/>
      <c r="HS163" s="16"/>
      <c r="HT163" s="16"/>
    </row>
    <row r="164" spans="1:228" s="15" customFormat="1" ht="399">
      <c r="A164" s="64">
        <v>152</v>
      </c>
      <c r="B164" s="76" t="s">
        <v>523</v>
      </c>
      <c r="C164" s="80" t="s">
        <v>203</v>
      </c>
      <c r="D164" s="78">
        <v>525.248</v>
      </c>
      <c r="E164" s="79" t="s">
        <v>255</v>
      </c>
      <c r="F164" s="70">
        <v>1459.25</v>
      </c>
      <c r="G164" s="57"/>
      <c r="H164" s="47"/>
      <c r="I164" s="46" t="s">
        <v>39</v>
      </c>
      <c r="J164" s="48">
        <f t="shared" si="27"/>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28"/>
        <v>766468.14</v>
      </c>
      <c r="BB164" s="61">
        <f t="shared" si="29"/>
        <v>766468.14</v>
      </c>
      <c r="BC164" s="56" t="str">
        <f t="shared" si="30"/>
        <v>INR  Seven Lakh Sixty Six Thousand Four Hundred &amp; Sixty Eight  and Paise Fourteen Only</v>
      </c>
      <c r="BD164" s="15">
        <v>1290</v>
      </c>
      <c r="BE164" s="85">
        <f t="shared" si="22"/>
        <v>1459.25</v>
      </c>
      <c r="HP164" s="16"/>
      <c r="HQ164" s="16"/>
      <c r="HR164" s="16"/>
      <c r="HS164" s="16"/>
      <c r="HT164" s="16"/>
    </row>
    <row r="165" spans="1:228" s="15" customFormat="1" ht="399">
      <c r="A165" s="64">
        <v>153</v>
      </c>
      <c r="B165" s="76" t="s">
        <v>524</v>
      </c>
      <c r="C165" s="80" t="s">
        <v>204</v>
      </c>
      <c r="D165" s="78">
        <v>521.991</v>
      </c>
      <c r="E165" s="79" t="s">
        <v>255</v>
      </c>
      <c r="F165" s="70">
        <v>1464.9</v>
      </c>
      <c r="G165" s="57"/>
      <c r="H165" s="47"/>
      <c r="I165" s="46" t="s">
        <v>39</v>
      </c>
      <c r="J165" s="48">
        <f t="shared" si="27"/>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28"/>
        <v>764664.62</v>
      </c>
      <c r="BB165" s="61">
        <f t="shared" si="29"/>
        <v>764664.62</v>
      </c>
      <c r="BC165" s="56" t="str">
        <f t="shared" si="30"/>
        <v>INR  Seven Lakh Sixty Four Thousand Six Hundred &amp; Sixty Four  and Paise Sixty Two Only</v>
      </c>
      <c r="BD165" s="15">
        <v>1295</v>
      </c>
      <c r="BE165" s="85">
        <f t="shared" si="22"/>
        <v>1464.9</v>
      </c>
      <c r="HP165" s="16"/>
      <c r="HQ165" s="16"/>
      <c r="HR165" s="16"/>
      <c r="HS165" s="16"/>
      <c r="HT165" s="16"/>
    </row>
    <row r="166" spans="1:228" s="15" customFormat="1" ht="399">
      <c r="A166" s="64">
        <v>154</v>
      </c>
      <c r="B166" s="76" t="s">
        <v>525</v>
      </c>
      <c r="C166" s="80" t="s">
        <v>205</v>
      </c>
      <c r="D166" s="78">
        <v>521.991</v>
      </c>
      <c r="E166" s="79" t="s">
        <v>255</v>
      </c>
      <c r="F166" s="70">
        <v>1470.56</v>
      </c>
      <c r="G166" s="57"/>
      <c r="H166" s="47"/>
      <c r="I166" s="46" t="s">
        <v>39</v>
      </c>
      <c r="J166" s="48">
        <f t="shared" si="27"/>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28"/>
        <v>767619.08</v>
      </c>
      <c r="BB166" s="61">
        <f t="shared" si="29"/>
        <v>767619.08</v>
      </c>
      <c r="BC166" s="56" t="str">
        <f t="shared" si="30"/>
        <v>INR  Seven Lakh Sixty Seven Thousand Six Hundred &amp; Nineteen  and Paise Eight Only</v>
      </c>
      <c r="BD166" s="15">
        <v>1300</v>
      </c>
      <c r="BE166" s="85">
        <f t="shared" si="22"/>
        <v>1470.56</v>
      </c>
      <c r="HP166" s="16"/>
      <c r="HQ166" s="16"/>
      <c r="HR166" s="16"/>
      <c r="HS166" s="16"/>
      <c r="HT166" s="16"/>
    </row>
    <row r="167" spans="1:228" s="15" customFormat="1" ht="399">
      <c r="A167" s="64">
        <v>155</v>
      </c>
      <c r="B167" s="76" t="s">
        <v>526</v>
      </c>
      <c r="C167" s="80" t="s">
        <v>206</v>
      </c>
      <c r="D167" s="78">
        <v>521.991</v>
      </c>
      <c r="E167" s="79" t="s">
        <v>255</v>
      </c>
      <c r="F167" s="70">
        <v>1476.22</v>
      </c>
      <c r="G167" s="57"/>
      <c r="H167" s="47"/>
      <c r="I167" s="46" t="s">
        <v>39</v>
      </c>
      <c r="J167" s="48">
        <f t="shared" si="27"/>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28"/>
        <v>770573.55</v>
      </c>
      <c r="BB167" s="61">
        <f t="shared" si="29"/>
        <v>770573.55</v>
      </c>
      <c r="BC167" s="56" t="str">
        <f t="shared" si="30"/>
        <v>INR  Seven Lakh Seventy Thousand Five Hundred &amp; Seventy Three  and Paise Fifty Five Only</v>
      </c>
      <c r="BD167" s="15">
        <v>1305</v>
      </c>
      <c r="BE167" s="85">
        <f t="shared" si="22"/>
        <v>1476.22</v>
      </c>
      <c r="HP167" s="16"/>
      <c r="HQ167" s="16"/>
      <c r="HR167" s="16"/>
      <c r="HS167" s="16"/>
      <c r="HT167" s="16"/>
    </row>
    <row r="168" spans="1:228" s="15" customFormat="1" ht="399">
      <c r="A168" s="64">
        <v>156</v>
      </c>
      <c r="B168" s="76" t="s">
        <v>527</v>
      </c>
      <c r="C168" s="80" t="s">
        <v>207</v>
      </c>
      <c r="D168" s="78">
        <v>521.991</v>
      </c>
      <c r="E168" s="79" t="s">
        <v>255</v>
      </c>
      <c r="F168" s="70">
        <v>1483.29</v>
      </c>
      <c r="G168" s="57"/>
      <c r="H168" s="47"/>
      <c r="I168" s="46" t="s">
        <v>39</v>
      </c>
      <c r="J168" s="48">
        <f t="shared" si="27"/>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28"/>
        <v>774264.03</v>
      </c>
      <c r="BB168" s="61">
        <f t="shared" si="29"/>
        <v>774264.03</v>
      </c>
      <c r="BC168" s="56" t="str">
        <f t="shared" si="30"/>
        <v>INR  Seven Lakh Seventy Four Thousand Two Hundred &amp; Sixty Four  and Paise Three Only</v>
      </c>
      <c r="BD168" s="15">
        <v>1311.25</v>
      </c>
      <c r="BE168" s="85">
        <f t="shared" si="22"/>
        <v>1483.29</v>
      </c>
      <c r="HP168" s="16"/>
      <c r="HQ168" s="16"/>
      <c r="HR168" s="16"/>
      <c r="HS168" s="16"/>
      <c r="HT168" s="16"/>
    </row>
    <row r="169" spans="1:228" s="15" customFormat="1" ht="399">
      <c r="A169" s="64">
        <v>157</v>
      </c>
      <c r="B169" s="76" t="s">
        <v>528</v>
      </c>
      <c r="C169" s="80" t="s">
        <v>208</v>
      </c>
      <c r="D169" s="78">
        <v>551.428</v>
      </c>
      <c r="E169" s="79" t="s">
        <v>255</v>
      </c>
      <c r="F169" s="70">
        <v>1490.36</v>
      </c>
      <c r="G169" s="57"/>
      <c r="H169" s="47"/>
      <c r="I169" s="46" t="s">
        <v>39</v>
      </c>
      <c r="J169" s="48">
        <f t="shared" si="27"/>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28"/>
        <v>821826.23</v>
      </c>
      <c r="BB169" s="61">
        <f t="shared" si="29"/>
        <v>821826.23</v>
      </c>
      <c r="BC169" s="56" t="str">
        <f t="shared" si="30"/>
        <v>INR  Eight Lakh Twenty One Thousand Eight Hundred &amp; Twenty Six  and Paise Twenty Three Only</v>
      </c>
      <c r="BD169" s="15">
        <v>1317.5</v>
      </c>
      <c r="BE169" s="85">
        <f t="shared" si="22"/>
        <v>1490.36</v>
      </c>
      <c r="HP169" s="16"/>
      <c r="HQ169" s="16"/>
      <c r="HR169" s="16"/>
      <c r="HS169" s="16"/>
      <c r="HT169" s="16"/>
    </row>
    <row r="170" spans="1:228" s="15" customFormat="1" ht="184.5" customHeight="1">
      <c r="A170" s="64">
        <v>158</v>
      </c>
      <c r="B170" s="76" t="s">
        <v>529</v>
      </c>
      <c r="C170" s="80" t="s">
        <v>209</v>
      </c>
      <c r="D170" s="78">
        <v>25.862</v>
      </c>
      <c r="E170" s="79" t="s">
        <v>255</v>
      </c>
      <c r="F170" s="70">
        <v>1659.47</v>
      </c>
      <c r="G170" s="57"/>
      <c r="H170" s="47"/>
      <c r="I170" s="46" t="s">
        <v>39</v>
      </c>
      <c r="J170" s="48">
        <f t="shared" si="27"/>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28"/>
        <v>42917.21</v>
      </c>
      <c r="BB170" s="61">
        <f t="shared" si="29"/>
        <v>42917.21</v>
      </c>
      <c r="BC170" s="56" t="str">
        <f t="shared" si="30"/>
        <v>INR  Forty Two Thousand Nine Hundred &amp; Seventeen  and Paise Twenty One Only</v>
      </c>
      <c r="BD170" s="15">
        <v>1467</v>
      </c>
      <c r="BE170" s="85">
        <f t="shared" si="22"/>
        <v>1659.47</v>
      </c>
      <c r="HP170" s="16"/>
      <c r="HQ170" s="16"/>
      <c r="HR170" s="16"/>
      <c r="HS170" s="16"/>
      <c r="HT170" s="16"/>
    </row>
    <row r="171" spans="1:228" s="15" customFormat="1" ht="184.5" customHeight="1">
      <c r="A171" s="64">
        <v>159</v>
      </c>
      <c r="B171" s="76" t="s">
        <v>530</v>
      </c>
      <c r="C171" s="80" t="s">
        <v>210</v>
      </c>
      <c r="D171" s="78">
        <v>25.862</v>
      </c>
      <c r="E171" s="79" t="s">
        <v>255</v>
      </c>
      <c r="F171" s="70">
        <v>1673.04</v>
      </c>
      <c r="G171" s="57"/>
      <c r="H171" s="47"/>
      <c r="I171" s="46" t="s">
        <v>39</v>
      </c>
      <c r="J171" s="48">
        <f t="shared" si="27"/>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28"/>
        <v>43268.16</v>
      </c>
      <c r="BB171" s="61">
        <f t="shared" si="29"/>
        <v>43268.16</v>
      </c>
      <c r="BC171" s="56" t="str">
        <f t="shared" si="30"/>
        <v>INR  Forty Three Thousand Two Hundred &amp; Sixty Eight  and Paise Sixteen Only</v>
      </c>
      <c r="BD171" s="15">
        <v>1479</v>
      </c>
      <c r="BE171" s="85">
        <f t="shared" si="22"/>
        <v>1673.04</v>
      </c>
      <c r="HP171" s="16"/>
      <c r="HQ171" s="16"/>
      <c r="HR171" s="16"/>
      <c r="HS171" s="16"/>
      <c r="HT171" s="16"/>
    </row>
    <row r="172" spans="1:228" s="15" customFormat="1" ht="184.5" customHeight="1">
      <c r="A172" s="64">
        <v>160</v>
      </c>
      <c r="B172" s="76" t="s">
        <v>531</v>
      </c>
      <c r="C172" s="80" t="s">
        <v>211</v>
      </c>
      <c r="D172" s="78">
        <v>25.862</v>
      </c>
      <c r="E172" s="79" t="s">
        <v>255</v>
      </c>
      <c r="F172" s="70">
        <v>1686.62</v>
      </c>
      <c r="G172" s="57"/>
      <c r="H172" s="47"/>
      <c r="I172" s="46" t="s">
        <v>39</v>
      </c>
      <c r="J172" s="48">
        <f t="shared" si="27"/>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28"/>
        <v>43619.37</v>
      </c>
      <c r="BB172" s="61">
        <f t="shared" si="29"/>
        <v>43619.37</v>
      </c>
      <c r="BC172" s="56" t="str">
        <f t="shared" si="30"/>
        <v>INR  Forty Three Thousand Six Hundred &amp; Nineteen  and Paise Thirty Seven Only</v>
      </c>
      <c r="BD172" s="15">
        <v>1491</v>
      </c>
      <c r="BE172" s="85">
        <f t="shared" si="22"/>
        <v>1686.62</v>
      </c>
      <c r="HP172" s="16"/>
      <c r="HQ172" s="16"/>
      <c r="HR172" s="16"/>
      <c r="HS172" s="16"/>
      <c r="HT172" s="16"/>
    </row>
    <row r="173" spans="1:228" s="15" customFormat="1" ht="184.5" customHeight="1">
      <c r="A173" s="64">
        <v>161</v>
      </c>
      <c r="B173" s="76" t="s">
        <v>532</v>
      </c>
      <c r="C173" s="80" t="s">
        <v>212</v>
      </c>
      <c r="D173" s="78">
        <v>25.862</v>
      </c>
      <c r="E173" s="79" t="s">
        <v>255</v>
      </c>
      <c r="F173" s="70">
        <v>1700.19</v>
      </c>
      <c r="G173" s="57"/>
      <c r="H173" s="47"/>
      <c r="I173" s="46" t="s">
        <v>39</v>
      </c>
      <c r="J173" s="48">
        <f t="shared" si="27"/>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28"/>
        <v>43970.31</v>
      </c>
      <c r="BB173" s="61">
        <f t="shared" si="29"/>
        <v>43970.31</v>
      </c>
      <c r="BC173" s="56" t="str">
        <f t="shared" si="30"/>
        <v>INR  Forty Three Thousand Nine Hundred &amp; Seventy  and Paise Thirty One Only</v>
      </c>
      <c r="BD173" s="15">
        <v>1503</v>
      </c>
      <c r="BE173" s="85">
        <f t="shared" si="22"/>
        <v>1700.19</v>
      </c>
      <c r="HP173" s="16"/>
      <c r="HQ173" s="16"/>
      <c r="HR173" s="16"/>
      <c r="HS173" s="16"/>
      <c r="HT173" s="16"/>
    </row>
    <row r="174" spans="1:228" s="15" customFormat="1" ht="184.5" customHeight="1">
      <c r="A174" s="64">
        <v>162</v>
      </c>
      <c r="B174" s="76" t="s">
        <v>533</v>
      </c>
      <c r="C174" s="80" t="s">
        <v>213</v>
      </c>
      <c r="D174" s="78">
        <v>25.862</v>
      </c>
      <c r="E174" s="79" t="s">
        <v>255</v>
      </c>
      <c r="F174" s="70">
        <v>1713.77</v>
      </c>
      <c r="G174" s="57"/>
      <c r="H174" s="47"/>
      <c r="I174" s="46" t="s">
        <v>39</v>
      </c>
      <c r="J174" s="48">
        <f t="shared" si="27"/>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28"/>
        <v>44321.52</v>
      </c>
      <c r="BB174" s="61">
        <f t="shared" si="29"/>
        <v>44321.52</v>
      </c>
      <c r="BC174" s="56" t="str">
        <f t="shared" si="30"/>
        <v>INR  Forty Four Thousand Three Hundred &amp; Twenty One  and Paise Fifty Two Only</v>
      </c>
      <c r="BD174" s="15">
        <v>1515</v>
      </c>
      <c r="BE174" s="85">
        <f t="shared" si="22"/>
        <v>1713.77</v>
      </c>
      <c r="HP174" s="16"/>
      <c r="HQ174" s="16"/>
      <c r="HR174" s="16"/>
      <c r="HS174" s="16"/>
      <c r="HT174" s="16"/>
    </row>
    <row r="175" spans="1:228" s="15" customFormat="1" ht="184.5" customHeight="1">
      <c r="A175" s="64">
        <v>163</v>
      </c>
      <c r="B175" s="76" t="s">
        <v>534</v>
      </c>
      <c r="C175" s="80" t="s">
        <v>214</v>
      </c>
      <c r="D175" s="78">
        <v>25.862</v>
      </c>
      <c r="E175" s="79" t="s">
        <v>255</v>
      </c>
      <c r="F175" s="70">
        <v>1731.87</v>
      </c>
      <c r="G175" s="57"/>
      <c r="H175" s="47"/>
      <c r="I175" s="46" t="s">
        <v>39</v>
      </c>
      <c r="J175" s="48">
        <f t="shared" si="27"/>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28"/>
        <v>44789.62</v>
      </c>
      <c r="BB175" s="61">
        <f t="shared" si="29"/>
        <v>44789.62</v>
      </c>
      <c r="BC175" s="56" t="str">
        <f t="shared" si="30"/>
        <v>INR  Forty Four Thousand Seven Hundred &amp; Eighty Nine  and Paise Sixty Two Only</v>
      </c>
      <c r="BD175" s="15">
        <v>1531</v>
      </c>
      <c r="BE175" s="85">
        <f t="shared" si="22"/>
        <v>1731.87</v>
      </c>
      <c r="HP175" s="16"/>
      <c r="HQ175" s="16"/>
      <c r="HR175" s="16"/>
      <c r="HS175" s="16"/>
      <c r="HT175" s="16"/>
    </row>
    <row r="176" spans="1:228" s="15" customFormat="1" ht="184.5" customHeight="1">
      <c r="A176" s="64">
        <v>164</v>
      </c>
      <c r="B176" s="76" t="s">
        <v>535</v>
      </c>
      <c r="C176" s="80" t="s">
        <v>215</v>
      </c>
      <c r="D176" s="78">
        <v>25.862</v>
      </c>
      <c r="E176" s="79" t="s">
        <v>255</v>
      </c>
      <c r="F176" s="70">
        <v>1749.97</v>
      </c>
      <c r="G176" s="57"/>
      <c r="H176" s="47"/>
      <c r="I176" s="46" t="s">
        <v>39</v>
      </c>
      <c r="J176" s="48">
        <f t="shared" si="27"/>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28"/>
        <v>45257.72</v>
      </c>
      <c r="BB176" s="61">
        <f t="shared" si="29"/>
        <v>45257.72</v>
      </c>
      <c r="BC176" s="56" t="str">
        <f t="shared" si="30"/>
        <v>INR  Forty Five Thousand Two Hundred &amp; Fifty Seven  and Paise Seventy Two Only</v>
      </c>
      <c r="BD176" s="15">
        <v>1547</v>
      </c>
      <c r="BE176" s="85">
        <f t="shared" si="22"/>
        <v>1749.97</v>
      </c>
      <c r="HP176" s="16"/>
      <c r="HQ176" s="16"/>
      <c r="HR176" s="16"/>
      <c r="HS176" s="16"/>
      <c r="HT176" s="16"/>
    </row>
    <row r="177" spans="1:228" s="15" customFormat="1" ht="228">
      <c r="A177" s="64">
        <v>165</v>
      </c>
      <c r="B177" s="76" t="s">
        <v>536</v>
      </c>
      <c r="C177" s="80" t="s">
        <v>216</v>
      </c>
      <c r="D177" s="78">
        <v>6054.1</v>
      </c>
      <c r="E177" s="79" t="s">
        <v>537</v>
      </c>
      <c r="F177" s="70">
        <v>506.78</v>
      </c>
      <c r="G177" s="57"/>
      <c r="H177" s="47"/>
      <c r="I177" s="46" t="s">
        <v>39</v>
      </c>
      <c r="J177" s="48">
        <f t="shared" si="27"/>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28"/>
        <v>3068096.8</v>
      </c>
      <c r="BB177" s="61">
        <f t="shared" si="29"/>
        <v>3068096.8</v>
      </c>
      <c r="BC177" s="56" t="str">
        <f t="shared" si="30"/>
        <v>INR  Thirty Lakh Sixty Eight Thousand  &amp;Ninety Six  and Paise Eighty Only</v>
      </c>
      <c r="BD177" s="15">
        <v>448</v>
      </c>
      <c r="BE177" s="85">
        <f t="shared" si="22"/>
        <v>506.78</v>
      </c>
      <c r="HP177" s="16"/>
      <c r="HQ177" s="16"/>
      <c r="HR177" s="16"/>
      <c r="HS177" s="16"/>
      <c r="HT177" s="16"/>
    </row>
    <row r="178" spans="1:228" s="15" customFormat="1" ht="63" customHeight="1">
      <c r="A178" s="64">
        <v>166</v>
      </c>
      <c r="B178" s="76" t="s">
        <v>538</v>
      </c>
      <c r="C178" s="80" t="s">
        <v>217</v>
      </c>
      <c r="D178" s="78">
        <v>931.4</v>
      </c>
      <c r="E178" s="79" t="s">
        <v>247</v>
      </c>
      <c r="F178" s="70">
        <v>606.32</v>
      </c>
      <c r="G178" s="57"/>
      <c r="H178" s="47"/>
      <c r="I178" s="46" t="s">
        <v>39</v>
      </c>
      <c r="J178" s="48">
        <f t="shared" si="27"/>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28"/>
        <v>564726.45</v>
      </c>
      <c r="BB178" s="61">
        <f t="shared" si="29"/>
        <v>564726.45</v>
      </c>
      <c r="BC178" s="56" t="str">
        <f t="shared" si="30"/>
        <v>INR  Five Lakh Sixty Four Thousand Seven Hundred &amp; Twenty Six  and Paise Forty Five Only</v>
      </c>
      <c r="BD178" s="15">
        <v>536</v>
      </c>
      <c r="BE178" s="85">
        <f t="shared" si="22"/>
        <v>606.32</v>
      </c>
      <c r="HP178" s="16"/>
      <c r="HQ178" s="16"/>
      <c r="HR178" s="16"/>
      <c r="HS178" s="16"/>
      <c r="HT178" s="16"/>
    </row>
    <row r="179" spans="1:228" s="15" customFormat="1" ht="85.5" customHeight="1">
      <c r="A179" s="64">
        <v>167</v>
      </c>
      <c r="B179" s="76" t="s">
        <v>332</v>
      </c>
      <c r="C179" s="80" t="s">
        <v>218</v>
      </c>
      <c r="D179" s="78">
        <v>23.436</v>
      </c>
      <c r="E179" s="79" t="s">
        <v>333</v>
      </c>
      <c r="F179" s="70">
        <v>10968.12</v>
      </c>
      <c r="G179" s="57"/>
      <c r="H179" s="47"/>
      <c r="I179" s="46" t="s">
        <v>39</v>
      </c>
      <c r="J179" s="48">
        <f t="shared" si="27"/>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28"/>
        <v>257048.86</v>
      </c>
      <c r="BB179" s="61">
        <f t="shared" si="29"/>
        <v>257048.86</v>
      </c>
      <c r="BC179" s="56" t="str">
        <f t="shared" si="30"/>
        <v>INR  Two Lakh Fifty Seven Thousand  &amp;Forty Eight  and Paise Eighty Six Only</v>
      </c>
      <c r="BD179" s="15">
        <v>9696</v>
      </c>
      <c r="BE179" s="85">
        <f t="shared" si="22"/>
        <v>10968.12</v>
      </c>
      <c r="HP179" s="16"/>
      <c r="HQ179" s="16"/>
      <c r="HR179" s="16"/>
      <c r="HS179" s="16"/>
      <c r="HT179" s="16"/>
    </row>
    <row r="180" spans="1:228" s="15" customFormat="1" ht="85.5" customHeight="1">
      <c r="A180" s="64">
        <v>168</v>
      </c>
      <c r="B180" s="76" t="s">
        <v>334</v>
      </c>
      <c r="C180" s="80" t="s">
        <v>219</v>
      </c>
      <c r="D180" s="78">
        <v>23.436</v>
      </c>
      <c r="E180" s="79" t="s">
        <v>333</v>
      </c>
      <c r="F180" s="70">
        <v>11077.8</v>
      </c>
      <c r="G180" s="57"/>
      <c r="H180" s="47"/>
      <c r="I180" s="46" t="s">
        <v>39</v>
      </c>
      <c r="J180" s="48">
        <f t="shared" si="27"/>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28"/>
        <v>259619.32</v>
      </c>
      <c r="BB180" s="61">
        <f t="shared" si="29"/>
        <v>259619.32</v>
      </c>
      <c r="BC180" s="56" t="str">
        <f t="shared" si="30"/>
        <v>INR  Two Lakh Fifty Nine Thousand Six Hundred &amp; Nineteen  and Paise Thirty Two Only</v>
      </c>
      <c r="BD180" s="15">
        <v>9792.96</v>
      </c>
      <c r="BE180" s="85">
        <f t="shared" si="22"/>
        <v>11077.8</v>
      </c>
      <c r="HP180" s="16"/>
      <c r="HQ180" s="16"/>
      <c r="HR180" s="16"/>
      <c r="HS180" s="16"/>
      <c r="HT180" s="16"/>
    </row>
    <row r="181" spans="1:228" s="15" customFormat="1" ht="85.5" customHeight="1">
      <c r="A181" s="64">
        <v>169</v>
      </c>
      <c r="B181" s="76" t="s">
        <v>335</v>
      </c>
      <c r="C181" s="80" t="s">
        <v>220</v>
      </c>
      <c r="D181" s="78">
        <v>23.436</v>
      </c>
      <c r="E181" s="79" t="s">
        <v>333</v>
      </c>
      <c r="F181" s="70">
        <v>11188.57</v>
      </c>
      <c r="G181" s="57"/>
      <c r="H181" s="47"/>
      <c r="I181" s="46" t="s">
        <v>39</v>
      </c>
      <c r="J181" s="48">
        <f t="shared" si="27"/>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28"/>
        <v>262215.33</v>
      </c>
      <c r="BB181" s="61">
        <f t="shared" si="29"/>
        <v>262215.33</v>
      </c>
      <c r="BC181" s="56" t="str">
        <f t="shared" si="30"/>
        <v>INR  Two Lakh Sixty Two Thousand Two Hundred &amp; Fifteen  and Paise Thirty Three Only</v>
      </c>
      <c r="BD181" s="15">
        <v>9890.89</v>
      </c>
      <c r="BE181" s="85">
        <f t="shared" si="22"/>
        <v>11188.57</v>
      </c>
      <c r="HP181" s="16"/>
      <c r="HQ181" s="16"/>
      <c r="HR181" s="16"/>
      <c r="HS181" s="16"/>
      <c r="HT181" s="16"/>
    </row>
    <row r="182" spans="1:228" s="15" customFormat="1" ht="85.5" customHeight="1">
      <c r="A182" s="64">
        <v>170</v>
      </c>
      <c r="B182" s="76" t="s">
        <v>397</v>
      </c>
      <c r="C182" s="80" t="s">
        <v>221</v>
      </c>
      <c r="D182" s="78">
        <v>23.436</v>
      </c>
      <c r="E182" s="79" t="s">
        <v>333</v>
      </c>
      <c r="F182" s="70">
        <v>11300.46</v>
      </c>
      <c r="G182" s="57"/>
      <c r="H182" s="47"/>
      <c r="I182" s="46" t="s">
        <v>39</v>
      </c>
      <c r="J182" s="48">
        <f t="shared" si="27"/>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28"/>
        <v>264837.58</v>
      </c>
      <c r="BB182" s="61">
        <f t="shared" si="29"/>
        <v>264837.58</v>
      </c>
      <c r="BC182" s="56" t="str">
        <f t="shared" si="30"/>
        <v>INR  Two Lakh Sixty Four Thousand Eight Hundred &amp; Thirty Seven  and Paise Fifty Eight Only</v>
      </c>
      <c r="BD182" s="15">
        <v>9989.8</v>
      </c>
      <c r="BE182" s="85">
        <f t="shared" si="22"/>
        <v>11300.46</v>
      </c>
      <c r="HP182" s="16"/>
      <c r="HQ182" s="16"/>
      <c r="HR182" s="16"/>
      <c r="HS182" s="16"/>
      <c r="HT182" s="16"/>
    </row>
    <row r="183" spans="1:228" s="15" customFormat="1" ht="85.5" customHeight="1">
      <c r="A183" s="64">
        <v>171</v>
      </c>
      <c r="B183" s="76" t="s">
        <v>539</v>
      </c>
      <c r="C183" s="80" t="s">
        <v>222</v>
      </c>
      <c r="D183" s="78">
        <v>23.436</v>
      </c>
      <c r="E183" s="79" t="s">
        <v>333</v>
      </c>
      <c r="F183" s="70">
        <v>11413.47</v>
      </c>
      <c r="G183" s="57"/>
      <c r="H183" s="47"/>
      <c r="I183" s="46" t="s">
        <v>39</v>
      </c>
      <c r="J183" s="48">
        <f t="shared" si="27"/>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28"/>
        <v>267486.08</v>
      </c>
      <c r="BB183" s="61">
        <f t="shared" si="29"/>
        <v>267486.08</v>
      </c>
      <c r="BC183" s="56" t="str">
        <f t="shared" si="30"/>
        <v>INR  Two Lakh Sixty Seven Thousand Four Hundred &amp; Eighty Six  and Paise Eight Only</v>
      </c>
      <c r="BD183" s="15">
        <v>10089.7</v>
      </c>
      <c r="BE183" s="85">
        <f t="shared" si="22"/>
        <v>11413.47</v>
      </c>
      <c r="HP183" s="16"/>
      <c r="HQ183" s="16"/>
      <c r="HR183" s="16"/>
      <c r="HS183" s="16"/>
      <c r="HT183" s="16"/>
    </row>
    <row r="184" spans="1:228" s="15" customFormat="1" ht="85.5" customHeight="1">
      <c r="A184" s="64">
        <v>172</v>
      </c>
      <c r="B184" s="76" t="s">
        <v>540</v>
      </c>
      <c r="C184" s="80" t="s">
        <v>223</v>
      </c>
      <c r="D184" s="78">
        <v>23.436</v>
      </c>
      <c r="E184" s="79" t="s">
        <v>333</v>
      </c>
      <c r="F184" s="70">
        <v>11556.14</v>
      </c>
      <c r="G184" s="57"/>
      <c r="H184" s="47"/>
      <c r="I184" s="46" t="s">
        <v>39</v>
      </c>
      <c r="J184" s="48">
        <f t="shared" si="27"/>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28"/>
        <v>270829.7</v>
      </c>
      <c r="BB184" s="61">
        <f t="shared" si="29"/>
        <v>270829.7</v>
      </c>
      <c r="BC184" s="56" t="str">
        <f t="shared" si="30"/>
        <v>INR  Two Lakh Seventy Thousand Eight Hundred &amp; Twenty Nine  and Paise Seventy Only</v>
      </c>
      <c r="BD184" s="15">
        <v>10215.82</v>
      </c>
      <c r="BE184" s="85">
        <f t="shared" si="22"/>
        <v>11556.14</v>
      </c>
      <c r="HP184" s="16"/>
      <c r="HQ184" s="16"/>
      <c r="HR184" s="16"/>
      <c r="HS184" s="16"/>
      <c r="HT184" s="16"/>
    </row>
    <row r="185" spans="1:228" s="15" customFormat="1" ht="85.5" customHeight="1">
      <c r="A185" s="64">
        <v>173</v>
      </c>
      <c r="B185" s="76" t="s">
        <v>541</v>
      </c>
      <c r="C185" s="80" t="s">
        <v>224</v>
      </c>
      <c r="D185" s="78">
        <v>23.436</v>
      </c>
      <c r="E185" s="79" t="s">
        <v>333</v>
      </c>
      <c r="F185" s="70">
        <v>11700.59</v>
      </c>
      <c r="G185" s="57"/>
      <c r="H185" s="47"/>
      <c r="I185" s="46" t="s">
        <v>39</v>
      </c>
      <c r="J185" s="48">
        <f t="shared" si="27"/>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28"/>
        <v>274215.03</v>
      </c>
      <c r="BB185" s="61">
        <f t="shared" si="29"/>
        <v>274215.03</v>
      </c>
      <c r="BC185" s="56" t="str">
        <f t="shared" si="30"/>
        <v>INR  Two Lakh Seventy Four Thousand Two Hundred &amp; Fifteen  and Paise Three Only</v>
      </c>
      <c r="BD185" s="15">
        <v>10343.52</v>
      </c>
      <c r="BE185" s="85">
        <f t="shared" si="22"/>
        <v>11700.59</v>
      </c>
      <c r="HP185" s="16"/>
      <c r="HQ185" s="16"/>
      <c r="HR185" s="16"/>
      <c r="HS185" s="16"/>
      <c r="HT185" s="16"/>
    </row>
    <row r="186" spans="1:228" s="15" customFormat="1" ht="85.5" customHeight="1">
      <c r="A186" s="64">
        <v>174</v>
      </c>
      <c r="B186" s="76" t="s">
        <v>631</v>
      </c>
      <c r="C186" s="80" t="s">
        <v>225</v>
      </c>
      <c r="D186" s="78">
        <v>3.6</v>
      </c>
      <c r="E186" s="79" t="s">
        <v>333</v>
      </c>
      <c r="F186" s="70">
        <v>11846.84</v>
      </c>
      <c r="G186" s="57"/>
      <c r="H186" s="47"/>
      <c r="I186" s="46" t="s">
        <v>39</v>
      </c>
      <c r="J186" s="48">
        <f t="shared" si="27"/>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28"/>
        <v>42648.62</v>
      </c>
      <c r="BB186" s="61">
        <f t="shared" si="29"/>
        <v>42648.62</v>
      </c>
      <c r="BC186" s="56" t="str">
        <f t="shared" si="30"/>
        <v>INR  Forty Two Thousand Six Hundred &amp; Forty Eight  and Paise Sixty Two Only</v>
      </c>
      <c r="BD186" s="15">
        <v>10472.81</v>
      </c>
      <c r="BE186" s="85">
        <f t="shared" si="22"/>
        <v>11846.84</v>
      </c>
      <c r="HP186" s="16"/>
      <c r="HQ186" s="16"/>
      <c r="HR186" s="16"/>
      <c r="HS186" s="16"/>
      <c r="HT186" s="16"/>
    </row>
    <row r="187" spans="1:228" s="15" customFormat="1" ht="52.5" customHeight="1">
      <c r="A187" s="64">
        <v>175</v>
      </c>
      <c r="B187" s="76" t="s">
        <v>542</v>
      </c>
      <c r="C187" s="80" t="s">
        <v>226</v>
      </c>
      <c r="D187" s="71">
        <v>1397.1</v>
      </c>
      <c r="E187" s="72" t="s">
        <v>385</v>
      </c>
      <c r="F187" s="71">
        <v>32.8</v>
      </c>
      <c r="G187" s="57"/>
      <c r="H187" s="47"/>
      <c r="I187" s="46" t="s">
        <v>39</v>
      </c>
      <c r="J187" s="48">
        <f t="shared" si="27"/>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28"/>
        <v>45824.88</v>
      </c>
      <c r="BB187" s="61">
        <f t="shared" si="29"/>
        <v>45824.88</v>
      </c>
      <c r="BC187" s="56" t="str">
        <f t="shared" si="30"/>
        <v>INR  Forty Five Thousand Eight Hundred &amp; Twenty Four  and Paise Eighty Eight Only</v>
      </c>
      <c r="BD187" s="15">
        <v>29</v>
      </c>
      <c r="BE187" s="85">
        <f t="shared" si="22"/>
        <v>32.8</v>
      </c>
      <c r="HP187" s="16"/>
      <c r="HQ187" s="16"/>
      <c r="HR187" s="16"/>
      <c r="HS187" s="16"/>
      <c r="HT187" s="16"/>
    </row>
    <row r="188" spans="1:228" s="15" customFormat="1" ht="92.25" customHeight="1">
      <c r="A188" s="64">
        <v>176</v>
      </c>
      <c r="B188" s="76" t="s">
        <v>543</v>
      </c>
      <c r="C188" s="80" t="s">
        <v>227</v>
      </c>
      <c r="D188" s="78">
        <v>1397.1</v>
      </c>
      <c r="E188" s="79" t="s">
        <v>385</v>
      </c>
      <c r="F188" s="70">
        <v>89.36</v>
      </c>
      <c r="G188" s="57"/>
      <c r="H188" s="47"/>
      <c r="I188" s="46" t="s">
        <v>39</v>
      </c>
      <c r="J188" s="48">
        <f t="shared" si="27"/>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28"/>
        <v>124844.86</v>
      </c>
      <c r="BB188" s="61">
        <f t="shared" si="29"/>
        <v>124844.86</v>
      </c>
      <c r="BC188" s="56" t="str">
        <f t="shared" si="30"/>
        <v>INR  One Lakh Twenty Four Thousand Eight Hundred &amp; Forty Four  and Paise Eighty Six Only</v>
      </c>
      <c r="BD188" s="15">
        <v>79</v>
      </c>
      <c r="BE188" s="85">
        <f t="shared" si="22"/>
        <v>89.36</v>
      </c>
      <c r="HP188" s="16"/>
      <c r="HQ188" s="16"/>
      <c r="HR188" s="16"/>
      <c r="HS188" s="16"/>
      <c r="HT188" s="16"/>
    </row>
    <row r="189" spans="1:228" s="15" customFormat="1" ht="146.25" customHeight="1">
      <c r="A189" s="64">
        <v>177</v>
      </c>
      <c r="B189" s="76" t="s">
        <v>544</v>
      </c>
      <c r="C189" s="80" t="s">
        <v>228</v>
      </c>
      <c r="D189" s="78">
        <v>18.9</v>
      </c>
      <c r="E189" s="79" t="s">
        <v>403</v>
      </c>
      <c r="F189" s="70">
        <v>4898.1</v>
      </c>
      <c r="G189" s="57"/>
      <c r="H189" s="47"/>
      <c r="I189" s="46" t="s">
        <v>39</v>
      </c>
      <c r="J189" s="48">
        <f t="shared" si="27"/>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28"/>
        <v>92574.09</v>
      </c>
      <c r="BB189" s="61">
        <f t="shared" si="29"/>
        <v>92574.09</v>
      </c>
      <c r="BC189" s="56" t="str">
        <f t="shared" si="30"/>
        <v>INR  Ninety Two Thousand Five Hundred &amp; Seventy Four  and Paise Nine Only</v>
      </c>
      <c r="BD189" s="15">
        <v>4330</v>
      </c>
      <c r="BE189" s="85">
        <f t="shared" si="22"/>
        <v>4898.1</v>
      </c>
      <c r="HP189" s="16"/>
      <c r="HQ189" s="16"/>
      <c r="HR189" s="16"/>
      <c r="HS189" s="16"/>
      <c r="HT189" s="16"/>
    </row>
    <row r="190" spans="1:228" s="15" customFormat="1" ht="104.25" customHeight="1">
      <c r="A190" s="64">
        <v>178</v>
      </c>
      <c r="B190" s="76" t="s">
        <v>402</v>
      </c>
      <c r="C190" s="80" t="s">
        <v>229</v>
      </c>
      <c r="D190" s="78">
        <v>260</v>
      </c>
      <c r="E190" s="79" t="s">
        <v>405</v>
      </c>
      <c r="F190" s="70">
        <v>461.53</v>
      </c>
      <c r="G190" s="57"/>
      <c r="H190" s="47"/>
      <c r="I190" s="46" t="s">
        <v>39</v>
      </c>
      <c r="J190" s="48">
        <f t="shared" si="27"/>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28"/>
        <v>119997.8</v>
      </c>
      <c r="BB190" s="61">
        <f t="shared" si="29"/>
        <v>119997.8</v>
      </c>
      <c r="BC190" s="56" t="str">
        <f t="shared" si="30"/>
        <v>INR  One Lakh Nineteen Thousand Nine Hundred &amp; Ninety Seven  and Paise Eighty Only</v>
      </c>
      <c r="BD190" s="15">
        <v>408</v>
      </c>
      <c r="BE190" s="85">
        <f t="shared" si="22"/>
        <v>461.53</v>
      </c>
      <c r="HP190" s="16"/>
      <c r="HQ190" s="16"/>
      <c r="HR190" s="16"/>
      <c r="HS190" s="16"/>
      <c r="HT190" s="16"/>
    </row>
    <row r="191" spans="1:228" s="15" customFormat="1" ht="76.5" customHeight="1">
      <c r="A191" s="64">
        <v>179</v>
      </c>
      <c r="B191" s="76" t="s">
        <v>336</v>
      </c>
      <c r="C191" s="80" t="s">
        <v>230</v>
      </c>
      <c r="D191" s="78">
        <v>1100</v>
      </c>
      <c r="E191" s="79" t="s">
        <v>250</v>
      </c>
      <c r="F191" s="70">
        <v>22.62</v>
      </c>
      <c r="G191" s="57"/>
      <c r="H191" s="47"/>
      <c r="I191" s="46" t="s">
        <v>39</v>
      </c>
      <c r="J191" s="48">
        <f aca="true" t="shared" si="31" ref="J191:J222">IF(I191="Less(-)",-1,1)</f>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aca="true" t="shared" si="32" ref="BA191:BA222">total_amount_ba($B$2,$D$2,D191,F191,J191,K191,M191)</f>
        <v>24882</v>
      </c>
      <c r="BB191" s="61">
        <f aca="true" t="shared" si="33" ref="BB191:BB222">BA191+SUM(N191:AZ191)</f>
        <v>24882</v>
      </c>
      <c r="BC191" s="56" t="str">
        <f aca="true" t="shared" si="34" ref="BC191:BC222">SpellNumber(L191,BB191)</f>
        <v>INR  Twenty Four Thousand Eight Hundred &amp; Eighty Two  Only</v>
      </c>
      <c r="BD191" s="15">
        <v>20</v>
      </c>
      <c r="BE191" s="85">
        <f t="shared" si="22"/>
        <v>22.62</v>
      </c>
      <c r="HP191" s="16"/>
      <c r="HQ191" s="16"/>
      <c r="HR191" s="16"/>
      <c r="HS191" s="16"/>
      <c r="HT191" s="16"/>
    </row>
    <row r="192" spans="1:228" s="15" customFormat="1" ht="45" customHeight="1">
      <c r="A192" s="64">
        <v>180</v>
      </c>
      <c r="B192" s="76" t="s">
        <v>545</v>
      </c>
      <c r="C192" s="80" t="s">
        <v>231</v>
      </c>
      <c r="D192" s="78">
        <v>2200</v>
      </c>
      <c r="E192" s="79" t="s">
        <v>250</v>
      </c>
      <c r="F192" s="70">
        <v>35.07</v>
      </c>
      <c r="G192" s="57"/>
      <c r="H192" s="47"/>
      <c r="I192" s="46" t="s">
        <v>39</v>
      </c>
      <c r="J192" s="48">
        <f t="shared" si="31"/>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32"/>
        <v>77154</v>
      </c>
      <c r="BB192" s="61">
        <f t="shared" si="33"/>
        <v>77154</v>
      </c>
      <c r="BC192" s="56" t="str">
        <f t="shared" si="34"/>
        <v>INR  Seventy Seven Thousand One Hundred &amp; Fifty Four  Only</v>
      </c>
      <c r="BD192" s="15">
        <v>31</v>
      </c>
      <c r="BE192" s="85">
        <f t="shared" si="22"/>
        <v>35.07</v>
      </c>
      <c r="HP192" s="16"/>
      <c r="HQ192" s="16"/>
      <c r="HR192" s="16"/>
      <c r="HS192" s="16"/>
      <c r="HT192" s="16"/>
    </row>
    <row r="193" spans="1:228" s="15" customFormat="1" ht="47.25" customHeight="1">
      <c r="A193" s="64">
        <v>181</v>
      </c>
      <c r="B193" s="75" t="s">
        <v>337</v>
      </c>
      <c r="C193" s="80" t="s">
        <v>232</v>
      </c>
      <c r="D193" s="78">
        <v>150</v>
      </c>
      <c r="E193" s="79" t="s">
        <v>250</v>
      </c>
      <c r="F193" s="70">
        <v>179.86</v>
      </c>
      <c r="G193" s="57"/>
      <c r="H193" s="47"/>
      <c r="I193" s="46" t="s">
        <v>39</v>
      </c>
      <c r="J193" s="48">
        <f t="shared" si="31"/>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32"/>
        <v>26979</v>
      </c>
      <c r="BB193" s="61">
        <f t="shared" si="33"/>
        <v>26979</v>
      </c>
      <c r="BC193" s="56" t="str">
        <f t="shared" si="34"/>
        <v>INR  Twenty Six Thousand Nine Hundred &amp; Seventy Nine  Only</v>
      </c>
      <c r="BD193" s="15">
        <v>159</v>
      </c>
      <c r="BE193" s="85">
        <f t="shared" si="22"/>
        <v>179.86</v>
      </c>
      <c r="HP193" s="16"/>
      <c r="HQ193" s="16"/>
      <c r="HR193" s="16"/>
      <c r="HS193" s="16"/>
      <c r="HT193" s="16"/>
    </row>
    <row r="194" spans="1:228" s="15" customFormat="1" ht="50.25" customHeight="1">
      <c r="A194" s="64">
        <v>182</v>
      </c>
      <c r="B194" s="75" t="s">
        <v>546</v>
      </c>
      <c r="C194" s="80" t="s">
        <v>233</v>
      </c>
      <c r="D194" s="78">
        <v>190</v>
      </c>
      <c r="E194" s="79" t="s">
        <v>250</v>
      </c>
      <c r="F194" s="70">
        <v>1222.83</v>
      </c>
      <c r="G194" s="57"/>
      <c r="H194" s="47"/>
      <c r="I194" s="46" t="s">
        <v>39</v>
      </c>
      <c r="J194" s="48">
        <f t="shared" si="31"/>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32"/>
        <v>232337.7</v>
      </c>
      <c r="BB194" s="61">
        <f t="shared" si="33"/>
        <v>232337.7</v>
      </c>
      <c r="BC194" s="56" t="str">
        <f t="shared" si="34"/>
        <v>INR  Two Lakh Thirty Two Thousand Three Hundred &amp; Thirty Seven  and Paise Seventy Only</v>
      </c>
      <c r="BD194" s="15">
        <v>1081</v>
      </c>
      <c r="BE194" s="85">
        <f t="shared" si="22"/>
        <v>1222.83</v>
      </c>
      <c r="HP194" s="16"/>
      <c r="HQ194" s="16"/>
      <c r="HR194" s="16"/>
      <c r="HS194" s="16"/>
      <c r="HT194" s="16"/>
    </row>
    <row r="195" spans="1:228" s="15" customFormat="1" ht="48" customHeight="1">
      <c r="A195" s="64">
        <v>183</v>
      </c>
      <c r="B195" s="75" t="s">
        <v>547</v>
      </c>
      <c r="C195" s="80" t="s">
        <v>234</v>
      </c>
      <c r="D195" s="78">
        <v>190</v>
      </c>
      <c r="E195" s="79" t="s">
        <v>250</v>
      </c>
      <c r="F195" s="70">
        <v>1545.22</v>
      </c>
      <c r="G195" s="57"/>
      <c r="H195" s="47"/>
      <c r="I195" s="46" t="s">
        <v>39</v>
      </c>
      <c r="J195" s="48">
        <f t="shared" si="31"/>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32"/>
        <v>293591.8</v>
      </c>
      <c r="BB195" s="61">
        <f t="shared" si="33"/>
        <v>293591.8</v>
      </c>
      <c r="BC195" s="56" t="str">
        <f t="shared" si="34"/>
        <v>INR  Two Lakh Ninety Three Thousand Five Hundred &amp; Ninety One  and Paise Eighty Only</v>
      </c>
      <c r="BD195" s="15">
        <v>1366</v>
      </c>
      <c r="BE195" s="85">
        <f t="shared" si="22"/>
        <v>1545.22</v>
      </c>
      <c r="HP195" s="16"/>
      <c r="HQ195" s="16"/>
      <c r="HR195" s="16"/>
      <c r="HS195" s="16"/>
      <c r="HT195" s="16"/>
    </row>
    <row r="196" spans="1:228" s="15" customFormat="1" ht="32.25" customHeight="1">
      <c r="A196" s="64">
        <v>184</v>
      </c>
      <c r="B196" s="76" t="s">
        <v>338</v>
      </c>
      <c r="C196" s="80" t="s">
        <v>235</v>
      </c>
      <c r="D196" s="78">
        <v>73</v>
      </c>
      <c r="E196" s="79" t="s">
        <v>250</v>
      </c>
      <c r="F196" s="70">
        <v>79.18</v>
      </c>
      <c r="G196" s="57"/>
      <c r="H196" s="47"/>
      <c r="I196" s="46" t="s">
        <v>39</v>
      </c>
      <c r="J196" s="48">
        <f t="shared" si="31"/>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32"/>
        <v>5780.14</v>
      </c>
      <c r="BB196" s="61">
        <f t="shared" si="33"/>
        <v>5780.14</v>
      </c>
      <c r="BC196" s="56" t="str">
        <f t="shared" si="34"/>
        <v>INR  Five Thousand Seven Hundred &amp; Eighty  and Paise Fourteen Only</v>
      </c>
      <c r="BD196" s="15">
        <v>70</v>
      </c>
      <c r="BE196" s="85">
        <f t="shared" si="22"/>
        <v>79.18</v>
      </c>
      <c r="HP196" s="16"/>
      <c r="HQ196" s="16"/>
      <c r="HR196" s="16"/>
      <c r="HS196" s="16"/>
      <c r="HT196" s="16"/>
    </row>
    <row r="197" spans="1:228" s="15" customFormat="1" ht="71.25" customHeight="1">
      <c r="A197" s="64">
        <v>185</v>
      </c>
      <c r="B197" s="76" t="s">
        <v>339</v>
      </c>
      <c r="C197" s="80" t="s">
        <v>236</v>
      </c>
      <c r="D197" s="78">
        <v>260</v>
      </c>
      <c r="E197" s="79" t="s">
        <v>250</v>
      </c>
      <c r="F197" s="70">
        <v>71.27</v>
      </c>
      <c r="G197" s="57"/>
      <c r="H197" s="47"/>
      <c r="I197" s="46" t="s">
        <v>39</v>
      </c>
      <c r="J197" s="48">
        <f t="shared" si="31"/>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32"/>
        <v>18530.2</v>
      </c>
      <c r="BB197" s="61">
        <f t="shared" si="33"/>
        <v>18530.2</v>
      </c>
      <c r="BC197" s="56" t="str">
        <f t="shared" si="34"/>
        <v>INR  Eighteen Thousand Five Hundred &amp; Thirty  and Paise Twenty Only</v>
      </c>
      <c r="BD197" s="15">
        <v>63</v>
      </c>
      <c r="BE197" s="85">
        <f t="shared" si="22"/>
        <v>71.27</v>
      </c>
      <c r="HP197" s="16"/>
      <c r="HQ197" s="16"/>
      <c r="HR197" s="16"/>
      <c r="HS197" s="16"/>
      <c r="HT197" s="16"/>
    </row>
    <row r="198" spans="1:228" s="15" customFormat="1" ht="75.75" customHeight="1">
      <c r="A198" s="64">
        <v>186</v>
      </c>
      <c r="B198" s="76" t="s">
        <v>548</v>
      </c>
      <c r="C198" s="80" t="s">
        <v>237</v>
      </c>
      <c r="D198" s="78">
        <v>61</v>
      </c>
      <c r="E198" s="79" t="s">
        <v>250</v>
      </c>
      <c r="F198" s="70">
        <v>111.99</v>
      </c>
      <c r="G198" s="57"/>
      <c r="H198" s="47"/>
      <c r="I198" s="46" t="s">
        <v>39</v>
      </c>
      <c r="J198" s="48">
        <f t="shared" si="31"/>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32"/>
        <v>6831.39</v>
      </c>
      <c r="BB198" s="61">
        <f t="shared" si="33"/>
        <v>6831.39</v>
      </c>
      <c r="BC198" s="56" t="str">
        <f t="shared" si="34"/>
        <v>INR  Six Thousand Eight Hundred &amp; Thirty One  and Paise Thirty Nine Only</v>
      </c>
      <c r="BD198" s="15">
        <v>99</v>
      </c>
      <c r="BE198" s="85">
        <f t="shared" si="22"/>
        <v>111.99</v>
      </c>
      <c r="HP198" s="16"/>
      <c r="HQ198" s="16"/>
      <c r="HR198" s="16"/>
      <c r="HS198" s="16"/>
      <c r="HT198" s="16"/>
    </row>
    <row r="199" spans="1:228" s="15" customFormat="1" ht="74.25" customHeight="1">
      <c r="A199" s="64">
        <v>187</v>
      </c>
      <c r="B199" s="76" t="s">
        <v>340</v>
      </c>
      <c r="C199" s="80" t="s">
        <v>238</v>
      </c>
      <c r="D199" s="78">
        <v>260</v>
      </c>
      <c r="E199" s="79" t="s">
        <v>250</v>
      </c>
      <c r="F199" s="70">
        <v>78.05</v>
      </c>
      <c r="G199" s="57"/>
      <c r="H199" s="47"/>
      <c r="I199" s="46" t="s">
        <v>39</v>
      </c>
      <c r="J199" s="48">
        <f t="shared" si="31"/>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32"/>
        <v>20293</v>
      </c>
      <c r="BB199" s="61">
        <f t="shared" si="33"/>
        <v>20293</v>
      </c>
      <c r="BC199" s="56" t="str">
        <f t="shared" si="34"/>
        <v>INR  Twenty Thousand Two Hundred &amp; Ninety Three  Only</v>
      </c>
      <c r="BD199" s="15">
        <v>69</v>
      </c>
      <c r="BE199" s="85">
        <f t="shared" si="22"/>
        <v>78.05</v>
      </c>
      <c r="HP199" s="16"/>
      <c r="HQ199" s="16"/>
      <c r="HR199" s="16"/>
      <c r="HS199" s="16"/>
      <c r="HT199" s="16"/>
    </row>
    <row r="200" spans="1:228" s="15" customFormat="1" ht="46.5" customHeight="1">
      <c r="A200" s="64">
        <v>188</v>
      </c>
      <c r="B200" s="76" t="s">
        <v>549</v>
      </c>
      <c r="C200" s="80" t="s">
        <v>239</v>
      </c>
      <c r="D200" s="78">
        <v>800.32</v>
      </c>
      <c r="E200" s="79" t="s">
        <v>247</v>
      </c>
      <c r="F200" s="70">
        <v>38.46</v>
      </c>
      <c r="G200" s="57"/>
      <c r="H200" s="47"/>
      <c r="I200" s="46" t="s">
        <v>39</v>
      </c>
      <c r="J200" s="48">
        <f t="shared" si="31"/>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32"/>
        <v>30780.31</v>
      </c>
      <c r="BB200" s="61">
        <f t="shared" si="33"/>
        <v>30780.31</v>
      </c>
      <c r="BC200" s="56" t="str">
        <f t="shared" si="34"/>
        <v>INR  Thirty Thousand Seven Hundred &amp; Eighty  and Paise Thirty One Only</v>
      </c>
      <c r="BD200" s="15">
        <v>34</v>
      </c>
      <c r="BE200" s="85">
        <f t="shared" si="22"/>
        <v>38.46</v>
      </c>
      <c r="HP200" s="16"/>
      <c r="HQ200" s="16"/>
      <c r="HR200" s="16"/>
      <c r="HS200" s="16"/>
      <c r="HT200" s="16"/>
    </row>
    <row r="201" spans="1:228" s="15" customFormat="1" ht="75" customHeight="1">
      <c r="A201" s="64">
        <v>189</v>
      </c>
      <c r="B201" s="76" t="s">
        <v>550</v>
      </c>
      <c r="C201" s="80" t="s">
        <v>240</v>
      </c>
      <c r="D201" s="78">
        <v>115.355</v>
      </c>
      <c r="E201" s="79" t="s">
        <v>321</v>
      </c>
      <c r="F201" s="70">
        <v>6163.91</v>
      </c>
      <c r="G201" s="57"/>
      <c r="H201" s="47"/>
      <c r="I201" s="46" t="s">
        <v>39</v>
      </c>
      <c r="J201" s="48">
        <f t="shared" si="31"/>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32"/>
        <v>711037.84</v>
      </c>
      <c r="BB201" s="61">
        <f t="shared" si="33"/>
        <v>711037.84</v>
      </c>
      <c r="BC201" s="56" t="str">
        <f t="shared" si="34"/>
        <v>INR  Seven Lakh Eleven Thousand  &amp;Thirty Seven  and Paise Eighty Four Only</v>
      </c>
      <c r="BD201" s="15">
        <v>5449</v>
      </c>
      <c r="BE201" s="85">
        <f t="shared" si="22"/>
        <v>6163.91</v>
      </c>
      <c r="HP201" s="16"/>
      <c r="HQ201" s="16"/>
      <c r="HR201" s="16"/>
      <c r="HS201" s="16"/>
      <c r="HT201" s="16"/>
    </row>
    <row r="202" spans="1:228" s="15" customFormat="1" ht="78.75" customHeight="1">
      <c r="A202" s="64">
        <v>190</v>
      </c>
      <c r="B202" s="76" t="s">
        <v>918</v>
      </c>
      <c r="C202" s="80" t="s">
        <v>241</v>
      </c>
      <c r="D202" s="78">
        <v>2254.2</v>
      </c>
      <c r="E202" s="79" t="s">
        <v>259</v>
      </c>
      <c r="F202" s="70">
        <v>21.49</v>
      </c>
      <c r="G202" s="57"/>
      <c r="H202" s="47"/>
      <c r="I202" s="46" t="s">
        <v>39</v>
      </c>
      <c r="J202" s="48">
        <f t="shared" si="31"/>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32"/>
        <v>48442.76</v>
      </c>
      <c r="BB202" s="61">
        <f t="shared" si="33"/>
        <v>48442.76</v>
      </c>
      <c r="BC202" s="56" t="str">
        <f t="shared" si="34"/>
        <v>INR  Forty Eight Thousand Four Hundred &amp; Forty Two  and Paise Seventy Six Only</v>
      </c>
      <c r="BD202" s="15">
        <v>19</v>
      </c>
      <c r="BE202" s="85">
        <f t="shared" si="22"/>
        <v>21.49</v>
      </c>
      <c r="HP202" s="16"/>
      <c r="HQ202" s="16"/>
      <c r="HR202" s="16"/>
      <c r="HS202" s="16"/>
      <c r="HT202" s="16"/>
    </row>
    <row r="203" spans="1:228" s="15" customFormat="1" ht="62.25" customHeight="1">
      <c r="A203" s="64">
        <v>191</v>
      </c>
      <c r="B203" s="76" t="s">
        <v>551</v>
      </c>
      <c r="C203" s="80" t="s">
        <v>242</v>
      </c>
      <c r="D203" s="78">
        <v>73.827</v>
      </c>
      <c r="E203" s="79" t="s">
        <v>537</v>
      </c>
      <c r="F203" s="70">
        <v>134.61</v>
      </c>
      <c r="G203" s="57"/>
      <c r="H203" s="47"/>
      <c r="I203" s="46" t="s">
        <v>39</v>
      </c>
      <c r="J203" s="48">
        <f t="shared" si="31"/>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32"/>
        <v>9937.85</v>
      </c>
      <c r="BB203" s="61">
        <f t="shared" si="33"/>
        <v>9937.85</v>
      </c>
      <c r="BC203" s="56" t="str">
        <f t="shared" si="34"/>
        <v>INR  Nine Thousand Nine Hundred &amp; Thirty Seven  and Paise Eighty Five Only</v>
      </c>
      <c r="BD203" s="15">
        <v>119</v>
      </c>
      <c r="BE203" s="85">
        <f t="shared" si="22"/>
        <v>134.61</v>
      </c>
      <c r="HP203" s="16"/>
      <c r="HQ203" s="16"/>
      <c r="HR203" s="16"/>
      <c r="HS203" s="16"/>
      <c r="HT203" s="16"/>
    </row>
    <row r="204" spans="1:228" s="15" customFormat="1" ht="117" customHeight="1">
      <c r="A204" s="64">
        <v>192</v>
      </c>
      <c r="B204" s="76" t="s">
        <v>552</v>
      </c>
      <c r="C204" s="80" t="s">
        <v>243</v>
      </c>
      <c r="D204" s="78">
        <v>600</v>
      </c>
      <c r="E204" s="79" t="s">
        <v>255</v>
      </c>
      <c r="F204" s="70">
        <v>1840.46</v>
      </c>
      <c r="G204" s="57"/>
      <c r="H204" s="47"/>
      <c r="I204" s="46" t="s">
        <v>39</v>
      </c>
      <c r="J204" s="48">
        <f t="shared" si="31"/>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32"/>
        <v>1104276</v>
      </c>
      <c r="BB204" s="61">
        <f t="shared" si="33"/>
        <v>1104276</v>
      </c>
      <c r="BC204" s="56" t="str">
        <f t="shared" si="34"/>
        <v>INR  Eleven Lakh Four Thousand Two Hundred &amp; Seventy Six  Only</v>
      </c>
      <c r="BD204" s="15">
        <v>1627</v>
      </c>
      <c r="BE204" s="85">
        <f t="shared" si="22"/>
        <v>1840.46</v>
      </c>
      <c r="HP204" s="16"/>
      <c r="HQ204" s="16"/>
      <c r="HR204" s="16"/>
      <c r="HS204" s="16"/>
      <c r="HT204" s="16"/>
    </row>
    <row r="205" spans="1:228" s="15" customFormat="1" ht="339.75" customHeight="1">
      <c r="A205" s="64">
        <v>193</v>
      </c>
      <c r="B205" s="76" t="s">
        <v>553</v>
      </c>
      <c r="C205" s="80" t="s">
        <v>244</v>
      </c>
      <c r="D205" s="78">
        <v>780</v>
      </c>
      <c r="E205" s="79" t="s">
        <v>255</v>
      </c>
      <c r="F205" s="70">
        <v>1535.04</v>
      </c>
      <c r="G205" s="57"/>
      <c r="H205" s="47"/>
      <c r="I205" s="46" t="s">
        <v>39</v>
      </c>
      <c r="J205" s="48">
        <f t="shared" si="31"/>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32"/>
        <v>1197331.2</v>
      </c>
      <c r="BB205" s="61">
        <f t="shared" si="33"/>
        <v>1197331.2</v>
      </c>
      <c r="BC205" s="56" t="str">
        <f t="shared" si="34"/>
        <v>INR  Eleven Lakh Ninety Seven Thousand Three Hundred &amp; Thirty One  and Paise Twenty Only</v>
      </c>
      <c r="BD205" s="15">
        <v>1357</v>
      </c>
      <c r="BE205" s="85">
        <f t="shared" si="22"/>
        <v>1535.04</v>
      </c>
      <c r="HP205" s="16"/>
      <c r="HQ205" s="16"/>
      <c r="HR205" s="16"/>
      <c r="HS205" s="16"/>
      <c r="HT205" s="16"/>
    </row>
    <row r="206" spans="1:228" s="15" customFormat="1" ht="339.75" customHeight="1">
      <c r="A206" s="64">
        <v>194</v>
      </c>
      <c r="B206" s="76" t="s">
        <v>554</v>
      </c>
      <c r="C206" s="80" t="s">
        <v>245</v>
      </c>
      <c r="D206" s="78">
        <v>780</v>
      </c>
      <c r="E206" s="79" t="s">
        <v>255</v>
      </c>
      <c r="F206" s="70">
        <v>1550.88</v>
      </c>
      <c r="G206" s="57"/>
      <c r="H206" s="47"/>
      <c r="I206" s="46" t="s">
        <v>39</v>
      </c>
      <c r="J206" s="48">
        <f t="shared" si="31"/>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32"/>
        <v>1209686.4</v>
      </c>
      <c r="BB206" s="61">
        <f t="shared" si="33"/>
        <v>1209686.4</v>
      </c>
      <c r="BC206" s="56" t="str">
        <f t="shared" si="34"/>
        <v>INR  Twelve Lakh Nine Thousand Six Hundred &amp; Eighty Six  and Paise Forty Only</v>
      </c>
      <c r="BD206" s="15">
        <v>1371</v>
      </c>
      <c r="BE206" s="85">
        <f t="shared" si="22"/>
        <v>1550.88</v>
      </c>
      <c r="HP206" s="16"/>
      <c r="HQ206" s="16"/>
      <c r="HR206" s="16"/>
      <c r="HS206" s="16"/>
      <c r="HT206" s="16"/>
    </row>
    <row r="207" spans="1:228" s="15" customFormat="1" ht="339.75" customHeight="1">
      <c r="A207" s="64">
        <v>195</v>
      </c>
      <c r="B207" s="76" t="s">
        <v>555</v>
      </c>
      <c r="C207" s="80" t="s">
        <v>263</v>
      </c>
      <c r="D207" s="78">
        <v>780</v>
      </c>
      <c r="E207" s="79" t="s">
        <v>255</v>
      </c>
      <c r="F207" s="70">
        <v>1566.71</v>
      </c>
      <c r="G207" s="57"/>
      <c r="H207" s="47"/>
      <c r="I207" s="46" t="s">
        <v>39</v>
      </c>
      <c r="J207" s="48">
        <f t="shared" si="31"/>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32"/>
        <v>1222033.8</v>
      </c>
      <c r="BB207" s="61">
        <f t="shared" si="33"/>
        <v>1222033.8</v>
      </c>
      <c r="BC207" s="56" t="str">
        <f t="shared" si="34"/>
        <v>INR  Twelve Lakh Twenty Two Thousand  &amp;Thirty Three  and Paise Eighty Only</v>
      </c>
      <c r="BD207" s="15">
        <v>1385</v>
      </c>
      <c r="BE207" s="85">
        <f aca="true" t="shared" si="35" ref="BE207:BE259">BD207*1.12*1.01</f>
        <v>1566.71</v>
      </c>
      <c r="HP207" s="16"/>
      <c r="HQ207" s="16"/>
      <c r="HR207" s="16"/>
      <c r="HS207" s="16"/>
      <c r="HT207" s="16"/>
    </row>
    <row r="208" spans="1:228" s="15" customFormat="1" ht="339.75" customHeight="1">
      <c r="A208" s="64">
        <v>196</v>
      </c>
      <c r="B208" s="76" t="s">
        <v>556</v>
      </c>
      <c r="C208" s="80" t="s">
        <v>264</v>
      </c>
      <c r="D208" s="78">
        <v>780</v>
      </c>
      <c r="E208" s="79" t="s">
        <v>255</v>
      </c>
      <c r="F208" s="70">
        <v>1582.55</v>
      </c>
      <c r="G208" s="57"/>
      <c r="H208" s="47"/>
      <c r="I208" s="46" t="s">
        <v>39</v>
      </c>
      <c r="J208" s="48">
        <f t="shared" si="31"/>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32"/>
        <v>1234389</v>
      </c>
      <c r="BB208" s="61">
        <f t="shared" si="33"/>
        <v>1234389</v>
      </c>
      <c r="BC208" s="56" t="str">
        <f t="shared" si="34"/>
        <v>INR  Twelve Lakh Thirty Four Thousand Three Hundred &amp; Eighty Nine  Only</v>
      </c>
      <c r="BD208" s="15">
        <v>1399</v>
      </c>
      <c r="BE208" s="85">
        <f t="shared" si="35"/>
        <v>1582.55</v>
      </c>
      <c r="HP208" s="16"/>
      <c r="HQ208" s="16"/>
      <c r="HR208" s="16"/>
      <c r="HS208" s="16"/>
      <c r="HT208" s="16"/>
    </row>
    <row r="209" spans="1:228" s="15" customFormat="1" ht="339.75" customHeight="1">
      <c r="A209" s="64">
        <v>197</v>
      </c>
      <c r="B209" s="76" t="s">
        <v>557</v>
      </c>
      <c r="C209" s="80" t="s">
        <v>265</v>
      </c>
      <c r="D209" s="78">
        <v>780</v>
      </c>
      <c r="E209" s="79" t="s">
        <v>255</v>
      </c>
      <c r="F209" s="70">
        <v>1598.39</v>
      </c>
      <c r="G209" s="57"/>
      <c r="H209" s="47"/>
      <c r="I209" s="46" t="s">
        <v>39</v>
      </c>
      <c r="J209" s="48">
        <f t="shared" si="31"/>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32"/>
        <v>1246744.2</v>
      </c>
      <c r="BB209" s="61">
        <f t="shared" si="33"/>
        <v>1246744.2</v>
      </c>
      <c r="BC209" s="56" t="str">
        <f t="shared" si="34"/>
        <v>INR  Twelve Lakh Forty Six Thousand Seven Hundred &amp; Forty Four  and Paise Twenty Only</v>
      </c>
      <c r="BD209" s="15">
        <v>1413</v>
      </c>
      <c r="BE209" s="85">
        <f t="shared" si="35"/>
        <v>1598.39</v>
      </c>
      <c r="HP209" s="16"/>
      <c r="HQ209" s="16"/>
      <c r="HR209" s="16"/>
      <c r="HS209" s="16"/>
      <c r="HT209" s="16"/>
    </row>
    <row r="210" spans="1:228" s="15" customFormat="1" ht="339.75" customHeight="1">
      <c r="A210" s="64">
        <v>198</v>
      </c>
      <c r="B210" s="76" t="s">
        <v>558</v>
      </c>
      <c r="C210" s="80" t="s">
        <v>266</v>
      </c>
      <c r="D210" s="78">
        <v>780</v>
      </c>
      <c r="E210" s="79" t="s">
        <v>255</v>
      </c>
      <c r="F210" s="70">
        <v>1618.75</v>
      </c>
      <c r="G210" s="57"/>
      <c r="H210" s="47"/>
      <c r="I210" s="46" t="s">
        <v>39</v>
      </c>
      <c r="J210" s="48">
        <f t="shared" si="31"/>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32"/>
        <v>1262625</v>
      </c>
      <c r="BB210" s="61">
        <f t="shared" si="33"/>
        <v>1262625</v>
      </c>
      <c r="BC210" s="56" t="str">
        <f t="shared" si="34"/>
        <v>INR  Twelve Lakh Sixty Two Thousand Six Hundred &amp; Twenty Five  Only</v>
      </c>
      <c r="BD210" s="15">
        <v>1431</v>
      </c>
      <c r="BE210" s="85">
        <f t="shared" si="35"/>
        <v>1618.75</v>
      </c>
      <c r="HP210" s="16"/>
      <c r="HQ210" s="16"/>
      <c r="HR210" s="16"/>
      <c r="HS210" s="16"/>
      <c r="HT210" s="16"/>
    </row>
    <row r="211" spans="1:228" s="15" customFormat="1" ht="339.75" customHeight="1">
      <c r="A211" s="64">
        <v>199</v>
      </c>
      <c r="B211" s="76" t="s">
        <v>559</v>
      </c>
      <c r="C211" s="80" t="s">
        <v>267</v>
      </c>
      <c r="D211" s="78">
        <v>820</v>
      </c>
      <c r="E211" s="79" t="s">
        <v>255</v>
      </c>
      <c r="F211" s="70">
        <v>1639.11</v>
      </c>
      <c r="G211" s="57"/>
      <c r="H211" s="47"/>
      <c r="I211" s="46" t="s">
        <v>39</v>
      </c>
      <c r="J211" s="48">
        <f t="shared" si="31"/>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32"/>
        <v>1344070.2</v>
      </c>
      <c r="BB211" s="61">
        <f t="shared" si="33"/>
        <v>1344070.2</v>
      </c>
      <c r="BC211" s="56" t="str">
        <f t="shared" si="34"/>
        <v>INR  Thirteen Lakh Forty Four Thousand  &amp;Seventy  and Paise Twenty Only</v>
      </c>
      <c r="BD211" s="15">
        <v>1449</v>
      </c>
      <c r="BE211" s="85">
        <f t="shared" si="35"/>
        <v>1639.11</v>
      </c>
      <c r="HP211" s="16"/>
      <c r="HQ211" s="16"/>
      <c r="HR211" s="16"/>
      <c r="HS211" s="16"/>
      <c r="HT211" s="16"/>
    </row>
    <row r="212" spans="1:228" s="15" customFormat="1" ht="260.25" customHeight="1">
      <c r="A212" s="64">
        <v>200</v>
      </c>
      <c r="B212" s="76" t="s">
        <v>560</v>
      </c>
      <c r="C212" s="80" t="s">
        <v>268</v>
      </c>
      <c r="D212" s="78">
        <v>200</v>
      </c>
      <c r="E212" s="79" t="s">
        <v>247</v>
      </c>
      <c r="F212" s="70">
        <v>932.11</v>
      </c>
      <c r="G212" s="57"/>
      <c r="H212" s="47"/>
      <c r="I212" s="46" t="s">
        <v>39</v>
      </c>
      <c r="J212" s="48">
        <f t="shared" si="31"/>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32"/>
        <v>186422</v>
      </c>
      <c r="BB212" s="61">
        <f t="shared" si="33"/>
        <v>186422</v>
      </c>
      <c r="BC212" s="56" t="str">
        <f t="shared" si="34"/>
        <v>INR  One Lakh Eighty Six Thousand Four Hundred &amp; Twenty Two  Only</v>
      </c>
      <c r="BD212" s="15">
        <v>824</v>
      </c>
      <c r="BE212" s="85">
        <f t="shared" si="35"/>
        <v>932.11</v>
      </c>
      <c r="HP212" s="16"/>
      <c r="HQ212" s="16"/>
      <c r="HR212" s="16"/>
      <c r="HS212" s="16"/>
      <c r="HT212" s="16"/>
    </row>
    <row r="213" spans="1:228" s="15" customFormat="1" ht="285">
      <c r="A213" s="64">
        <v>201</v>
      </c>
      <c r="B213" s="76" t="s">
        <v>915</v>
      </c>
      <c r="C213" s="80" t="s">
        <v>269</v>
      </c>
      <c r="D213" s="78">
        <v>248.8</v>
      </c>
      <c r="E213" s="79" t="s">
        <v>249</v>
      </c>
      <c r="F213" s="70">
        <v>434.38</v>
      </c>
      <c r="G213" s="57"/>
      <c r="H213" s="47"/>
      <c r="I213" s="46" t="s">
        <v>39</v>
      </c>
      <c r="J213" s="48">
        <f t="shared" si="31"/>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32"/>
        <v>108073.74</v>
      </c>
      <c r="BB213" s="61">
        <f t="shared" si="33"/>
        <v>108073.74</v>
      </c>
      <c r="BC213" s="56" t="str">
        <f t="shared" si="34"/>
        <v>INR  One Lakh Eight Thousand  &amp;Seventy Three  and Paise Seventy Four Only</v>
      </c>
      <c r="BD213" s="15">
        <v>384</v>
      </c>
      <c r="BE213" s="85">
        <f t="shared" si="35"/>
        <v>434.38</v>
      </c>
      <c r="HP213" s="16"/>
      <c r="HQ213" s="16"/>
      <c r="HR213" s="16"/>
      <c r="HS213" s="16"/>
      <c r="HT213" s="16"/>
    </row>
    <row r="214" spans="1:228" s="15" customFormat="1" ht="256.5">
      <c r="A214" s="64">
        <v>202</v>
      </c>
      <c r="B214" s="76" t="s">
        <v>341</v>
      </c>
      <c r="C214" s="80" t="s">
        <v>270</v>
      </c>
      <c r="D214" s="78">
        <v>80</v>
      </c>
      <c r="E214" s="79" t="s">
        <v>249</v>
      </c>
      <c r="F214" s="70">
        <v>330.31</v>
      </c>
      <c r="G214" s="57"/>
      <c r="H214" s="47"/>
      <c r="I214" s="46" t="s">
        <v>39</v>
      </c>
      <c r="J214" s="48">
        <f t="shared" si="31"/>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32"/>
        <v>26424.8</v>
      </c>
      <c r="BB214" s="61">
        <f t="shared" si="33"/>
        <v>26424.8</v>
      </c>
      <c r="BC214" s="56" t="str">
        <f t="shared" si="34"/>
        <v>INR  Twenty Six Thousand Four Hundred &amp; Twenty Four  and Paise Eighty Only</v>
      </c>
      <c r="BD214" s="15">
        <v>292</v>
      </c>
      <c r="BE214" s="85">
        <f t="shared" si="35"/>
        <v>330.31</v>
      </c>
      <c r="HP214" s="16"/>
      <c r="HQ214" s="16"/>
      <c r="HR214" s="16"/>
      <c r="HS214" s="16"/>
      <c r="HT214" s="16"/>
    </row>
    <row r="215" spans="1:228" s="15" customFormat="1" ht="256.5">
      <c r="A215" s="64">
        <v>203</v>
      </c>
      <c r="B215" s="76" t="s">
        <v>342</v>
      </c>
      <c r="C215" s="80" t="s">
        <v>271</v>
      </c>
      <c r="D215" s="78">
        <v>130</v>
      </c>
      <c r="E215" s="79" t="s">
        <v>249</v>
      </c>
      <c r="F215" s="70">
        <v>266.96</v>
      </c>
      <c r="G215" s="57"/>
      <c r="H215" s="47"/>
      <c r="I215" s="46" t="s">
        <v>39</v>
      </c>
      <c r="J215" s="48">
        <f t="shared" si="31"/>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32"/>
        <v>34704.8</v>
      </c>
      <c r="BB215" s="61">
        <f t="shared" si="33"/>
        <v>34704.8</v>
      </c>
      <c r="BC215" s="56" t="str">
        <f t="shared" si="34"/>
        <v>INR  Thirty Four Thousand Seven Hundred &amp; Four  and Paise Eighty Only</v>
      </c>
      <c r="BD215" s="15">
        <v>236</v>
      </c>
      <c r="BE215" s="85">
        <f t="shared" si="35"/>
        <v>266.96</v>
      </c>
      <c r="HP215" s="16"/>
      <c r="HQ215" s="16"/>
      <c r="HR215" s="16"/>
      <c r="HS215" s="16"/>
      <c r="HT215" s="16"/>
    </row>
    <row r="216" spans="1:228" s="15" customFormat="1" ht="256.5">
      <c r="A216" s="64">
        <v>204</v>
      </c>
      <c r="B216" s="76" t="s">
        <v>343</v>
      </c>
      <c r="C216" s="80" t="s">
        <v>272</v>
      </c>
      <c r="D216" s="78">
        <v>188</v>
      </c>
      <c r="E216" s="79" t="s">
        <v>249</v>
      </c>
      <c r="F216" s="70">
        <v>200.22</v>
      </c>
      <c r="G216" s="57"/>
      <c r="H216" s="47"/>
      <c r="I216" s="46" t="s">
        <v>39</v>
      </c>
      <c r="J216" s="48">
        <f t="shared" si="31"/>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32"/>
        <v>37641.36</v>
      </c>
      <c r="BB216" s="61">
        <f t="shared" si="33"/>
        <v>37641.36</v>
      </c>
      <c r="BC216" s="56" t="str">
        <f t="shared" si="34"/>
        <v>INR  Thirty Seven Thousand Six Hundred &amp; Forty One  and Paise Thirty Six Only</v>
      </c>
      <c r="BD216" s="15">
        <v>177</v>
      </c>
      <c r="BE216" s="85">
        <f t="shared" si="35"/>
        <v>200.22</v>
      </c>
      <c r="HP216" s="16"/>
      <c r="HQ216" s="16"/>
      <c r="HR216" s="16"/>
      <c r="HS216" s="16"/>
      <c r="HT216" s="16"/>
    </row>
    <row r="217" spans="1:228" s="15" customFormat="1" ht="256.5">
      <c r="A217" s="64">
        <v>205</v>
      </c>
      <c r="B217" s="76" t="s">
        <v>561</v>
      </c>
      <c r="C217" s="80" t="s">
        <v>273</v>
      </c>
      <c r="D217" s="78">
        <v>770</v>
      </c>
      <c r="E217" s="79" t="s">
        <v>249</v>
      </c>
      <c r="F217" s="70">
        <v>154.97</v>
      </c>
      <c r="G217" s="57"/>
      <c r="H217" s="47"/>
      <c r="I217" s="46" t="s">
        <v>39</v>
      </c>
      <c r="J217" s="48">
        <f t="shared" si="31"/>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32"/>
        <v>119326.9</v>
      </c>
      <c r="BB217" s="61">
        <f t="shared" si="33"/>
        <v>119326.9</v>
      </c>
      <c r="BC217" s="56" t="str">
        <f t="shared" si="34"/>
        <v>INR  One Lakh Nineteen Thousand Three Hundred &amp; Twenty Six  and Paise Ninety Only</v>
      </c>
      <c r="BD217" s="15">
        <v>137</v>
      </c>
      <c r="BE217" s="85">
        <f t="shared" si="35"/>
        <v>154.97</v>
      </c>
      <c r="HP217" s="16"/>
      <c r="HQ217" s="16"/>
      <c r="HR217" s="16"/>
      <c r="HS217" s="16"/>
      <c r="HT217" s="16"/>
    </row>
    <row r="218" spans="1:228" s="15" customFormat="1" ht="256.5">
      <c r="A218" s="64">
        <v>206</v>
      </c>
      <c r="B218" s="76" t="s">
        <v>400</v>
      </c>
      <c r="C218" s="80" t="s">
        <v>274</v>
      </c>
      <c r="D218" s="78">
        <v>120</v>
      </c>
      <c r="E218" s="79" t="s">
        <v>249</v>
      </c>
      <c r="F218" s="70">
        <v>178.73</v>
      </c>
      <c r="G218" s="57"/>
      <c r="H218" s="47"/>
      <c r="I218" s="46" t="s">
        <v>39</v>
      </c>
      <c r="J218" s="48">
        <f t="shared" si="31"/>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32"/>
        <v>21447.6</v>
      </c>
      <c r="BB218" s="61">
        <f t="shared" si="33"/>
        <v>21447.6</v>
      </c>
      <c r="BC218" s="56" t="str">
        <f t="shared" si="34"/>
        <v>INR  Twenty One Thousand Four Hundred &amp; Forty Seven  and Paise Sixty Only</v>
      </c>
      <c r="BD218" s="15">
        <v>158</v>
      </c>
      <c r="BE218" s="85">
        <f t="shared" si="35"/>
        <v>178.73</v>
      </c>
      <c r="HP218" s="16"/>
      <c r="HQ218" s="16"/>
      <c r="HR218" s="16"/>
      <c r="HS218" s="16"/>
      <c r="HT218" s="16"/>
    </row>
    <row r="219" spans="1:228" s="15" customFormat="1" ht="256.5">
      <c r="A219" s="64">
        <v>207</v>
      </c>
      <c r="B219" s="76" t="s">
        <v>401</v>
      </c>
      <c r="C219" s="80" t="s">
        <v>275</v>
      </c>
      <c r="D219" s="78">
        <v>30</v>
      </c>
      <c r="E219" s="79" t="s">
        <v>249</v>
      </c>
      <c r="F219" s="70">
        <v>231.9</v>
      </c>
      <c r="G219" s="57"/>
      <c r="H219" s="47"/>
      <c r="I219" s="46" t="s">
        <v>39</v>
      </c>
      <c r="J219" s="48">
        <f t="shared" si="31"/>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32"/>
        <v>6957</v>
      </c>
      <c r="BB219" s="61">
        <f t="shared" si="33"/>
        <v>6957</v>
      </c>
      <c r="BC219" s="56" t="str">
        <f t="shared" si="34"/>
        <v>INR  Six Thousand Nine Hundred &amp; Fifty Seven  Only</v>
      </c>
      <c r="BD219" s="15">
        <v>205</v>
      </c>
      <c r="BE219" s="85">
        <f t="shared" si="35"/>
        <v>231.9</v>
      </c>
      <c r="HP219" s="16"/>
      <c r="HQ219" s="16"/>
      <c r="HR219" s="16"/>
      <c r="HS219" s="16"/>
      <c r="HT219" s="16"/>
    </row>
    <row r="220" spans="1:228" s="15" customFormat="1" ht="57.75" customHeight="1">
      <c r="A220" s="64">
        <v>208</v>
      </c>
      <c r="B220" s="76" t="s">
        <v>562</v>
      </c>
      <c r="C220" s="80" t="s">
        <v>276</v>
      </c>
      <c r="D220" s="78">
        <v>16</v>
      </c>
      <c r="E220" s="79" t="s">
        <v>250</v>
      </c>
      <c r="F220" s="70">
        <v>2671.89</v>
      </c>
      <c r="G220" s="57"/>
      <c r="H220" s="47"/>
      <c r="I220" s="46" t="s">
        <v>39</v>
      </c>
      <c r="J220" s="48">
        <f t="shared" si="31"/>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32"/>
        <v>42750.24</v>
      </c>
      <c r="BB220" s="61">
        <f t="shared" si="33"/>
        <v>42750.24</v>
      </c>
      <c r="BC220" s="56" t="str">
        <f t="shared" si="34"/>
        <v>INR  Forty Two Thousand Seven Hundred &amp; Fifty  and Paise Twenty Four Only</v>
      </c>
      <c r="BD220" s="15">
        <v>2362</v>
      </c>
      <c r="BE220" s="85">
        <f t="shared" si="35"/>
        <v>2671.89</v>
      </c>
      <c r="HP220" s="16"/>
      <c r="HQ220" s="16"/>
      <c r="HR220" s="16"/>
      <c r="HS220" s="16"/>
      <c r="HT220" s="16"/>
    </row>
    <row r="221" spans="1:228" s="15" customFormat="1" ht="57.75" customHeight="1">
      <c r="A221" s="64">
        <v>209</v>
      </c>
      <c r="B221" s="76" t="s">
        <v>563</v>
      </c>
      <c r="C221" s="80" t="s">
        <v>277</v>
      </c>
      <c r="D221" s="78">
        <v>22</v>
      </c>
      <c r="E221" s="79" t="s">
        <v>250</v>
      </c>
      <c r="F221" s="70">
        <v>1423.05</v>
      </c>
      <c r="G221" s="57"/>
      <c r="H221" s="47"/>
      <c r="I221" s="46" t="s">
        <v>39</v>
      </c>
      <c r="J221" s="48">
        <f t="shared" si="31"/>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32"/>
        <v>31307.1</v>
      </c>
      <c r="BB221" s="61">
        <f t="shared" si="33"/>
        <v>31307.1</v>
      </c>
      <c r="BC221" s="56" t="str">
        <f t="shared" si="34"/>
        <v>INR  Thirty One Thousand Three Hundred &amp; Seven  and Paise Ten Only</v>
      </c>
      <c r="BD221" s="15">
        <v>1258</v>
      </c>
      <c r="BE221" s="85">
        <f t="shared" si="35"/>
        <v>1423.05</v>
      </c>
      <c r="HP221" s="16"/>
      <c r="HQ221" s="16"/>
      <c r="HR221" s="16"/>
      <c r="HS221" s="16"/>
      <c r="HT221" s="16"/>
    </row>
    <row r="222" spans="1:228" s="15" customFormat="1" ht="57.75" customHeight="1">
      <c r="A222" s="64">
        <v>210</v>
      </c>
      <c r="B222" s="76" t="s">
        <v>564</v>
      </c>
      <c r="C222" s="80" t="s">
        <v>278</v>
      </c>
      <c r="D222" s="78">
        <v>12</v>
      </c>
      <c r="E222" s="79" t="s">
        <v>250</v>
      </c>
      <c r="F222" s="70">
        <v>1031.65</v>
      </c>
      <c r="G222" s="57"/>
      <c r="H222" s="47"/>
      <c r="I222" s="46" t="s">
        <v>39</v>
      </c>
      <c r="J222" s="48">
        <f t="shared" si="31"/>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32"/>
        <v>12379.8</v>
      </c>
      <c r="BB222" s="61">
        <f t="shared" si="33"/>
        <v>12379.8</v>
      </c>
      <c r="BC222" s="56" t="str">
        <f t="shared" si="34"/>
        <v>INR  Twelve Thousand Three Hundred &amp; Seventy Nine  and Paise Eighty Only</v>
      </c>
      <c r="BD222" s="15">
        <v>912</v>
      </c>
      <c r="BE222" s="85">
        <f t="shared" si="35"/>
        <v>1031.65</v>
      </c>
      <c r="HP222" s="16"/>
      <c r="HQ222" s="16"/>
      <c r="HR222" s="16"/>
      <c r="HS222" s="16"/>
      <c r="HT222" s="16"/>
    </row>
    <row r="223" spans="1:228" s="15" customFormat="1" ht="57.75" customHeight="1">
      <c r="A223" s="64">
        <v>211</v>
      </c>
      <c r="B223" s="76" t="s">
        <v>565</v>
      </c>
      <c r="C223" s="80" t="s">
        <v>279</v>
      </c>
      <c r="D223" s="78">
        <v>14</v>
      </c>
      <c r="E223" s="79" t="s">
        <v>250</v>
      </c>
      <c r="F223" s="70">
        <v>743.2</v>
      </c>
      <c r="G223" s="57"/>
      <c r="H223" s="47"/>
      <c r="I223" s="46" t="s">
        <v>39</v>
      </c>
      <c r="J223" s="48">
        <f aca="true" t="shared" si="36" ref="J223:J239">IF(I223="Less(-)",-1,1)</f>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aca="true" t="shared" si="37" ref="BA223:BA235">total_amount_ba($B$2,$D$2,D223,F223,J223,K223,M223)</f>
        <v>10404.8</v>
      </c>
      <c r="BB223" s="61">
        <f aca="true" t="shared" si="38" ref="BB223:BB239">BA223+SUM(N223:AZ223)</f>
        <v>10404.8</v>
      </c>
      <c r="BC223" s="56" t="str">
        <f aca="true" t="shared" si="39" ref="BC223:BC239">SpellNumber(L223,BB223)</f>
        <v>INR  Ten Thousand Four Hundred &amp; Four  and Paise Eighty Only</v>
      </c>
      <c r="BD223" s="15">
        <v>657</v>
      </c>
      <c r="BE223" s="85">
        <f t="shared" si="35"/>
        <v>743.2</v>
      </c>
      <c r="HP223" s="16"/>
      <c r="HQ223" s="16"/>
      <c r="HR223" s="16"/>
      <c r="HS223" s="16"/>
      <c r="HT223" s="16"/>
    </row>
    <row r="224" spans="1:228" s="15" customFormat="1" ht="69" customHeight="1">
      <c r="A224" s="64">
        <v>212</v>
      </c>
      <c r="B224" s="76" t="s">
        <v>566</v>
      </c>
      <c r="C224" s="80" t="s">
        <v>280</v>
      </c>
      <c r="D224" s="78">
        <v>60</v>
      </c>
      <c r="E224" s="79" t="s">
        <v>250</v>
      </c>
      <c r="F224" s="70">
        <v>3511.24</v>
      </c>
      <c r="G224" s="57"/>
      <c r="H224" s="47"/>
      <c r="I224" s="46" t="s">
        <v>39</v>
      </c>
      <c r="J224" s="48">
        <f t="shared" si="36"/>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37"/>
        <v>210674.4</v>
      </c>
      <c r="BB224" s="61">
        <f t="shared" si="38"/>
        <v>210674.4</v>
      </c>
      <c r="BC224" s="56" t="str">
        <f t="shared" si="39"/>
        <v>INR  Two Lakh Ten Thousand Six Hundred &amp; Seventy Four  and Paise Forty Only</v>
      </c>
      <c r="BD224" s="15">
        <v>3104</v>
      </c>
      <c r="BE224" s="85">
        <f t="shared" si="35"/>
        <v>3511.24</v>
      </c>
      <c r="HP224" s="16"/>
      <c r="HQ224" s="16"/>
      <c r="HR224" s="16"/>
      <c r="HS224" s="16"/>
      <c r="HT224" s="16"/>
    </row>
    <row r="225" spans="1:228" s="15" customFormat="1" ht="66" customHeight="1">
      <c r="A225" s="64">
        <v>213</v>
      </c>
      <c r="B225" s="76" t="s">
        <v>567</v>
      </c>
      <c r="C225" s="80" t="s">
        <v>281</v>
      </c>
      <c r="D225" s="78">
        <v>40</v>
      </c>
      <c r="E225" s="79" t="s">
        <v>250</v>
      </c>
      <c r="F225" s="70">
        <v>1607.44</v>
      </c>
      <c r="G225" s="57"/>
      <c r="H225" s="47"/>
      <c r="I225" s="46" t="s">
        <v>39</v>
      </c>
      <c r="J225" s="48">
        <f t="shared" si="36"/>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37"/>
        <v>64297.6</v>
      </c>
      <c r="BB225" s="61">
        <f t="shared" si="38"/>
        <v>64297.6</v>
      </c>
      <c r="BC225" s="56" t="str">
        <f t="shared" si="39"/>
        <v>INR  Sixty Four Thousand Two Hundred &amp; Ninety Seven  and Paise Sixty Only</v>
      </c>
      <c r="BD225" s="15">
        <v>1421</v>
      </c>
      <c r="BE225" s="85">
        <f t="shared" si="35"/>
        <v>1607.44</v>
      </c>
      <c r="HP225" s="16"/>
      <c r="HQ225" s="16"/>
      <c r="HR225" s="16"/>
      <c r="HS225" s="16"/>
      <c r="HT225" s="16"/>
    </row>
    <row r="226" spans="1:228" s="15" customFormat="1" ht="62.25" customHeight="1">
      <c r="A226" s="64">
        <v>214</v>
      </c>
      <c r="B226" s="76" t="s">
        <v>568</v>
      </c>
      <c r="C226" s="80" t="s">
        <v>282</v>
      </c>
      <c r="D226" s="78">
        <v>1</v>
      </c>
      <c r="E226" s="79" t="s">
        <v>250</v>
      </c>
      <c r="F226" s="70">
        <v>1824.63</v>
      </c>
      <c r="G226" s="57"/>
      <c r="H226" s="47"/>
      <c r="I226" s="46" t="s">
        <v>39</v>
      </c>
      <c r="J226" s="48">
        <f t="shared" si="36"/>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37"/>
        <v>1824.63</v>
      </c>
      <c r="BB226" s="61">
        <f t="shared" si="38"/>
        <v>1824.63</v>
      </c>
      <c r="BC226" s="56" t="str">
        <f t="shared" si="39"/>
        <v>INR  One Thousand Eight Hundred &amp; Twenty Four  and Paise Sixty Three Only</v>
      </c>
      <c r="BD226" s="15">
        <v>1613</v>
      </c>
      <c r="BE226" s="85">
        <f t="shared" si="35"/>
        <v>1824.63</v>
      </c>
      <c r="HP226" s="16"/>
      <c r="HQ226" s="16"/>
      <c r="HR226" s="16"/>
      <c r="HS226" s="16"/>
      <c r="HT226" s="16"/>
    </row>
    <row r="227" spans="1:228" s="15" customFormat="1" ht="54" customHeight="1">
      <c r="A227" s="64">
        <v>215</v>
      </c>
      <c r="B227" s="76" t="s">
        <v>344</v>
      </c>
      <c r="C227" s="80" t="s">
        <v>283</v>
      </c>
      <c r="D227" s="78">
        <v>100</v>
      </c>
      <c r="E227" s="79" t="s">
        <v>250</v>
      </c>
      <c r="F227" s="70">
        <v>548.63</v>
      </c>
      <c r="G227" s="57"/>
      <c r="H227" s="47"/>
      <c r="I227" s="46" t="s">
        <v>39</v>
      </c>
      <c r="J227" s="48">
        <f t="shared" si="36"/>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37"/>
        <v>54863</v>
      </c>
      <c r="BB227" s="61">
        <f t="shared" si="38"/>
        <v>54863</v>
      </c>
      <c r="BC227" s="56" t="str">
        <f t="shared" si="39"/>
        <v>INR  Fifty Four Thousand Eight Hundred &amp; Sixty Three  Only</v>
      </c>
      <c r="BD227" s="15">
        <v>485</v>
      </c>
      <c r="BE227" s="85">
        <f t="shared" si="35"/>
        <v>548.63</v>
      </c>
      <c r="HP227" s="16"/>
      <c r="HQ227" s="16"/>
      <c r="HR227" s="16"/>
      <c r="HS227" s="16"/>
      <c r="HT227" s="16"/>
    </row>
    <row r="228" spans="1:228" s="15" customFormat="1" ht="63" customHeight="1">
      <c r="A228" s="64">
        <v>216</v>
      </c>
      <c r="B228" s="76" t="s">
        <v>258</v>
      </c>
      <c r="C228" s="80" t="s">
        <v>284</v>
      </c>
      <c r="D228" s="78">
        <v>100</v>
      </c>
      <c r="E228" s="79" t="s">
        <v>250</v>
      </c>
      <c r="F228" s="70">
        <v>1148.17</v>
      </c>
      <c r="G228" s="57"/>
      <c r="H228" s="47"/>
      <c r="I228" s="46" t="s">
        <v>39</v>
      </c>
      <c r="J228" s="48">
        <f t="shared" si="36"/>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37"/>
        <v>114817</v>
      </c>
      <c r="BB228" s="61">
        <f t="shared" si="38"/>
        <v>114817</v>
      </c>
      <c r="BC228" s="56" t="str">
        <f t="shared" si="39"/>
        <v>INR  One Lakh Fourteen Thousand Eight Hundred &amp; Seventeen  Only</v>
      </c>
      <c r="BD228" s="15">
        <v>1015</v>
      </c>
      <c r="BE228" s="85">
        <f t="shared" si="35"/>
        <v>1148.17</v>
      </c>
      <c r="HP228" s="16"/>
      <c r="HQ228" s="16"/>
      <c r="HR228" s="16"/>
      <c r="HS228" s="16"/>
      <c r="HT228" s="16"/>
    </row>
    <row r="229" spans="1:228" s="15" customFormat="1" ht="148.5" customHeight="1">
      <c r="A229" s="64">
        <v>217</v>
      </c>
      <c r="B229" s="76" t="s">
        <v>345</v>
      </c>
      <c r="C229" s="80" t="s">
        <v>285</v>
      </c>
      <c r="D229" s="78">
        <v>123</v>
      </c>
      <c r="E229" s="79" t="s">
        <v>250</v>
      </c>
      <c r="F229" s="70">
        <v>2238.64</v>
      </c>
      <c r="G229" s="57"/>
      <c r="H229" s="47"/>
      <c r="I229" s="46" t="s">
        <v>39</v>
      </c>
      <c r="J229" s="48">
        <f t="shared" si="36"/>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37"/>
        <v>275352.72</v>
      </c>
      <c r="BB229" s="61">
        <f t="shared" si="38"/>
        <v>275352.72</v>
      </c>
      <c r="BC229" s="56" t="str">
        <f t="shared" si="39"/>
        <v>INR  Two Lakh Seventy Five Thousand Three Hundred &amp; Fifty Two  and Paise Seventy Two Only</v>
      </c>
      <c r="BD229" s="15">
        <v>1979</v>
      </c>
      <c r="BE229" s="85">
        <f t="shared" si="35"/>
        <v>2238.64</v>
      </c>
      <c r="HP229" s="16"/>
      <c r="HQ229" s="16"/>
      <c r="HR229" s="16"/>
      <c r="HS229" s="16"/>
      <c r="HT229" s="16"/>
    </row>
    <row r="230" spans="1:228" s="15" customFormat="1" ht="61.5" customHeight="1">
      <c r="A230" s="64">
        <v>218</v>
      </c>
      <c r="B230" s="76" t="s">
        <v>346</v>
      </c>
      <c r="C230" s="80" t="s">
        <v>286</v>
      </c>
      <c r="D230" s="78">
        <v>10</v>
      </c>
      <c r="E230" s="79" t="s">
        <v>250</v>
      </c>
      <c r="F230" s="70">
        <v>917.4</v>
      </c>
      <c r="G230" s="57"/>
      <c r="H230" s="47"/>
      <c r="I230" s="46" t="s">
        <v>39</v>
      </c>
      <c r="J230" s="48">
        <f t="shared" si="36"/>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37"/>
        <v>9174</v>
      </c>
      <c r="BB230" s="61">
        <f t="shared" si="38"/>
        <v>9174</v>
      </c>
      <c r="BC230" s="56" t="str">
        <f t="shared" si="39"/>
        <v>INR  Nine Thousand One Hundred &amp; Seventy Four  Only</v>
      </c>
      <c r="BD230" s="15">
        <v>811</v>
      </c>
      <c r="BE230" s="85">
        <f t="shared" si="35"/>
        <v>917.4</v>
      </c>
      <c r="HP230" s="16"/>
      <c r="HQ230" s="16"/>
      <c r="HR230" s="16"/>
      <c r="HS230" s="16"/>
      <c r="HT230" s="16"/>
    </row>
    <row r="231" spans="1:228" s="15" customFormat="1" ht="46.5" customHeight="1">
      <c r="A231" s="64">
        <v>219</v>
      </c>
      <c r="B231" s="76" t="s">
        <v>347</v>
      </c>
      <c r="C231" s="80" t="s">
        <v>287</v>
      </c>
      <c r="D231" s="78">
        <v>100</v>
      </c>
      <c r="E231" s="79" t="s">
        <v>250</v>
      </c>
      <c r="F231" s="70">
        <v>175.34</v>
      </c>
      <c r="G231" s="57"/>
      <c r="H231" s="47"/>
      <c r="I231" s="46" t="s">
        <v>39</v>
      </c>
      <c r="J231" s="48">
        <f t="shared" si="36"/>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37"/>
        <v>17534</v>
      </c>
      <c r="BB231" s="61">
        <f t="shared" si="38"/>
        <v>17534</v>
      </c>
      <c r="BC231" s="56" t="str">
        <f t="shared" si="39"/>
        <v>INR  Seventeen Thousand Five Hundred &amp; Thirty Four  Only</v>
      </c>
      <c r="BD231" s="15">
        <v>155</v>
      </c>
      <c r="BE231" s="85">
        <f t="shared" si="35"/>
        <v>175.34</v>
      </c>
      <c r="HP231" s="16"/>
      <c r="HQ231" s="16"/>
      <c r="HR231" s="16"/>
      <c r="HS231" s="16"/>
      <c r="HT231" s="16"/>
    </row>
    <row r="232" spans="1:228" s="15" customFormat="1" ht="54" customHeight="1">
      <c r="A232" s="64">
        <v>220</v>
      </c>
      <c r="B232" s="76" t="s">
        <v>348</v>
      </c>
      <c r="C232" s="80" t="s">
        <v>288</v>
      </c>
      <c r="D232" s="78">
        <v>100</v>
      </c>
      <c r="E232" s="79" t="s">
        <v>250</v>
      </c>
      <c r="F232" s="70">
        <v>132.35</v>
      </c>
      <c r="G232" s="57"/>
      <c r="H232" s="47"/>
      <c r="I232" s="46" t="s">
        <v>39</v>
      </c>
      <c r="J232" s="48">
        <f t="shared" si="36"/>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37"/>
        <v>13235</v>
      </c>
      <c r="BB232" s="61">
        <f t="shared" si="38"/>
        <v>13235</v>
      </c>
      <c r="BC232" s="56" t="str">
        <f t="shared" si="39"/>
        <v>INR  Thirteen Thousand Two Hundred &amp; Thirty Five  Only</v>
      </c>
      <c r="BD232" s="15">
        <v>117</v>
      </c>
      <c r="BE232" s="85">
        <f t="shared" si="35"/>
        <v>132.35</v>
      </c>
      <c r="HP232" s="16"/>
      <c r="HQ232" s="16"/>
      <c r="HR232" s="16"/>
      <c r="HS232" s="16"/>
      <c r="HT232" s="16"/>
    </row>
    <row r="233" spans="1:228" s="15" customFormat="1" ht="60" customHeight="1">
      <c r="A233" s="64">
        <v>221</v>
      </c>
      <c r="B233" s="76" t="s">
        <v>632</v>
      </c>
      <c r="C233" s="80" t="s">
        <v>289</v>
      </c>
      <c r="D233" s="78">
        <v>223</v>
      </c>
      <c r="E233" s="79" t="s">
        <v>250</v>
      </c>
      <c r="F233" s="70">
        <v>609.72</v>
      </c>
      <c r="G233" s="57"/>
      <c r="H233" s="47"/>
      <c r="I233" s="46" t="s">
        <v>39</v>
      </c>
      <c r="J233" s="48">
        <f t="shared" si="36"/>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37"/>
        <v>135967.56</v>
      </c>
      <c r="BB233" s="61">
        <f t="shared" si="38"/>
        <v>135967.56</v>
      </c>
      <c r="BC233" s="56" t="str">
        <f t="shared" si="39"/>
        <v>INR  One Lakh Thirty Five Thousand Nine Hundred &amp; Sixty Seven  and Paise Fifty Six Only</v>
      </c>
      <c r="BD233" s="15">
        <v>539</v>
      </c>
      <c r="BE233" s="85">
        <f t="shared" si="35"/>
        <v>609.72</v>
      </c>
      <c r="HP233" s="16"/>
      <c r="HQ233" s="16"/>
      <c r="HR233" s="16"/>
      <c r="HS233" s="16"/>
      <c r="HT233" s="16"/>
    </row>
    <row r="234" spans="1:228" s="15" customFormat="1" ht="60.75" customHeight="1">
      <c r="A234" s="64">
        <v>222</v>
      </c>
      <c r="B234" s="76" t="s">
        <v>920</v>
      </c>
      <c r="C234" s="80" t="s">
        <v>290</v>
      </c>
      <c r="D234" s="78">
        <v>2</v>
      </c>
      <c r="E234" s="79" t="s">
        <v>250</v>
      </c>
      <c r="F234" s="70">
        <v>557.68</v>
      </c>
      <c r="G234" s="57"/>
      <c r="H234" s="47"/>
      <c r="I234" s="46" t="s">
        <v>39</v>
      </c>
      <c r="J234" s="48">
        <f t="shared" si="36"/>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37"/>
        <v>1115.36</v>
      </c>
      <c r="BB234" s="61">
        <f t="shared" si="38"/>
        <v>1115.36</v>
      </c>
      <c r="BC234" s="56" t="str">
        <f t="shared" si="39"/>
        <v>INR  One Thousand One Hundred &amp; Fifteen  and Paise Thirty Six Only</v>
      </c>
      <c r="BD234" s="15">
        <v>493</v>
      </c>
      <c r="BE234" s="85">
        <f t="shared" si="35"/>
        <v>557.68</v>
      </c>
      <c r="HP234" s="16"/>
      <c r="HQ234" s="16"/>
      <c r="HR234" s="16"/>
      <c r="HS234" s="16"/>
      <c r="HT234" s="16"/>
    </row>
    <row r="235" spans="1:228" s="15" customFormat="1" ht="50.25" customHeight="1">
      <c r="A235" s="64">
        <v>223</v>
      </c>
      <c r="B235" s="76" t="s">
        <v>349</v>
      </c>
      <c r="C235" s="80" t="s">
        <v>291</v>
      </c>
      <c r="D235" s="78">
        <v>123</v>
      </c>
      <c r="E235" s="79" t="s">
        <v>250</v>
      </c>
      <c r="F235" s="70">
        <v>921.93</v>
      </c>
      <c r="G235" s="57"/>
      <c r="H235" s="47"/>
      <c r="I235" s="46" t="s">
        <v>39</v>
      </c>
      <c r="J235" s="48">
        <f t="shared" si="36"/>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37"/>
        <v>113397.39</v>
      </c>
      <c r="BB235" s="61">
        <f t="shared" si="38"/>
        <v>113397.39</v>
      </c>
      <c r="BC235" s="56" t="str">
        <f t="shared" si="39"/>
        <v>INR  One Lakh Thirteen Thousand Three Hundred &amp; Ninety Seven  and Paise Thirty Nine Only</v>
      </c>
      <c r="BD235" s="15">
        <v>815</v>
      </c>
      <c r="BE235" s="85">
        <f t="shared" si="35"/>
        <v>921.93</v>
      </c>
      <c r="HP235" s="16"/>
      <c r="HQ235" s="16"/>
      <c r="HR235" s="16"/>
      <c r="HS235" s="16"/>
      <c r="HT235" s="16"/>
    </row>
    <row r="236" spans="1:228" s="15" customFormat="1" ht="48.75" customHeight="1">
      <c r="A236" s="64">
        <v>224</v>
      </c>
      <c r="B236" s="76" t="s">
        <v>570</v>
      </c>
      <c r="C236" s="80" t="s">
        <v>292</v>
      </c>
      <c r="D236" s="78">
        <v>66</v>
      </c>
      <c r="E236" s="79" t="s">
        <v>250</v>
      </c>
      <c r="F236" s="70">
        <v>627.82</v>
      </c>
      <c r="G236" s="57"/>
      <c r="H236" s="47"/>
      <c r="I236" s="46" t="s">
        <v>39</v>
      </c>
      <c r="J236" s="48">
        <f t="shared" si="36"/>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aca="true" t="shared" si="40" ref="BA236:BA275">total_amount_ba($B$2,$D$2,D236,F236,J236,K236,M236)</f>
        <v>41436.12</v>
      </c>
      <c r="BB236" s="61">
        <f t="shared" si="38"/>
        <v>41436.12</v>
      </c>
      <c r="BC236" s="56" t="str">
        <f t="shared" si="39"/>
        <v>INR  Forty One Thousand Four Hundred &amp; Thirty Six  and Paise Twelve Only</v>
      </c>
      <c r="BD236" s="15">
        <v>555</v>
      </c>
      <c r="BE236" s="85">
        <f t="shared" si="35"/>
        <v>627.82</v>
      </c>
      <c r="HP236" s="16"/>
      <c r="HQ236" s="16"/>
      <c r="HR236" s="16"/>
      <c r="HS236" s="16"/>
      <c r="HT236" s="16"/>
    </row>
    <row r="237" spans="1:228" s="15" customFormat="1" ht="58.5" customHeight="1">
      <c r="A237" s="64">
        <v>225</v>
      </c>
      <c r="B237" s="76" t="s">
        <v>350</v>
      </c>
      <c r="C237" s="80" t="s">
        <v>293</v>
      </c>
      <c r="D237" s="78">
        <v>125</v>
      </c>
      <c r="E237" s="79" t="s">
        <v>250</v>
      </c>
      <c r="F237" s="70">
        <v>693.43</v>
      </c>
      <c r="G237" s="57"/>
      <c r="H237" s="47"/>
      <c r="I237" s="46" t="s">
        <v>39</v>
      </c>
      <c r="J237" s="48">
        <f t="shared" si="36"/>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40"/>
        <v>86678.75</v>
      </c>
      <c r="BB237" s="61">
        <f t="shared" si="38"/>
        <v>86678.75</v>
      </c>
      <c r="BC237" s="56" t="str">
        <f t="shared" si="39"/>
        <v>INR  Eighty Six Thousand Six Hundred &amp; Seventy Eight  and Paise Seventy Five Only</v>
      </c>
      <c r="BD237" s="15">
        <v>613</v>
      </c>
      <c r="BE237" s="85">
        <f t="shared" si="35"/>
        <v>693.43</v>
      </c>
      <c r="HP237" s="16"/>
      <c r="HQ237" s="16"/>
      <c r="HR237" s="16"/>
      <c r="HS237" s="16"/>
      <c r="HT237" s="16"/>
    </row>
    <row r="238" spans="1:228" s="15" customFormat="1" ht="87.75" customHeight="1">
      <c r="A238" s="64">
        <v>226</v>
      </c>
      <c r="B238" s="76" t="s">
        <v>919</v>
      </c>
      <c r="C238" s="80" t="s">
        <v>294</v>
      </c>
      <c r="D238" s="78">
        <v>26</v>
      </c>
      <c r="E238" s="79" t="s">
        <v>250</v>
      </c>
      <c r="F238" s="70">
        <v>511.3</v>
      </c>
      <c r="G238" s="57"/>
      <c r="H238" s="47"/>
      <c r="I238" s="46" t="s">
        <v>39</v>
      </c>
      <c r="J238" s="48">
        <f t="shared" si="36"/>
        <v>1</v>
      </c>
      <c r="K238" s="49" t="s">
        <v>64</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total_amount_ba($B$2,$D$2,D238,F238,J238,K238,M238)</f>
        <v>13293.8</v>
      </c>
      <c r="BB238" s="61">
        <f t="shared" si="38"/>
        <v>13293.8</v>
      </c>
      <c r="BC238" s="56" t="str">
        <f t="shared" si="39"/>
        <v>INR  Thirteen Thousand Two Hundred &amp; Ninety Three  and Paise Eighty Only</v>
      </c>
      <c r="BD238" s="15">
        <v>452</v>
      </c>
      <c r="BE238" s="85">
        <f t="shared" si="35"/>
        <v>511.3</v>
      </c>
      <c r="HP238" s="16"/>
      <c r="HQ238" s="16"/>
      <c r="HR238" s="16"/>
      <c r="HS238" s="16"/>
      <c r="HT238" s="16"/>
    </row>
    <row r="239" spans="1:228" s="15" customFormat="1" ht="49.5" customHeight="1">
      <c r="A239" s="64">
        <v>227</v>
      </c>
      <c r="B239" s="76" t="s">
        <v>569</v>
      </c>
      <c r="C239" s="80" t="s">
        <v>295</v>
      </c>
      <c r="D239" s="78">
        <v>102</v>
      </c>
      <c r="E239" s="79" t="s">
        <v>250</v>
      </c>
      <c r="F239" s="70">
        <v>1415.13</v>
      </c>
      <c r="G239" s="57"/>
      <c r="H239" s="47"/>
      <c r="I239" s="46" t="s">
        <v>39</v>
      </c>
      <c r="J239" s="48">
        <f t="shared" si="36"/>
        <v>1</v>
      </c>
      <c r="K239" s="49" t="s">
        <v>64</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40"/>
        <v>144343.26</v>
      </c>
      <c r="BB239" s="61">
        <f t="shared" si="38"/>
        <v>144343.26</v>
      </c>
      <c r="BC239" s="56" t="str">
        <f t="shared" si="39"/>
        <v>INR  One Lakh Forty Four Thousand Three Hundred &amp; Forty Three  and Paise Twenty Six Only</v>
      </c>
      <c r="BD239" s="15">
        <v>1251</v>
      </c>
      <c r="BE239" s="85">
        <f t="shared" si="35"/>
        <v>1415.13</v>
      </c>
      <c r="HP239" s="16"/>
      <c r="HQ239" s="16"/>
      <c r="HR239" s="16"/>
      <c r="HS239" s="16"/>
      <c r="HT239" s="16"/>
    </row>
    <row r="240" spans="1:228" s="15" customFormat="1" ht="33.75" customHeight="1">
      <c r="A240" s="64">
        <v>228</v>
      </c>
      <c r="B240" s="76" t="s">
        <v>351</v>
      </c>
      <c r="C240" s="80" t="s">
        <v>296</v>
      </c>
      <c r="D240" s="78">
        <v>30</v>
      </c>
      <c r="E240" s="79" t="s">
        <v>250</v>
      </c>
      <c r="F240" s="70">
        <v>486.42</v>
      </c>
      <c r="G240" s="57"/>
      <c r="H240" s="47"/>
      <c r="I240" s="46" t="s">
        <v>39</v>
      </c>
      <c r="J240" s="48">
        <f aca="true" t="shared" si="41" ref="J240:J285">IF(I240="Less(-)",-1,1)</f>
        <v>1</v>
      </c>
      <c r="K240" s="49" t="s">
        <v>64</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40"/>
        <v>14592.6</v>
      </c>
      <c r="BB240" s="61">
        <f aca="true" t="shared" si="42" ref="BB240:BB285">BA240+SUM(N240:AZ240)</f>
        <v>14592.6</v>
      </c>
      <c r="BC240" s="56" t="str">
        <f aca="true" t="shared" si="43" ref="BC240:BC285">SpellNumber(L240,BB240)</f>
        <v>INR  Fourteen Thousand Five Hundred &amp; Ninety Two  and Paise Sixty Only</v>
      </c>
      <c r="BD240" s="15">
        <v>430</v>
      </c>
      <c r="BE240" s="85">
        <f t="shared" si="35"/>
        <v>486.42</v>
      </c>
      <c r="HP240" s="16"/>
      <c r="HQ240" s="16"/>
      <c r="HR240" s="16"/>
      <c r="HS240" s="16"/>
      <c r="HT240" s="16"/>
    </row>
    <row r="241" spans="1:228" s="15" customFormat="1" ht="35.25" customHeight="1">
      <c r="A241" s="64">
        <v>229</v>
      </c>
      <c r="B241" s="76" t="s">
        <v>352</v>
      </c>
      <c r="C241" s="80" t="s">
        <v>297</v>
      </c>
      <c r="D241" s="78">
        <v>25</v>
      </c>
      <c r="E241" s="79" t="s">
        <v>250</v>
      </c>
      <c r="F241" s="70">
        <v>237.55</v>
      </c>
      <c r="G241" s="57"/>
      <c r="H241" s="47"/>
      <c r="I241" s="46" t="s">
        <v>39</v>
      </c>
      <c r="J241" s="48">
        <f t="shared" si="41"/>
        <v>1</v>
      </c>
      <c r="K241" s="49" t="s">
        <v>64</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40"/>
        <v>5938.75</v>
      </c>
      <c r="BB241" s="61">
        <f t="shared" si="42"/>
        <v>5938.75</v>
      </c>
      <c r="BC241" s="56" t="str">
        <f t="shared" si="43"/>
        <v>INR  Five Thousand Nine Hundred &amp; Thirty Eight  and Paise Seventy Five Only</v>
      </c>
      <c r="BD241" s="15">
        <v>210</v>
      </c>
      <c r="BE241" s="85">
        <f t="shared" si="35"/>
        <v>237.55</v>
      </c>
      <c r="HP241" s="16"/>
      <c r="HQ241" s="16"/>
      <c r="HR241" s="16"/>
      <c r="HS241" s="16"/>
      <c r="HT241" s="16"/>
    </row>
    <row r="242" spans="1:228" s="15" customFormat="1" ht="34.5" customHeight="1">
      <c r="A242" s="64">
        <v>230</v>
      </c>
      <c r="B242" s="76" t="s">
        <v>353</v>
      </c>
      <c r="C242" s="80" t="s">
        <v>298</v>
      </c>
      <c r="D242" s="78">
        <v>25</v>
      </c>
      <c r="E242" s="79" t="s">
        <v>250</v>
      </c>
      <c r="F242" s="70">
        <v>152.71</v>
      </c>
      <c r="G242" s="57"/>
      <c r="H242" s="47"/>
      <c r="I242" s="46" t="s">
        <v>39</v>
      </c>
      <c r="J242" s="48">
        <f>IF(I242="Less(-)",-1,1)</f>
        <v>1</v>
      </c>
      <c r="K242" s="49" t="s">
        <v>64</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total_amount_ba($B$2,$D$2,D242,F242,J242,K242,M242)</f>
        <v>3817.75</v>
      </c>
      <c r="BB242" s="61">
        <f>BA242+SUM(N242:AZ242)</f>
        <v>3817.75</v>
      </c>
      <c r="BC242" s="56" t="str">
        <f>SpellNumber(L242,BB242)</f>
        <v>INR  Three Thousand Eight Hundred &amp; Seventeen  and Paise Seventy Five Only</v>
      </c>
      <c r="BD242" s="15">
        <v>135</v>
      </c>
      <c r="BE242" s="85">
        <f t="shared" si="35"/>
        <v>152.71</v>
      </c>
      <c r="HP242" s="16"/>
      <c r="HQ242" s="16"/>
      <c r="HR242" s="16"/>
      <c r="HS242" s="16"/>
      <c r="HT242" s="16"/>
    </row>
    <row r="243" spans="1:228" s="15" customFormat="1" ht="35.25" customHeight="1">
      <c r="A243" s="64">
        <v>231</v>
      </c>
      <c r="B243" s="76" t="s">
        <v>354</v>
      </c>
      <c r="C243" s="80" t="s">
        <v>299</v>
      </c>
      <c r="D243" s="78">
        <v>25</v>
      </c>
      <c r="E243" s="79" t="s">
        <v>250</v>
      </c>
      <c r="F243" s="70">
        <v>252.26</v>
      </c>
      <c r="G243" s="57"/>
      <c r="H243" s="47"/>
      <c r="I243" s="46" t="s">
        <v>39</v>
      </c>
      <c r="J243" s="48">
        <f t="shared" si="41"/>
        <v>1</v>
      </c>
      <c r="K243" s="49" t="s">
        <v>64</v>
      </c>
      <c r="L243" s="49" t="s">
        <v>7</v>
      </c>
      <c r="M243" s="58"/>
      <c r="N243" s="57"/>
      <c r="O243" s="57"/>
      <c r="P243" s="59"/>
      <c r="Q243" s="57"/>
      <c r="R243" s="57"/>
      <c r="S243" s="59"/>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60">
        <f t="shared" si="40"/>
        <v>6306.5</v>
      </c>
      <c r="BB243" s="61">
        <f t="shared" si="42"/>
        <v>6306.5</v>
      </c>
      <c r="BC243" s="56" t="str">
        <f t="shared" si="43"/>
        <v>INR  Six Thousand Three Hundred &amp; Six  and Paise Fifty Only</v>
      </c>
      <c r="BD243" s="15">
        <v>223</v>
      </c>
      <c r="BE243" s="85">
        <f t="shared" si="35"/>
        <v>252.26</v>
      </c>
      <c r="HP243" s="16"/>
      <c r="HQ243" s="16"/>
      <c r="HR243" s="16"/>
      <c r="HS243" s="16"/>
      <c r="HT243" s="16"/>
    </row>
    <row r="244" spans="1:228" s="15" customFormat="1" ht="36" customHeight="1">
      <c r="A244" s="64">
        <v>232</v>
      </c>
      <c r="B244" s="76" t="s">
        <v>355</v>
      </c>
      <c r="C244" s="80" t="s">
        <v>300</v>
      </c>
      <c r="D244" s="78">
        <v>140</v>
      </c>
      <c r="E244" s="79" t="s">
        <v>250</v>
      </c>
      <c r="F244" s="70">
        <v>96.15</v>
      </c>
      <c r="G244" s="57"/>
      <c r="H244" s="47"/>
      <c r="I244" s="46" t="s">
        <v>39</v>
      </c>
      <c r="J244" s="48">
        <f t="shared" si="41"/>
        <v>1</v>
      </c>
      <c r="K244" s="49" t="s">
        <v>64</v>
      </c>
      <c r="L244" s="49" t="s">
        <v>7</v>
      </c>
      <c r="M244" s="58"/>
      <c r="N244" s="57"/>
      <c r="O244" s="57"/>
      <c r="P244" s="59"/>
      <c r="Q244" s="57"/>
      <c r="R244" s="57"/>
      <c r="S244" s="59"/>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60">
        <f t="shared" si="40"/>
        <v>13461</v>
      </c>
      <c r="BB244" s="61">
        <f t="shared" si="42"/>
        <v>13461</v>
      </c>
      <c r="BC244" s="56" t="str">
        <f t="shared" si="43"/>
        <v>INR  Thirteen Thousand Four Hundred &amp; Sixty One  Only</v>
      </c>
      <c r="BD244" s="15">
        <v>85</v>
      </c>
      <c r="BE244" s="85">
        <f t="shared" si="35"/>
        <v>96.15</v>
      </c>
      <c r="HP244" s="16"/>
      <c r="HQ244" s="16"/>
      <c r="HR244" s="16"/>
      <c r="HS244" s="16"/>
      <c r="HT244" s="16"/>
    </row>
    <row r="245" spans="1:228" s="15" customFormat="1" ht="45.75" customHeight="1">
      <c r="A245" s="64">
        <v>233</v>
      </c>
      <c r="B245" s="76" t="s">
        <v>571</v>
      </c>
      <c r="C245" s="80" t="s">
        <v>301</v>
      </c>
      <c r="D245" s="78">
        <v>8</v>
      </c>
      <c r="E245" s="79" t="s">
        <v>250</v>
      </c>
      <c r="F245" s="70">
        <v>11802.94</v>
      </c>
      <c r="G245" s="57"/>
      <c r="H245" s="47"/>
      <c r="I245" s="46" t="s">
        <v>39</v>
      </c>
      <c r="J245" s="48">
        <f>IF(I245="Less(-)",-1,1)</f>
        <v>1</v>
      </c>
      <c r="K245" s="49" t="s">
        <v>64</v>
      </c>
      <c r="L245" s="49" t="s">
        <v>7</v>
      </c>
      <c r="M245" s="58"/>
      <c r="N245" s="57"/>
      <c r="O245" s="57"/>
      <c r="P245" s="59"/>
      <c r="Q245" s="57"/>
      <c r="R245" s="57"/>
      <c r="S245" s="59"/>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60">
        <f>total_amount_ba($B$2,$D$2,D245,F245,J245,K245,M245)</f>
        <v>94423.52</v>
      </c>
      <c r="BB245" s="61">
        <f>BA245+SUM(N245:AZ245)</f>
        <v>94423.52</v>
      </c>
      <c r="BC245" s="56" t="str">
        <f>SpellNumber(L245,BB245)</f>
        <v>INR  Ninety Four Thousand Four Hundred &amp; Twenty Three  and Paise Fifty Two Only</v>
      </c>
      <c r="BD245" s="15">
        <v>10434</v>
      </c>
      <c r="BE245" s="85">
        <f t="shared" si="35"/>
        <v>11802.94</v>
      </c>
      <c r="HP245" s="16"/>
      <c r="HQ245" s="16"/>
      <c r="HR245" s="16"/>
      <c r="HS245" s="16"/>
      <c r="HT245" s="16"/>
    </row>
    <row r="246" spans="1:228" s="15" customFormat="1" ht="47.25" customHeight="1">
      <c r="A246" s="64">
        <v>234</v>
      </c>
      <c r="B246" s="76" t="s">
        <v>633</v>
      </c>
      <c r="C246" s="80" t="s">
        <v>302</v>
      </c>
      <c r="D246" s="71">
        <v>8</v>
      </c>
      <c r="E246" s="72" t="s">
        <v>250</v>
      </c>
      <c r="F246" s="71">
        <v>662.88</v>
      </c>
      <c r="G246" s="57"/>
      <c r="H246" s="47"/>
      <c r="I246" s="46" t="s">
        <v>39</v>
      </c>
      <c r="J246" s="48">
        <f t="shared" si="41"/>
        <v>1</v>
      </c>
      <c r="K246" s="49" t="s">
        <v>64</v>
      </c>
      <c r="L246" s="49" t="s">
        <v>7</v>
      </c>
      <c r="M246" s="58"/>
      <c r="N246" s="57"/>
      <c r="O246" s="57"/>
      <c r="P246" s="59"/>
      <c r="Q246" s="57"/>
      <c r="R246" s="57"/>
      <c r="S246" s="59"/>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60">
        <f t="shared" si="40"/>
        <v>5303.04</v>
      </c>
      <c r="BB246" s="61">
        <f t="shared" si="42"/>
        <v>5303.04</v>
      </c>
      <c r="BC246" s="56" t="str">
        <f t="shared" si="43"/>
        <v>INR  Five Thousand Three Hundred &amp; Three  and Paise Four Only</v>
      </c>
      <c r="BD246" s="15">
        <v>586</v>
      </c>
      <c r="BE246" s="85">
        <f t="shared" si="35"/>
        <v>662.88</v>
      </c>
      <c r="HP246" s="16"/>
      <c r="HQ246" s="16"/>
      <c r="HR246" s="16"/>
      <c r="HS246" s="16"/>
      <c r="HT246" s="16"/>
    </row>
    <row r="247" spans="1:228" s="15" customFormat="1" ht="40.5" customHeight="1">
      <c r="A247" s="64">
        <v>235</v>
      </c>
      <c r="B247" s="76" t="s">
        <v>356</v>
      </c>
      <c r="C247" s="80" t="s">
        <v>303</v>
      </c>
      <c r="D247" s="71">
        <v>8</v>
      </c>
      <c r="E247" s="72" t="s">
        <v>250</v>
      </c>
      <c r="F247" s="71">
        <v>21.49</v>
      </c>
      <c r="G247" s="57"/>
      <c r="H247" s="47"/>
      <c r="I247" s="46" t="s">
        <v>39</v>
      </c>
      <c r="J247" s="48">
        <f t="shared" si="41"/>
        <v>1</v>
      </c>
      <c r="K247" s="49" t="s">
        <v>64</v>
      </c>
      <c r="L247" s="49" t="s">
        <v>7</v>
      </c>
      <c r="M247" s="58"/>
      <c r="N247" s="57"/>
      <c r="O247" s="57"/>
      <c r="P247" s="59"/>
      <c r="Q247" s="57"/>
      <c r="R247" s="57"/>
      <c r="S247" s="59"/>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60">
        <f t="shared" si="40"/>
        <v>171.92</v>
      </c>
      <c r="BB247" s="61">
        <f t="shared" si="42"/>
        <v>171.92</v>
      </c>
      <c r="BC247" s="56" t="str">
        <f t="shared" si="43"/>
        <v>INR  One Hundred &amp; Seventy One  and Paise Ninety Two Only</v>
      </c>
      <c r="BD247" s="15">
        <v>19</v>
      </c>
      <c r="BE247" s="85">
        <f t="shared" si="35"/>
        <v>21.49</v>
      </c>
      <c r="HP247" s="16"/>
      <c r="HQ247" s="16"/>
      <c r="HR247" s="16"/>
      <c r="HS247" s="16"/>
      <c r="HT247" s="16"/>
    </row>
    <row r="248" spans="1:228" s="15" customFormat="1" ht="60" customHeight="1">
      <c r="A248" s="64">
        <v>236</v>
      </c>
      <c r="B248" s="76" t="s">
        <v>357</v>
      </c>
      <c r="C248" s="80" t="s">
        <v>304</v>
      </c>
      <c r="D248" s="71">
        <v>607.6</v>
      </c>
      <c r="E248" s="72" t="s">
        <v>249</v>
      </c>
      <c r="F248" s="71">
        <v>330.31</v>
      </c>
      <c r="G248" s="57"/>
      <c r="H248" s="47"/>
      <c r="I248" s="46" t="s">
        <v>39</v>
      </c>
      <c r="J248" s="48">
        <f>IF(I248="Less(-)",-1,1)</f>
        <v>1</v>
      </c>
      <c r="K248" s="49" t="s">
        <v>64</v>
      </c>
      <c r="L248" s="49" t="s">
        <v>7</v>
      </c>
      <c r="M248" s="58"/>
      <c r="N248" s="57"/>
      <c r="O248" s="57"/>
      <c r="P248" s="59"/>
      <c r="Q248" s="57"/>
      <c r="R248" s="57"/>
      <c r="S248" s="59"/>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60">
        <f>total_amount_ba($B$2,$D$2,D248,F248,J248,K248,M248)</f>
        <v>200696.36</v>
      </c>
      <c r="BB248" s="61">
        <f>BA248+SUM(N248:AZ248)</f>
        <v>200696.36</v>
      </c>
      <c r="BC248" s="56" t="str">
        <f>SpellNumber(L248,BB248)</f>
        <v>INR  Two Lakh Six Hundred &amp; Ninety Six  and Paise Thirty Six Only</v>
      </c>
      <c r="BD248" s="15">
        <v>292</v>
      </c>
      <c r="BE248" s="85">
        <f t="shared" si="35"/>
        <v>330.31</v>
      </c>
      <c r="HP248" s="16"/>
      <c r="HQ248" s="16"/>
      <c r="HR248" s="16"/>
      <c r="HS248" s="16"/>
      <c r="HT248" s="16"/>
    </row>
    <row r="249" spans="1:228" s="15" customFormat="1" ht="60" customHeight="1">
      <c r="A249" s="64">
        <v>237</v>
      </c>
      <c r="B249" s="76" t="s">
        <v>572</v>
      </c>
      <c r="C249" s="80" t="s">
        <v>305</v>
      </c>
      <c r="D249" s="71">
        <v>30</v>
      </c>
      <c r="E249" s="72" t="s">
        <v>250</v>
      </c>
      <c r="F249" s="71">
        <v>220.58</v>
      </c>
      <c r="G249" s="57"/>
      <c r="H249" s="47"/>
      <c r="I249" s="46" t="s">
        <v>39</v>
      </c>
      <c r="J249" s="48">
        <f>IF(I249="Less(-)",-1,1)</f>
        <v>1</v>
      </c>
      <c r="K249" s="49" t="s">
        <v>64</v>
      </c>
      <c r="L249" s="49" t="s">
        <v>7</v>
      </c>
      <c r="M249" s="58"/>
      <c r="N249" s="57"/>
      <c r="O249" s="57"/>
      <c r="P249" s="59"/>
      <c r="Q249" s="57"/>
      <c r="R249" s="57"/>
      <c r="S249" s="59"/>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60">
        <f>total_amount_ba($B$2,$D$2,D249,F249,J249,K249,M249)</f>
        <v>6617.4</v>
      </c>
      <c r="BB249" s="61">
        <f>BA249+SUM(N249:AZ249)</f>
        <v>6617.4</v>
      </c>
      <c r="BC249" s="56" t="str">
        <f>SpellNumber(L249,BB249)</f>
        <v>INR  Six Thousand Six Hundred &amp; Seventeen  and Paise Forty Only</v>
      </c>
      <c r="BD249" s="15">
        <v>195</v>
      </c>
      <c r="BE249" s="85">
        <f t="shared" si="35"/>
        <v>220.58</v>
      </c>
      <c r="HP249" s="16"/>
      <c r="HQ249" s="16"/>
      <c r="HR249" s="16"/>
      <c r="HS249" s="16"/>
      <c r="HT249" s="16"/>
    </row>
    <row r="250" spans="1:228" s="15" customFormat="1" ht="60" customHeight="1">
      <c r="A250" s="64">
        <v>238</v>
      </c>
      <c r="B250" s="76" t="s">
        <v>573</v>
      </c>
      <c r="C250" s="80" t="s">
        <v>306</v>
      </c>
      <c r="D250" s="78">
        <v>20</v>
      </c>
      <c r="E250" s="79" t="s">
        <v>250</v>
      </c>
      <c r="F250" s="70">
        <v>312.21</v>
      </c>
      <c r="G250" s="57"/>
      <c r="H250" s="47"/>
      <c r="I250" s="46" t="s">
        <v>39</v>
      </c>
      <c r="J250" s="48">
        <f>IF(I250="Less(-)",-1,1)</f>
        <v>1</v>
      </c>
      <c r="K250" s="49" t="s">
        <v>64</v>
      </c>
      <c r="L250" s="49" t="s">
        <v>7</v>
      </c>
      <c r="M250" s="58"/>
      <c r="N250" s="57"/>
      <c r="O250" s="57"/>
      <c r="P250" s="59"/>
      <c r="Q250" s="57"/>
      <c r="R250" s="57"/>
      <c r="S250" s="59"/>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60">
        <f>total_amount_ba($B$2,$D$2,D250,F250,J250,K250,M250)</f>
        <v>6244.2</v>
      </c>
      <c r="BB250" s="61">
        <f>BA250+SUM(N250:AZ250)</f>
        <v>6244.2</v>
      </c>
      <c r="BC250" s="56" t="str">
        <f>SpellNumber(L250,BB250)</f>
        <v>INR  Six Thousand Two Hundred &amp; Forty Four  and Paise Twenty Only</v>
      </c>
      <c r="BD250" s="15">
        <v>276</v>
      </c>
      <c r="BE250" s="85">
        <f t="shared" si="35"/>
        <v>312.21</v>
      </c>
      <c r="HP250" s="16"/>
      <c r="HQ250" s="16"/>
      <c r="HR250" s="16"/>
      <c r="HS250" s="16"/>
      <c r="HT250" s="16"/>
    </row>
    <row r="251" spans="1:228" s="15" customFormat="1" ht="60" customHeight="1">
      <c r="A251" s="64">
        <v>239</v>
      </c>
      <c r="B251" s="76" t="s">
        <v>574</v>
      </c>
      <c r="C251" s="80" t="s">
        <v>307</v>
      </c>
      <c r="D251" s="78">
        <v>50</v>
      </c>
      <c r="E251" s="79" t="s">
        <v>250</v>
      </c>
      <c r="F251" s="70">
        <v>166.29</v>
      </c>
      <c r="G251" s="57"/>
      <c r="H251" s="47"/>
      <c r="I251" s="46" t="s">
        <v>39</v>
      </c>
      <c r="J251" s="48">
        <f>IF(I251="Less(-)",-1,1)</f>
        <v>1</v>
      </c>
      <c r="K251" s="49" t="s">
        <v>64</v>
      </c>
      <c r="L251" s="49" t="s">
        <v>7</v>
      </c>
      <c r="M251" s="58"/>
      <c r="N251" s="57"/>
      <c r="O251" s="57"/>
      <c r="P251" s="59"/>
      <c r="Q251" s="57"/>
      <c r="R251" s="57"/>
      <c r="S251" s="59"/>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60">
        <f>total_amount_ba($B$2,$D$2,D251,F251,J251,K251,M251)</f>
        <v>8314.5</v>
      </c>
      <c r="BB251" s="61">
        <f>BA251+SUM(N251:AZ251)</f>
        <v>8314.5</v>
      </c>
      <c r="BC251" s="56" t="str">
        <f>SpellNumber(L251,BB251)</f>
        <v>INR  Eight Thousand Three Hundred &amp; Fourteen  and Paise Fifty Only</v>
      </c>
      <c r="BD251" s="15">
        <v>147</v>
      </c>
      <c r="BE251" s="85">
        <f t="shared" si="35"/>
        <v>166.29</v>
      </c>
      <c r="HP251" s="16"/>
      <c r="HQ251" s="16"/>
      <c r="HR251" s="16"/>
      <c r="HS251" s="16"/>
      <c r="HT251" s="16"/>
    </row>
    <row r="252" spans="1:228" s="15" customFormat="1" ht="60" customHeight="1">
      <c r="A252" s="64">
        <v>240</v>
      </c>
      <c r="B252" s="76" t="s">
        <v>576</v>
      </c>
      <c r="C252" s="80" t="s">
        <v>308</v>
      </c>
      <c r="D252" s="78">
        <v>40</v>
      </c>
      <c r="E252" s="79" t="s">
        <v>250</v>
      </c>
      <c r="F252" s="70">
        <v>96.15</v>
      </c>
      <c r="G252" s="57"/>
      <c r="H252" s="47"/>
      <c r="I252" s="46" t="s">
        <v>39</v>
      </c>
      <c r="J252" s="48">
        <f>IF(I252="Less(-)",-1,1)</f>
        <v>1</v>
      </c>
      <c r="K252" s="49" t="s">
        <v>64</v>
      </c>
      <c r="L252" s="49" t="s">
        <v>7</v>
      </c>
      <c r="M252" s="58"/>
      <c r="N252" s="57"/>
      <c r="O252" s="57"/>
      <c r="P252" s="59"/>
      <c r="Q252" s="57"/>
      <c r="R252" s="57"/>
      <c r="S252" s="59"/>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60">
        <f>total_amount_ba($B$2,$D$2,D252,F252,J252,K252,M252)</f>
        <v>3846</v>
      </c>
      <c r="BB252" s="61">
        <f>BA252+SUM(N252:AZ252)</f>
        <v>3846</v>
      </c>
      <c r="BC252" s="56" t="str">
        <f>SpellNumber(L252,BB252)</f>
        <v>INR  Three Thousand Eight Hundred &amp; Forty Six  Only</v>
      </c>
      <c r="BD252" s="15">
        <v>85</v>
      </c>
      <c r="BE252" s="85">
        <f t="shared" si="35"/>
        <v>96.15</v>
      </c>
      <c r="HP252" s="16"/>
      <c r="HQ252" s="16"/>
      <c r="HR252" s="16"/>
      <c r="HS252" s="16"/>
      <c r="HT252" s="16"/>
    </row>
    <row r="253" spans="1:228" s="15" customFormat="1" ht="60" customHeight="1">
      <c r="A253" s="64">
        <v>241</v>
      </c>
      <c r="B253" s="76" t="s">
        <v>575</v>
      </c>
      <c r="C253" s="80" t="s">
        <v>309</v>
      </c>
      <c r="D253" s="78">
        <v>500</v>
      </c>
      <c r="E253" s="79" t="s">
        <v>250</v>
      </c>
      <c r="F253" s="70">
        <v>23.76</v>
      </c>
      <c r="G253" s="57"/>
      <c r="H253" s="47"/>
      <c r="I253" s="46" t="s">
        <v>39</v>
      </c>
      <c r="J253" s="48">
        <f t="shared" si="41"/>
        <v>1</v>
      </c>
      <c r="K253" s="49" t="s">
        <v>64</v>
      </c>
      <c r="L253" s="49" t="s">
        <v>7</v>
      </c>
      <c r="M253" s="58"/>
      <c r="N253" s="57"/>
      <c r="O253" s="57"/>
      <c r="P253" s="59"/>
      <c r="Q253" s="57"/>
      <c r="R253" s="57"/>
      <c r="S253" s="59"/>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60">
        <f t="shared" si="40"/>
        <v>11880</v>
      </c>
      <c r="BB253" s="61">
        <f t="shared" si="42"/>
        <v>11880</v>
      </c>
      <c r="BC253" s="56" t="str">
        <f t="shared" si="43"/>
        <v>INR  Eleven Thousand Eight Hundred &amp; Eighty  Only</v>
      </c>
      <c r="BD253" s="15">
        <v>21</v>
      </c>
      <c r="BE253" s="85">
        <f t="shared" si="35"/>
        <v>23.76</v>
      </c>
      <c r="HP253" s="16"/>
      <c r="HQ253" s="16"/>
      <c r="HR253" s="16"/>
      <c r="HS253" s="16"/>
      <c r="HT253" s="16"/>
    </row>
    <row r="254" spans="1:228" s="15" customFormat="1" ht="198.75" customHeight="1">
      <c r="A254" s="64">
        <v>242</v>
      </c>
      <c r="B254" s="77" t="s">
        <v>577</v>
      </c>
      <c r="C254" s="80" t="s">
        <v>310</v>
      </c>
      <c r="D254" s="78">
        <v>39</v>
      </c>
      <c r="E254" s="79" t="s">
        <v>247</v>
      </c>
      <c r="F254" s="70">
        <v>737.54</v>
      </c>
      <c r="G254" s="57"/>
      <c r="H254" s="47"/>
      <c r="I254" s="46" t="s">
        <v>39</v>
      </c>
      <c r="J254" s="48">
        <f t="shared" si="41"/>
        <v>1</v>
      </c>
      <c r="K254" s="49" t="s">
        <v>64</v>
      </c>
      <c r="L254" s="49" t="s">
        <v>7</v>
      </c>
      <c r="M254" s="58"/>
      <c r="N254" s="57"/>
      <c r="O254" s="57"/>
      <c r="P254" s="59"/>
      <c r="Q254" s="57"/>
      <c r="R254" s="57"/>
      <c r="S254" s="59"/>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60">
        <f t="shared" si="40"/>
        <v>28764.06</v>
      </c>
      <c r="BB254" s="61">
        <f t="shared" si="42"/>
        <v>28764.06</v>
      </c>
      <c r="BC254" s="56" t="str">
        <f t="shared" si="43"/>
        <v>INR  Twenty Eight Thousand Seven Hundred &amp; Sixty Four  and Paise Six Only</v>
      </c>
      <c r="BD254" s="15">
        <v>652</v>
      </c>
      <c r="BE254" s="85">
        <f t="shared" si="35"/>
        <v>737.54</v>
      </c>
      <c r="HP254" s="16"/>
      <c r="HQ254" s="16"/>
      <c r="HR254" s="16"/>
      <c r="HS254" s="16"/>
      <c r="HT254" s="16"/>
    </row>
    <row r="255" spans="1:228" s="15" customFormat="1" ht="197.25" customHeight="1">
      <c r="A255" s="64">
        <v>243</v>
      </c>
      <c r="B255" s="77" t="s">
        <v>578</v>
      </c>
      <c r="C255" s="80" t="s">
        <v>311</v>
      </c>
      <c r="D255" s="78">
        <v>33</v>
      </c>
      <c r="E255" s="79" t="s">
        <v>405</v>
      </c>
      <c r="F255" s="70">
        <v>455.87</v>
      </c>
      <c r="G255" s="57"/>
      <c r="H255" s="47"/>
      <c r="I255" s="46" t="s">
        <v>39</v>
      </c>
      <c r="J255" s="48">
        <f t="shared" si="41"/>
        <v>1</v>
      </c>
      <c r="K255" s="49" t="s">
        <v>64</v>
      </c>
      <c r="L255" s="49" t="s">
        <v>7</v>
      </c>
      <c r="M255" s="58"/>
      <c r="N255" s="57"/>
      <c r="O255" s="57"/>
      <c r="P255" s="59"/>
      <c r="Q255" s="57"/>
      <c r="R255" s="57"/>
      <c r="S255" s="59"/>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60">
        <f t="shared" si="40"/>
        <v>15043.71</v>
      </c>
      <c r="BB255" s="61">
        <f t="shared" si="42"/>
        <v>15043.71</v>
      </c>
      <c r="BC255" s="56" t="str">
        <f t="shared" si="43"/>
        <v>INR  Fifteen Thousand  &amp;Forty Three  and Paise Seventy One Only</v>
      </c>
      <c r="BD255" s="15">
        <v>403</v>
      </c>
      <c r="BE255" s="85">
        <f t="shared" si="35"/>
        <v>455.87</v>
      </c>
      <c r="HP255" s="16"/>
      <c r="HQ255" s="16"/>
      <c r="HR255" s="16"/>
      <c r="HS255" s="16"/>
      <c r="HT255" s="16"/>
    </row>
    <row r="256" spans="1:228" s="15" customFormat="1" ht="197.25" customHeight="1">
      <c r="A256" s="64">
        <v>244</v>
      </c>
      <c r="B256" s="77" t="s">
        <v>579</v>
      </c>
      <c r="C256" s="80" t="s">
        <v>312</v>
      </c>
      <c r="D256" s="78">
        <v>17</v>
      </c>
      <c r="E256" s="79" t="s">
        <v>405</v>
      </c>
      <c r="F256" s="70">
        <v>351.8</v>
      </c>
      <c r="G256" s="57"/>
      <c r="H256" s="47"/>
      <c r="I256" s="46" t="s">
        <v>39</v>
      </c>
      <c r="J256" s="48">
        <f t="shared" si="41"/>
        <v>1</v>
      </c>
      <c r="K256" s="49" t="s">
        <v>64</v>
      </c>
      <c r="L256" s="49" t="s">
        <v>7</v>
      </c>
      <c r="M256" s="58"/>
      <c r="N256" s="57"/>
      <c r="O256" s="57"/>
      <c r="P256" s="59"/>
      <c r="Q256" s="57"/>
      <c r="R256" s="57"/>
      <c r="S256" s="59"/>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60">
        <f t="shared" si="40"/>
        <v>5980.6</v>
      </c>
      <c r="BB256" s="61">
        <f t="shared" si="42"/>
        <v>5980.6</v>
      </c>
      <c r="BC256" s="56" t="str">
        <f t="shared" si="43"/>
        <v>INR  Five Thousand Nine Hundred &amp; Eighty  and Paise Sixty Only</v>
      </c>
      <c r="BD256" s="15">
        <v>311</v>
      </c>
      <c r="BE256" s="85">
        <f t="shared" si="35"/>
        <v>351.8</v>
      </c>
      <c r="HP256" s="16"/>
      <c r="HQ256" s="16"/>
      <c r="HR256" s="16"/>
      <c r="HS256" s="16"/>
      <c r="HT256" s="16"/>
    </row>
    <row r="257" spans="1:228" s="15" customFormat="1" ht="282" customHeight="1">
      <c r="A257" s="64">
        <v>245</v>
      </c>
      <c r="B257" s="77" t="s">
        <v>580</v>
      </c>
      <c r="C257" s="80" t="s">
        <v>313</v>
      </c>
      <c r="D257" s="78">
        <v>30</v>
      </c>
      <c r="E257" s="79" t="s">
        <v>250</v>
      </c>
      <c r="F257" s="70">
        <v>8504.36</v>
      </c>
      <c r="G257" s="57"/>
      <c r="H257" s="47"/>
      <c r="I257" s="46" t="s">
        <v>39</v>
      </c>
      <c r="J257" s="48">
        <f t="shared" si="41"/>
        <v>1</v>
      </c>
      <c r="K257" s="49" t="s">
        <v>64</v>
      </c>
      <c r="L257" s="49" t="s">
        <v>7</v>
      </c>
      <c r="M257" s="58"/>
      <c r="N257" s="57"/>
      <c r="O257" s="57"/>
      <c r="P257" s="59"/>
      <c r="Q257" s="57"/>
      <c r="R257" s="57"/>
      <c r="S257" s="59"/>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60">
        <f t="shared" si="40"/>
        <v>255130.8</v>
      </c>
      <c r="BB257" s="61">
        <f t="shared" si="42"/>
        <v>255130.8</v>
      </c>
      <c r="BC257" s="56" t="str">
        <f t="shared" si="43"/>
        <v>INR  Two Lakh Fifty Five Thousand One Hundred &amp; Thirty  and Paise Eighty Only</v>
      </c>
      <c r="BD257" s="15">
        <v>7518</v>
      </c>
      <c r="BE257" s="85">
        <f t="shared" si="35"/>
        <v>8504.36</v>
      </c>
      <c r="HP257" s="16"/>
      <c r="HQ257" s="16"/>
      <c r="HR257" s="16"/>
      <c r="HS257" s="16"/>
      <c r="HT257" s="16"/>
    </row>
    <row r="258" spans="1:228" s="15" customFormat="1" ht="338.25" customHeight="1">
      <c r="A258" s="64">
        <v>246</v>
      </c>
      <c r="B258" s="77" t="s">
        <v>581</v>
      </c>
      <c r="C258" s="80" t="s">
        <v>358</v>
      </c>
      <c r="D258" s="78">
        <v>1</v>
      </c>
      <c r="E258" s="79" t="s">
        <v>250</v>
      </c>
      <c r="F258" s="70">
        <v>212395.24</v>
      </c>
      <c r="G258" s="57"/>
      <c r="H258" s="47"/>
      <c r="I258" s="46" t="s">
        <v>39</v>
      </c>
      <c r="J258" s="48">
        <f t="shared" si="41"/>
        <v>1</v>
      </c>
      <c r="K258" s="49" t="s">
        <v>64</v>
      </c>
      <c r="L258" s="49" t="s">
        <v>7</v>
      </c>
      <c r="M258" s="58"/>
      <c r="N258" s="57"/>
      <c r="O258" s="57"/>
      <c r="P258" s="59"/>
      <c r="Q258" s="57"/>
      <c r="R258" s="57"/>
      <c r="S258" s="59"/>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60">
        <f t="shared" si="40"/>
        <v>212395.24</v>
      </c>
      <c r="BB258" s="61">
        <f t="shared" si="42"/>
        <v>212395.24</v>
      </c>
      <c r="BC258" s="56" t="str">
        <f t="shared" si="43"/>
        <v>INR  Two Lakh Twelve Thousand Three Hundred &amp; Ninety Five  and Paise Twenty Four Only</v>
      </c>
      <c r="BD258" s="15">
        <v>187761</v>
      </c>
      <c r="BE258" s="85">
        <f t="shared" si="35"/>
        <v>212395.24</v>
      </c>
      <c r="HP258" s="16"/>
      <c r="HQ258" s="16"/>
      <c r="HR258" s="16"/>
      <c r="HS258" s="16"/>
      <c r="HT258" s="16"/>
    </row>
    <row r="259" spans="1:228" s="15" customFormat="1" ht="312" customHeight="1">
      <c r="A259" s="64">
        <v>247</v>
      </c>
      <c r="B259" s="77" t="s">
        <v>582</v>
      </c>
      <c r="C259" s="80" t="s">
        <v>359</v>
      </c>
      <c r="D259" s="78">
        <v>2</v>
      </c>
      <c r="E259" s="79" t="s">
        <v>250</v>
      </c>
      <c r="F259" s="70">
        <v>19069.77</v>
      </c>
      <c r="G259" s="57"/>
      <c r="H259" s="47"/>
      <c r="I259" s="46" t="s">
        <v>39</v>
      </c>
      <c r="J259" s="48">
        <f t="shared" si="41"/>
        <v>1</v>
      </c>
      <c r="K259" s="49" t="s">
        <v>64</v>
      </c>
      <c r="L259" s="49" t="s">
        <v>7</v>
      </c>
      <c r="M259" s="58"/>
      <c r="N259" s="57"/>
      <c r="O259" s="57"/>
      <c r="P259" s="59"/>
      <c r="Q259" s="57"/>
      <c r="R259" s="57"/>
      <c r="S259" s="59"/>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60">
        <f t="shared" si="40"/>
        <v>38139.54</v>
      </c>
      <c r="BB259" s="61">
        <f t="shared" si="42"/>
        <v>38139.54</v>
      </c>
      <c r="BC259" s="56" t="str">
        <f t="shared" si="43"/>
        <v>INR  Thirty Eight Thousand One Hundred &amp; Thirty Nine  and Paise Fifty Four Only</v>
      </c>
      <c r="BD259" s="15">
        <v>16858</v>
      </c>
      <c r="BE259" s="85">
        <f t="shared" si="35"/>
        <v>19069.77</v>
      </c>
      <c r="HP259" s="16"/>
      <c r="HQ259" s="16"/>
      <c r="HR259" s="16"/>
      <c r="HS259" s="16"/>
      <c r="HT259" s="16"/>
    </row>
    <row r="260" spans="1:228" s="15" customFormat="1" ht="160.5" customHeight="1">
      <c r="A260" s="64">
        <v>248</v>
      </c>
      <c r="B260" s="75" t="s">
        <v>914</v>
      </c>
      <c r="C260" s="80" t="s">
        <v>360</v>
      </c>
      <c r="D260" s="78">
        <v>4</v>
      </c>
      <c r="E260" s="79" t="s">
        <v>583</v>
      </c>
      <c r="F260" s="70">
        <v>3800</v>
      </c>
      <c r="G260" s="57"/>
      <c r="H260" s="47"/>
      <c r="I260" s="46" t="s">
        <v>39</v>
      </c>
      <c r="J260" s="48">
        <f t="shared" si="41"/>
        <v>1</v>
      </c>
      <c r="K260" s="49" t="s">
        <v>64</v>
      </c>
      <c r="L260" s="49" t="s">
        <v>7</v>
      </c>
      <c r="M260" s="58"/>
      <c r="N260" s="57"/>
      <c r="O260" s="57"/>
      <c r="P260" s="59"/>
      <c r="Q260" s="57"/>
      <c r="R260" s="57"/>
      <c r="S260" s="59"/>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60">
        <f t="shared" si="40"/>
        <v>15200</v>
      </c>
      <c r="BB260" s="61">
        <f t="shared" si="42"/>
        <v>15200</v>
      </c>
      <c r="BC260" s="56" t="str">
        <f t="shared" si="43"/>
        <v>INR  Fifteen Thousand Two Hundred    Only</v>
      </c>
      <c r="BD260" s="15">
        <v>3800</v>
      </c>
      <c r="HP260" s="16"/>
      <c r="HQ260" s="16"/>
      <c r="HR260" s="16"/>
      <c r="HS260" s="16"/>
      <c r="HT260" s="16"/>
    </row>
    <row r="261" spans="1:228" s="15" customFormat="1" ht="132" customHeight="1">
      <c r="A261" s="64">
        <v>249</v>
      </c>
      <c r="B261" s="75" t="s">
        <v>584</v>
      </c>
      <c r="C261" s="80" t="s">
        <v>361</v>
      </c>
      <c r="D261" s="78">
        <v>4</v>
      </c>
      <c r="E261" s="79" t="s">
        <v>583</v>
      </c>
      <c r="F261" s="70">
        <v>3400</v>
      </c>
      <c r="G261" s="57"/>
      <c r="H261" s="47"/>
      <c r="I261" s="46" t="s">
        <v>39</v>
      </c>
      <c r="J261" s="48">
        <f t="shared" si="41"/>
        <v>1</v>
      </c>
      <c r="K261" s="49" t="s">
        <v>64</v>
      </c>
      <c r="L261" s="49" t="s">
        <v>7</v>
      </c>
      <c r="M261" s="58"/>
      <c r="N261" s="57"/>
      <c r="O261" s="57"/>
      <c r="P261" s="59"/>
      <c r="Q261" s="57"/>
      <c r="R261" s="57"/>
      <c r="S261" s="59"/>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60">
        <f t="shared" si="40"/>
        <v>13600</v>
      </c>
      <c r="BB261" s="61">
        <f t="shared" si="42"/>
        <v>13600</v>
      </c>
      <c r="BC261" s="56" t="str">
        <f t="shared" si="43"/>
        <v>INR  Thirteen Thousand Six Hundred    Only</v>
      </c>
      <c r="BD261" s="15">
        <v>3400</v>
      </c>
      <c r="HP261" s="16"/>
      <c r="HQ261" s="16"/>
      <c r="HR261" s="16"/>
      <c r="HS261" s="16"/>
      <c r="HT261" s="16"/>
    </row>
    <row r="262" spans="1:228" s="15" customFormat="1" ht="132" customHeight="1">
      <c r="A262" s="64">
        <v>250</v>
      </c>
      <c r="B262" s="75" t="s">
        <v>585</v>
      </c>
      <c r="C262" s="80" t="s">
        <v>362</v>
      </c>
      <c r="D262" s="78">
        <v>140</v>
      </c>
      <c r="E262" s="79" t="s">
        <v>583</v>
      </c>
      <c r="F262" s="70">
        <v>2100</v>
      </c>
      <c r="G262" s="57"/>
      <c r="H262" s="47"/>
      <c r="I262" s="46" t="s">
        <v>39</v>
      </c>
      <c r="J262" s="48">
        <f t="shared" si="41"/>
        <v>1</v>
      </c>
      <c r="K262" s="49" t="s">
        <v>64</v>
      </c>
      <c r="L262" s="49" t="s">
        <v>7</v>
      </c>
      <c r="M262" s="58"/>
      <c r="N262" s="57"/>
      <c r="O262" s="57"/>
      <c r="P262" s="59"/>
      <c r="Q262" s="57"/>
      <c r="R262" s="57"/>
      <c r="S262" s="59"/>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60">
        <f t="shared" si="40"/>
        <v>294000</v>
      </c>
      <c r="BB262" s="61">
        <f t="shared" si="42"/>
        <v>294000</v>
      </c>
      <c r="BC262" s="56" t="str">
        <f t="shared" si="43"/>
        <v>INR  Two Lakh Ninety Four Thousand    Only</v>
      </c>
      <c r="BD262" s="15">
        <v>2100</v>
      </c>
      <c r="HP262" s="16"/>
      <c r="HQ262" s="16"/>
      <c r="HR262" s="16"/>
      <c r="HS262" s="16"/>
      <c r="HT262" s="16"/>
    </row>
    <row r="263" spans="1:228" s="15" customFormat="1" ht="132" customHeight="1">
      <c r="A263" s="64">
        <v>251</v>
      </c>
      <c r="B263" s="75" t="s">
        <v>586</v>
      </c>
      <c r="C263" s="80" t="s">
        <v>363</v>
      </c>
      <c r="D263" s="78">
        <v>25</v>
      </c>
      <c r="E263" s="79" t="s">
        <v>583</v>
      </c>
      <c r="F263" s="70">
        <v>1580</v>
      </c>
      <c r="G263" s="57"/>
      <c r="H263" s="47"/>
      <c r="I263" s="46" t="s">
        <v>39</v>
      </c>
      <c r="J263" s="48">
        <f t="shared" si="41"/>
        <v>1</v>
      </c>
      <c r="K263" s="49" t="s">
        <v>64</v>
      </c>
      <c r="L263" s="49" t="s">
        <v>7</v>
      </c>
      <c r="M263" s="58"/>
      <c r="N263" s="57"/>
      <c r="O263" s="57"/>
      <c r="P263" s="59"/>
      <c r="Q263" s="57"/>
      <c r="R263" s="57"/>
      <c r="S263" s="59"/>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60">
        <f t="shared" si="40"/>
        <v>39500</v>
      </c>
      <c r="BB263" s="61">
        <f t="shared" si="42"/>
        <v>39500</v>
      </c>
      <c r="BC263" s="56" t="str">
        <f t="shared" si="43"/>
        <v>INR  Thirty Nine Thousand Five Hundred    Only</v>
      </c>
      <c r="BD263" s="15">
        <v>1580</v>
      </c>
      <c r="HP263" s="16"/>
      <c r="HQ263" s="16"/>
      <c r="HR263" s="16"/>
      <c r="HS263" s="16"/>
      <c r="HT263" s="16"/>
    </row>
    <row r="264" spans="1:228" s="15" customFormat="1" ht="132" customHeight="1">
      <c r="A264" s="64">
        <v>252</v>
      </c>
      <c r="B264" s="75" t="s">
        <v>587</v>
      </c>
      <c r="C264" s="80" t="s">
        <v>364</v>
      </c>
      <c r="D264" s="78">
        <v>50</v>
      </c>
      <c r="E264" s="79" t="s">
        <v>583</v>
      </c>
      <c r="F264" s="70">
        <v>1020</v>
      </c>
      <c r="G264" s="57"/>
      <c r="H264" s="47"/>
      <c r="I264" s="46" t="s">
        <v>39</v>
      </c>
      <c r="J264" s="48">
        <f t="shared" si="41"/>
        <v>1</v>
      </c>
      <c r="K264" s="49" t="s">
        <v>64</v>
      </c>
      <c r="L264" s="49" t="s">
        <v>7</v>
      </c>
      <c r="M264" s="58"/>
      <c r="N264" s="57"/>
      <c r="O264" s="57"/>
      <c r="P264" s="59"/>
      <c r="Q264" s="57"/>
      <c r="R264" s="57"/>
      <c r="S264" s="59"/>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60">
        <f t="shared" si="40"/>
        <v>51000</v>
      </c>
      <c r="BB264" s="61">
        <f t="shared" si="42"/>
        <v>51000</v>
      </c>
      <c r="BC264" s="56" t="str">
        <f t="shared" si="43"/>
        <v>INR  Fifty One Thousand    Only</v>
      </c>
      <c r="BD264" s="15">
        <v>1020</v>
      </c>
      <c r="HP264" s="16"/>
      <c r="HQ264" s="16"/>
      <c r="HR264" s="16"/>
      <c r="HS264" s="16"/>
      <c r="HT264" s="16"/>
    </row>
    <row r="265" spans="1:228" s="15" customFormat="1" ht="132" customHeight="1">
      <c r="A265" s="64">
        <v>253</v>
      </c>
      <c r="B265" s="75" t="s">
        <v>588</v>
      </c>
      <c r="C265" s="80" t="s">
        <v>365</v>
      </c>
      <c r="D265" s="78">
        <v>25</v>
      </c>
      <c r="E265" s="79" t="s">
        <v>583</v>
      </c>
      <c r="F265" s="70">
        <v>945</v>
      </c>
      <c r="G265" s="57"/>
      <c r="H265" s="47"/>
      <c r="I265" s="46" t="s">
        <v>39</v>
      </c>
      <c r="J265" s="48">
        <f t="shared" si="41"/>
        <v>1</v>
      </c>
      <c r="K265" s="49" t="s">
        <v>64</v>
      </c>
      <c r="L265" s="49" t="s">
        <v>7</v>
      </c>
      <c r="M265" s="58"/>
      <c r="N265" s="57"/>
      <c r="O265" s="57"/>
      <c r="P265" s="59"/>
      <c r="Q265" s="57"/>
      <c r="R265" s="57"/>
      <c r="S265" s="59"/>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60">
        <f t="shared" si="40"/>
        <v>23625</v>
      </c>
      <c r="BB265" s="61">
        <f t="shared" si="42"/>
        <v>23625</v>
      </c>
      <c r="BC265" s="56" t="str">
        <f t="shared" si="43"/>
        <v>INR  Twenty Three Thousand Six Hundred &amp; Twenty Five  Only</v>
      </c>
      <c r="BD265" s="15">
        <v>945</v>
      </c>
      <c r="HP265" s="16"/>
      <c r="HQ265" s="16"/>
      <c r="HR265" s="16"/>
      <c r="HS265" s="16"/>
      <c r="HT265" s="16"/>
    </row>
    <row r="266" spans="1:228" s="15" customFormat="1" ht="132" customHeight="1">
      <c r="A266" s="64">
        <v>254</v>
      </c>
      <c r="B266" s="75" t="s">
        <v>589</v>
      </c>
      <c r="C266" s="80" t="s">
        <v>366</v>
      </c>
      <c r="D266" s="78">
        <v>30</v>
      </c>
      <c r="E266" s="79" t="s">
        <v>583</v>
      </c>
      <c r="F266" s="70">
        <v>678</v>
      </c>
      <c r="G266" s="57"/>
      <c r="H266" s="47"/>
      <c r="I266" s="46" t="s">
        <v>39</v>
      </c>
      <c r="J266" s="48">
        <f t="shared" si="41"/>
        <v>1</v>
      </c>
      <c r="K266" s="49" t="s">
        <v>64</v>
      </c>
      <c r="L266" s="49" t="s">
        <v>7</v>
      </c>
      <c r="M266" s="58"/>
      <c r="N266" s="57"/>
      <c r="O266" s="57"/>
      <c r="P266" s="59"/>
      <c r="Q266" s="57"/>
      <c r="R266" s="57"/>
      <c r="S266" s="59"/>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60">
        <f t="shared" si="40"/>
        <v>20340</v>
      </c>
      <c r="BB266" s="61">
        <f t="shared" si="42"/>
        <v>20340</v>
      </c>
      <c r="BC266" s="56" t="str">
        <f t="shared" si="43"/>
        <v>INR  Twenty Thousand Three Hundred &amp; Forty  Only</v>
      </c>
      <c r="BD266" s="15">
        <v>678</v>
      </c>
      <c r="HP266" s="16"/>
      <c r="HQ266" s="16"/>
      <c r="HR266" s="16"/>
      <c r="HS266" s="16"/>
      <c r="HT266" s="16"/>
    </row>
    <row r="267" spans="1:228" s="15" customFormat="1" ht="132" customHeight="1">
      <c r="A267" s="64">
        <v>255</v>
      </c>
      <c r="B267" s="75" t="s">
        <v>590</v>
      </c>
      <c r="C267" s="80" t="s">
        <v>367</v>
      </c>
      <c r="D267" s="78">
        <v>45</v>
      </c>
      <c r="E267" s="79" t="s">
        <v>583</v>
      </c>
      <c r="F267" s="70">
        <v>486</v>
      </c>
      <c r="G267" s="57"/>
      <c r="H267" s="47"/>
      <c r="I267" s="46" t="s">
        <v>39</v>
      </c>
      <c r="J267" s="48">
        <f t="shared" si="41"/>
        <v>1</v>
      </c>
      <c r="K267" s="49" t="s">
        <v>64</v>
      </c>
      <c r="L267" s="49" t="s">
        <v>7</v>
      </c>
      <c r="M267" s="58"/>
      <c r="N267" s="57"/>
      <c r="O267" s="57"/>
      <c r="P267" s="59"/>
      <c r="Q267" s="57"/>
      <c r="R267" s="57"/>
      <c r="S267" s="59"/>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60">
        <f t="shared" si="40"/>
        <v>21870</v>
      </c>
      <c r="BB267" s="61">
        <f t="shared" si="42"/>
        <v>21870</v>
      </c>
      <c r="BC267" s="56" t="str">
        <f t="shared" si="43"/>
        <v>INR  Twenty One Thousand Eight Hundred &amp; Seventy  Only</v>
      </c>
      <c r="BD267" s="15">
        <v>486</v>
      </c>
      <c r="HP267" s="16"/>
      <c r="HQ267" s="16"/>
      <c r="HR267" s="16"/>
      <c r="HS267" s="16"/>
      <c r="HT267" s="16"/>
    </row>
    <row r="268" spans="1:228" s="15" customFormat="1" ht="132" customHeight="1">
      <c r="A268" s="64">
        <v>256</v>
      </c>
      <c r="B268" s="75" t="s">
        <v>591</v>
      </c>
      <c r="C268" s="80" t="s">
        <v>368</v>
      </c>
      <c r="D268" s="78">
        <v>30</v>
      </c>
      <c r="E268" s="79" t="s">
        <v>583</v>
      </c>
      <c r="F268" s="70">
        <v>405</v>
      </c>
      <c r="G268" s="57"/>
      <c r="H268" s="47"/>
      <c r="I268" s="46" t="s">
        <v>39</v>
      </c>
      <c r="J268" s="48">
        <f t="shared" si="41"/>
        <v>1</v>
      </c>
      <c r="K268" s="49" t="s">
        <v>64</v>
      </c>
      <c r="L268" s="49" t="s">
        <v>7</v>
      </c>
      <c r="M268" s="58"/>
      <c r="N268" s="57"/>
      <c r="O268" s="57"/>
      <c r="P268" s="59"/>
      <c r="Q268" s="57"/>
      <c r="R268" s="57"/>
      <c r="S268" s="59"/>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60">
        <f t="shared" si="40"/>
        <v>12150</v>
      </c>
      <c r="BB268" s="61">
        <f t="shared" si="42"/>
        <v>12150</v>
      </c>
      <c r="BC268" s="56" t="str">
        <f t="shared" si="43"/>
        <v>INR  Twelve Thousand One Hundred &amp; Fifty  Only</v>
      </c>
      <c r="BD268" s="15">
        <v>405</v>
      </c>
      <c r="HP268" s="16"/>
      <c r="HQ268" s="16"/>
      <c r="HR268" s="16"/>
      <c r="HS268" s="16"/>
      <c r="HT268" s="16"/>
    </row>
    <row r="269" spans="1:228" s="15" customFormat="1" ht="132" customHeight="1">
      <c r="A269" s="64">
        <v>257</v>
      </c>
      <c r="B269" s="75" t="s">
        <v>592</v>
      </c>
      <c r="C269" s="80" t="s">
        <v>369</v>
      </c>
      <c r="D269" s="78">
        <v>245</v>
      </c>
      <c r="E269" s="79" t="s">
        <v>583</v>
      </c>
      <c r="F269" s="70">
        <v>355</v>
      </c>
      <c r="G269" s="57"/>
      <c r="H269" s="47"/>
      <c r="I269" s="46" t="s">
        <v>39</v>
      </c>
      <c r="J269" s="48">
        <f>IF(I269="Less(-)",-1,1)</f>
        <v>1</v>
      </c>
      <c r="K269" s="49" t="s">
        <v>64</v>
      </c>
      <c r="L269" s="49" t="s">
        <v>7</v>
      </c>
      <c r="M269" s="58"/>
      <c r="N269" s="57"/>
      <c r="O269" s="57"/>
      <c r="P269" s="59"/>
      <c r="Q269" s="57"/>
      <c r="R269" s="57"/>
      <c r="S269" s="59"/>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60">
        <f>total_amount_ba($B$2,$D$2,D269,F269,J269,K269,M269)</f>
        <v>86975</v>
      </c>
      <c r="BB269" s="61">
        <f>BA269+SUM(N269:AZ269)</f>
        <v>86975</v>
      </c>
      <c r="BC269" s="56" t="str">
        <f>SpellNumber(L269,BB269)</f>
        <v>INR  Eighty Six Thousand Nine Hundred &amp; Seventy Five  Only</v>
      </c>
      <c r="BD269" s="15">
        <v>355</v>
      </c>
      <c r="HP269" s="16"/>
      <c r="HQ269" s="16"/>
      <c r="HR269" s="16"/>
      <c r="HS269" s="16"/>
      <c r="HT269" s="16"/>
    </row>
    <row r="270" spans="1:228" s="15" customFormat="1" ht="72" customHeight="1">
      <c r="A270" s="64">
        <v>258</v>
      </c>
      <c r="B270" s="81" t="s">
        <v>593</v>
      </c>
      <c r="C270" s="80" t="s">
        <v>370</v>
      </c>
      <c r="D270" s="78">
        <v>2</v>
      </c>
      <c r="E270" s="79" t="s">
        <v>250</v>
      </c>
      <c r="F270" s="70">
        <v>29000</v>
      </c>
      <c r="G270" s="57"/>
      <c r="H270" s="47"/>
      <c r="I270" s="46" t="s">
        <v>39</v>
      </c>
      <c r="J270" s="48">
        <f t="shared" si="41"/>
        <v>1</v>
      </c>
      <c r="K270" s="49" t="s">
        <v>64</v>
      </c>
      <c r="L270" s="49" t="s">
        <v>7</v>
      </c>
      <c r="M270" s="58"/>
      <c r="N270" s="57"/>
      <c r="O270" s="57"/>
      <c r="P270" s="59"/>
      <c r="Q270" s="57"/>
      <c r="R270" s="57"/>
      <c r="S270" s="59"/>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60">
        <f t="shared" si="40"/>
        <v>58000</v>
      </c>
      <c r="BB270" s="61">
        <f t="shared" si="42"/>
        <v>58000</v>
      </c>
      <c r="BC270" s="56" t="str">
        <f t="shared" si="43"/>
        <v>INR  Fifty Eight Thousand    Only</v>
      </c>
      <c r="BD270" s="15">
        <v>29000</v>
      </c>
      <c r="HP270" s="16"/>
      <c r="HQ270" s="16"/>
      <c r="HR270" s="16"/>
      <c r="HS270" s="16"/>
      <c r="HT270" s="16"/>
    </row>
    <row r="271" spans="1:228" s="15" customFormat="1" ht="69.75" customHeight="1">
      <c r="A271" s="64">
        <v>259</v>
      </c>
      <c r="B271" s="81" t="s">
        <v>594</v>
      </c>
      <c r="C271" s="80" t="s">
        <v>371</v>
      </c>
      <c r="D271" s="78">
        <v>6</v>
      </c>
      <c r="E271" s="79" t="s">
        <v>250</v>
      </c>
      <c r="F271" s="70">
        <v>17000</v>
      </c>
      <c r="G271" s="57"/>
      <c r="H271" s="47"/>
      <c r="I271" s="46" t="s">
        <v>39</v>
      </c>
      <c r="J271" s="48">
        <f t="shared" si="41"/>
        <v>1</v>
      </c>
      <c r="K271" s="49" t="s">
        <v>64</v>
      </c>
      <c r="L271" s="49" t="s">
        <v>7</v>
      </c>
      <c r="M271" s="58"/>
      <c r="N271" s="57"/>
      <c r="O271" s="57"/>
      <c r="P271" s="59"/>
      <c r="Q271" s="57"/>
      <c r="R271" s="57"/>
      <c r="S271" s="59"/>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60">
        <f t="shared" si="40"/>
        <v>102000</v>
      </c>
      <c r="BB271" s="61">
        <f t="shared" si="42"/>
        <v>102000</v>
      </c>
      <c r="BC271" s="56" t="str">
        <f t="shared" si="43"/>
        <v>INR  One Lakh Two Thousand    Only</v>
      </c>
      <c r="BD271" s="15">
        <v>17000</v>
      </c>
      <c r="HP271" s="16"/>
      <c r="HQ271" s="16"/>
      <c r="HR271" s="16"/>
      <c r="HS271" s="16"/>
      <c r="HT271" s="16"/>
    </row>
    <row r="272" spans="1:228" s="15" customFormat="1" ht="69.75" customHeight="1">
      <c r="A272" s="64">
        <v>260</v>
      </c>
      <c r="B272" s="81" t="s">
        <v>595</v>
      </c>
      <c r="C272" s="80" t="s">
        <v>372</v>
      </c>
      <c r="D272" s="78">
        <v>3</v>
      </c>
      <c r="E272" s="79" t="s">
        <v>250</v>
      </c>
      <c r="F272" s="70">
        <v>9200</v>
      </c>
      <c r="G272" s="57"/>
      <c r="H272" s="47"/>
      <c r="I272" s="46" t="s">
        <v>39</v>
      </c>
      <c r="J272" s="48">
        <f t="shared" si="41"/>
        <v>1</v>
      </c>
      <c r="K272" s="49" t="s">
        <v>64</v>
      </c>
      <c r="L272" s="49" t="s">
        <v>7</v>
      </c>
      <c r="M272" s="58"/>
      <c r="N272" s="57"/>
      <c r="O272" s="57"/>
      <c r="P272" s="59"/>
      <c r="Q272" s="57"/>
      <c r="R272" s="57"/>
      <c r="S272" s="59"/>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60">
        <f t="shared" si="40"/>
        <v>27600</v>
      </c>
      <c r="BB272" s="61">
        <f t="shared" si="42"/>
        <v>27600</v>
      </c>
      <c r="BC272" s="56" t="str">
        <f t="shared" si="43"/>
        <v>INR  Twenty Seven Thousand Six Hundred    Only</v>
      </c>
      <c r="BD272" s="15">
        <v>9200</v>
      </c>
      <c r="HP272" s="16"/>
      <c r="HQ272" s="16"/>
      <c r="HR272" s="16"/>
      <c r="HS272" s="16"/>
      <c r="HT272" s="16"/>
    </row>
    <row r="273" spans="1:228" s="15" customFormat="1" ht="50.25" customHeight="1">
      <c r="A273" s="64">
        <v>261</v>
      </c>
      <c r="B273" s="81" t="s">
        <v>596</v>
      </c>
      <c r="C273" s="80" t="s">
        <v>373</v>
      </c>
      <c r="D273" s="78">
        <v>2</v>
      </c>
      <c r="E273" s="79" t="s">
        <v>250</v>
      </c>
      <c r="F273" s="70">
        <v>19600</v>
      </c>
      <c r="G273" s="57"/>
      <c r="H273" s="47"/>
      <c r="I273" s="46" t="s">
        <v>39</v>
      </c>
      <c r="J273" s="48">
        <f t="shared" si="41"/>
        <v>1</v>
      </c>
      <c r="K273" s="49" t="s">
        <v>64</v>
      </c>
      <c r="L273" s="49" t="s">
        <v>7</v>
      </c>
      <c r="M273" s="58"/>
      <c r="N273" s="57"/>
      <c r="O273" s="57"/>
      <c r="P273" s="59"/>
      <c r="Q273" s="57"/>
      <c r="R273" s="57"/>
      <c r="S273" s="59"/>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60">
        <f t="shared" si="40"/>
        <v>39200</v>
      </c>
      <c r="BB273" s="61">
        <f t="shared" si="42"/>
        <v>39200</v>
      </c>
      <c r="BC273" s="56" t="str">
        <f t="shared" si="43"/>
        <v>INR  Thirty Nine Thousand Two Hundred    Only</v>
      </c>
      <c r="BD273" s="15">
        <v>19600</v>
      </c>
      <c r="HP273" s="16"/>
      <c r="HQ273" s="16"/>
      <c r="HR273" s="16"/>
      <c r="HS273" s="16"/>
      <c r="HT273" s="16"/>
    </row>
    <row r="274" spans="1:228" s="15" customFormat="1" ht="63" customHeight="1">
      <c r="A274" s="64">
        <v>262</v>
      </c>
      <c r="B274" s="81" t="s">
        <v>597</v>
      </c>
      <c r="C274" s="80" t="s">
        <v>374</v>
      </c>
      <c r="D274" s="78">
        <v>8</v>
      </c>
      <c r="E274" s="79" t="s">
        <v>250</v>
      </c>
      <c r="F274" s="70">
        <v>12800</v>
      </c>
      <c r="G274" s="57"/>
      <c r="H274" s="47"/>
      <c r="I274" s="46" t="s">
        <v>39</v>
      </c>
      <c r="J274" s="48">
        <f t="shared" si="41"/>
        <v>1</v>
      </c>
      <c r="K274" s="49" t="s">
        <v>64</v>
      </c>
      <c r="L274" s="49" t="s">
        <v>7</v>
      </c>
      <c r="M274" s="58"/>
      <c r="N274" s="57"/>
      <c r="O274" s="57"/>
      <c r="P274" s="59"/>
      <c r="Q274" s="57"/>
      <c r="R274" s="57"/>
      <c r="S274" s="59"/>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60">
        <f t="shared" si="40"/>
        <v>102400</v>
      </c>
      <c r="BB274" s="61">
        <f t="shared" si="42"/>
        <v>102400</v>
      </c>
      <c r="BC274" s="56" t="str">
        <f t="shared" si="43"/>
        <v>INR  One Lakh Two Thousand Four Hundred    Only</v>
      </c>
      <c r="BD274" s="15">
        <v>12800</v>
      </c>
      <c r="HP274" s="16"/>
      <c r="HQ274" s="16"/>
      <c r="HR274" s="16"/>
      <c r="HS274" s="16"/>
      <c r="HT274" s="16"/>
    </row>
    <row r="275" spans="1:228" s="15" customFormat="1" ht="54" customHeight="1">
      <c r="A275" s="64">
        <v>263</v>
      </c>
      <c r="B275" s="81" t="s">
        <v>598</v>
      </c>
      <c r="C275" s="80" t="s">
        <v>375</v>
      </c>
      <c r="D275" s="78">
        <v>6</v>
      </c>
      <c r="E275" s="79" t="s">
        <v>250</v>
      </c>
      <c r="F275" s="70">
        <v>8500</v>
      </c>
      <c r="G275" s="57"/>
      <c r="H275" s="47"/>
      <c r="I275" s="46" t="s">
        <v>39</v>
      </c>
      <c r="J275" s="48">
        <f t="shared" si="41"/>
        <v>1</v>
      </c>
      <c r="K275" s="49" t="s">
        <v>64</v>
      </c>
      <c r="L275" s="49" t="s">
        <v>7</v>
      </c>
      <c r="M275" s="58"/>
      <c r="N275" s="57"/>
      <c r="O275" s="57"/>
      <c r="P275" s="59"/>
      <c r="Q275" s="57"/>
      <c r="R275" s="57"/>
      <c r="S275" s="59"/>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60">
        <f t="shared" si="40"/>
        <v>51000</v>
      </c>
      <c r="BB275" s="61">
        <f t="shared" si="42"/>
        <v>51000</v>
      </c>
      <c r="BC275" s="56" t="str">
        <f t="shared" si="43"/>
        <v>INR  Fifty One Thousand    Only</v>
      </c>
      <c r="BD275" s="15">
        <v>8500</v>
      </c>
      <c r="HP275" s="16"/>
      <c r="HQ275" s="16"/>
      <c r="HR275" s="16"/>
      <c r="HS275" s="16"/>
      <c r="HT275" s="16"/>
    </row>
    <row r="276" spans="1:228" s="15" customFormat="1" ht="54" customHeight="1">
      <c r="A276" s="64">
        <v>264</v>
      </c>
      <c r="B276" s="81" t="s">
        <v>599</v>
      </c>
      <c r="C276" s="80" t="s">
        <v>376</v>
      </c>
      <c r="D276" s="78">
        <v>4</v>
      </c>
      <c r="E276" s="79" t="s">
        <v>250</v>
      </c>
      <c r="F276" s="70">
        <v>7600</v>
      </c>
      <c r="G276" s="57"/>
      <c r="H276" s="47"/>
      <c r="I276" s="46" t="s">
        <v>39</v>
      </c>
      <c r="J276" s="48">
        <f t="shared" si="41"/>
        <v>1</v>
      </c>
      <c r="K276" s="49" t="s">
        <v>64</v>
      </c>
      <c r="L276" s="49" t="s">
        <v>7</v>
      </c>
      <c r="M276" s="58"/>
      <c r="N276" s="57"/>
      <c r="O276" s="57"/>
      <c r="P276" s="59"/>
      <c r="Q276" s="57"/>
      <c r="R276" s="57"/>
      <c r="S276" s="59"/>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60">
        <f aca="true" t="shared" si="44" ref="BA276:BA307">total_amount_ba($B$2,$D$2,D276,F276,J276,K276,M276)</f>
        <v>30400</v>
      </c>
      <c r="BB276" s="61">
        <f t="shared" si="42"/>
        <v>30400</v>
      </c>
      <c r="BC276" s="56" t="str">
        <f t="shared" si="43"/>
        <v>INR  Thirty Thousand Four Hundred    Only</v>
      </c>
      <c r="BD276" s="15">
        <v>7600</v>
      </c>
      <c r="HP276" s="16"/>
      <c r="HQ276" s="16"/>
      <c r="HR276" s="16"/>
      <c r="HS276" s="16"/>
      <c r="HT276" s="16"/>
    </row>
    <row r="277" spans="1:228" s="15" customFormat="1" ht="51" customHeight="1">
      <c r="A277" s="64">
        <v>265</v>
      </c>
      <c r="B277" s="81" t="s">
        <v>600</v>
      </c>
      <c r="C277" s="80" t="s">
        <v>377</v>
      </c>
      <c r="D277" s="78">
        <v>6</v>
      </c>
      <c r="E277" s="79" t="s">
        <v>250</v>
      </c>
      <c r="F277" s="70">
        <v>7200</v>
      </c>
      <c r="G277" s="57"/>
      <c r="H277" s="47"/>
      <c r="I277" s="46" t="s">
        <v>39</v>
      </c>
      <c r="J277" s="48">
        <f t="shared" si="41"/>
        <v>1</v>
      </c>
      <c r="K277" s="49" t="s">
        <v>64</v>
      </c>
      <c r="L277" s="49" t="s">
        <v>7</v>
      </c>
      <c r="M277" s="58"/>
      <c r="N277" s="57"/>
      <c r="O277" s="57"/>
      <c r="P277" s="59"/>
      <c r="Q277" s="57"/>
      <c r="R277" s="57"/>
      <c r="S277" s="59"/>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60">
        <f t="shared" si="44"/>
        <v>43200</v>
      </c>
      <c r="BB277" s="61">
        <f t="shared" si="42"/>
        <v>43200</v>
      </c>
      <c r="BC277" s="56" t="str">
        <f t="shared" si="43"/>
        <v>INR  Forty Three Thousand Two Hundred    Only</v>
      </c>
      <c r="BD277" s="15">
        <v>7200</v>
      </c>
      <c r="HP277" s="16"/>
      <c r="HQ277" s="16"/>
      <c r="HR277" s="16"/>
      <c r="HS277" s="16"/>
      <c r="HT277" s="16"/>
    </row>
    <row r="278" spans="1:228" s="15" customFormat="1" ht="54" customHeight="1">
      <c r="A278" s="64">
        <v>266</v>
      </c>
      <c r="B278" s="81" t="s">
        <v>601</v>
      </c>
      <c r="C278" s="80" t="s">
        <v>378</v>
      </c>
      <c r="D278" s="78">
        <v>4</v>
      </c>
      <c r="E278" s="79" t="s">
        <v>250</v>
      </c>
      <c r="F278" s="70">
        <v>18000</v>
      </c>
      <c r="G278" s="57"/>
      <c r="H278" s="47"/>
      <c r="I278" s="46" t="s">
        <v>39</v>
      </c>
      <c r="J278" s="48">
        <f t="shared" si="41"/>
        <v>1</v>
      </c>
      <c r="K278" s="49" t="s">
        <v>64</v>
      </c>
      <c r="L278" s="49" t="s">
        <v>7</v>
      </c>
      <c r="M278" s="58"/>
      <c r="N278" s="57"/>
      <c r="O278" s="57"/>
      <c r="P278" s="59"/>
      <c r="Q278" s="57"/>
      <c r="R278" s="57"/>
      <c r="S278" s="59"/>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60">
        <f t="shared" si="44"/>
        <v>72000</v>
      </c>
      <c r="BB278" s="61">
        <f t="shared" si="42"/>
        <v>72000</v>
      </c>
      <c r="BC278" s="56" t="str">
        <f t="shared" si="43"/>
        <v>INR  Seventy Two Thousand    Only</v>
      </c>
      <c r="BD278" s="15">
        <v>18000</v>
      </c>
      <c r="HP278" s="16"/>
      <c r="HQ278" s="16"/>
      <c r="HR278" s="16"/>
      <c r="HS278" s="16"/>
      <c r="HT278" s="16"/>
    </row>
    <row r="279" spans="1:228" s="15" customFormat="1" ht="92.25" customHeight="1">
      <c r="A279" s="64">
        <v>267</v>
      </c>
      <c r="B279" s="75" t="s">
        <v>602</v>
      </c>
      <c r="C279" s="80" t="s">
        <v>379</v>
      </c>
      <c r="D279" s="78">
        <v>22</v>
      </c>
      <c r="E279" s="79" t="s">
        <v>250</v>
      </c>
      <c r="F279" s="70">
        <v>6500</v>
      </c>
      <c r="G279" s="57"/>
      <c r="H279" s="47"/>
      <c r="I279" s="46" t="s">
        <v>39</v>
      </c>
      <c r="J279" s="48">
        <f t="shared" si="41"/>
        <v>1</v>
      </c>
      <c r="K279" s="49" t="s">
        <v>64</v>
      </c>
      <c r="L279" s="49" t="s">
        <v>7</v>
      </c>
      <c r="M279" s="58"/>
      <c r="N279" s="57"/>
      <c r="O279" s="57"/>
      <c r="P279" s="59"/>
      <c r="Q279" s="57"/>
      <c r="R279" s="57"/>
      <c r="S279" s="59"/>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60">
        <f t="shared" si="44"/>
        <v>143000</v>
      </c>
      <c r="BB279" s="61">
        <f t="shared" si="42"/>
        <v>143000</v>
      </c>
      <c r="BC279" s="56" t="str">
        <f t="shared" si="43"/>
        <v>INR  One Lakh Forty Three Thousand    Only</v>
      </c>
      <c r="BD279" s="15">
        <v>6500</v>
      </c>
      <c r="HP279" s="16"/>
      <c r="HQ279" s="16"/>
      <c r="HR279" s="16"/>
      <c r="HS279" s="16"/>
      <c r="HT279" s="16"/>
    </row>
    <row r="280" spans="1:228" s="15" customFormat="1" ht="76.5" customHeight="1">
      <c r="A280" s="64">
        <v>268</v>
      </c>
      <c r="B280" s="75" t="s">
        <v>603</v>
      </c>
      <c r="C280" s="80" t="s">
        <v>380</v>
      </c>
      <c r="D280" s="78">
        <v>22</v>
      </c>
      <c r="E280" s="79" t="s">
        <v>250</v>
      </c>
      <c r="F280" s="70">
        <v>6200</v>
      </c>
      <c r="G280" s="57"/>
      <c r="H280" s="47"/>
      <c r="I280" s="46" t="s">
        <v>39</v>
      </c>
      <c r="J280" s="48">
        <f t="shared" si="41"/>
        <v>1</v>
      </c>
      <c r="K280" s="49" t="s">
        <v>64</v>
      </c>
      <c r="L280" s="49" t="s">
        <v>7</v>
      </c>
      <c r="M280" s="58"/>
      <c r="N280" s="57"/>
      <c r="O280" s="57"/>
      <c r="P280" s="59"/>
      <c r="Q280" s="57"/>
      <c r="R280" s="57"/>
      <c r="S280" s="59"/>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60">
        <f t="shared" si="44"/>
        <v>136400</v>
      </c>
      <c r="BB280" s="61">
        <f t="shared" si="42"/>
        <v>136400</v>
      </c>
      <c r="BC280" s="56" t="str">
        <f t="shared" si="43"/>
        <v>INR  One Lakh Thirty Six Thousand Four Hundred    Only</v>
      </c>
      <c r="BD280" s="15">
        <v>6200</v>
      </c>
      <c r="HP280" s="16"/>
      <c r="HQ280" s="16"/>
      <c r="HR280" s="16"/>
      <c r="HS280" s="16"/>
      <c r="HT280" s="16"/>
    </row>
    <row r="281" spans="1:228" s="15" customFormat="1" ht="35.25" customHeight="1">
      <c r="A281" s="64">
        <v>269</v>
      </c>
      <c r="B281" s="75" t="s">
        <v>604</v>
      </c>
      <c r="C281" s="80" t="s">
        <v>381</v>
      </c>
      <c r="D281" s="78">
        <v>22</v>
      </c>
      <c r="E281" s="79" t="s">
        <v>250</v>
      </c>
      <c r="F281" s="70">
        <v>2500</v>
      </c>
      <c r="G281" s="57"/>
      <c r="H281" s="47"/>
      <c r="I281" s="46" t="s">
        <v>39</v>
      </c>
      <c r="J281" s="48">
        <f>IF(I281="Less(-)",-1,1)</f>
        <v>1</v>
      </c>
      <c r="K281" s="49" t="s">
        <v>64</v>
      </c>
      <c r="L281" s="49" t="s">
        <v>7</v>
      </c>
      <c r="M281" s="58"/>
      <c r="N281" s="57"/>
      <c r="O281" s="57"/>
      <c r="P281" s="59"/>
      <c r="Q281" s="57"/>
      <c r="R281" s="57"/>
      <c r="S281" s="59"/>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60">
        <f t="shared" si="44"/>
        <v>55000</v>
      </c>
      <c r="BB281" s="61">
        <f>BA281+SUM(N281:AZ281)</f>
        <v>55000</v>
      </c>
      <c r="BC281" s="56" t="str">
        <f>SpellNumber(L281,BB281)</f>
        <v>INR  Fifty Five Thousand    Only</v>
      </c>
      <c r="BD281" s="15">
        <v>2500</v>
      </c>
      <c r="HP281" s="16"/>
      <c r="HQ281" s="16"/>
      <c r="HR281" s="16"/>
      <c r="HS281" s="16"/>
      <c r="HT281" s="16"/>
    </row>
    <row r="282" spans="1:228" s="15" customFormat="1" ht="48.75" customHeight="1">
      <c r="A282" s="64">
        <v>270</v>
      </c>
      <c r="B282" s="75" t="s">
        <v>605</v>
      </c>
      <c r="C282" s="80" t="s">
        <v>382</v>
      </c>
      <c r="D282" s="78">
        <v>22</v>
      </c>
      <c r="E282" s="79" t="s">
        <v>250</v>
      </c>
      <c r="F282" s="70">
        <v>6000</v>
      </c>
      <c r="G282" s="57"/>
      <c r="H282" s="47"/>
      <c r="I282" s="46" t="s">
        <v>39</v>
      </c>
      <c r="J282" s="48">
        <f t="shared" si="41"/>
        <v>1</v>
      </c>
      <c r="K282" s="49" t="s">
        <v>64</v>
      </c>
      <c r="L282" s="49" t="s">
        <v>7</v>
      </c>
      <c r="M282" s="58"/>
      <c r="N282" s="57"/>
      <c r="O282" s="57"/>
      <c r="P282" s="59"/>
      <c r="Q282" s="57"/>
      <c r="R282" s="57"/>
      <c r="S282" s="59"/>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60">
        <f t="shared" si="44"/>
        <v>132000</v>
      </c>
      <c r="BB282" s="61">
        <f t="shared" si="42"/>
        <v>132000</v>
      </c>
      <c r="BC282" s="56" t="str">
        <f t="shared" si="43"/>
        <v>INR  One Lakh Thirty Two Thousand    Only</v>
      </c>
      <c r="BD282" s="15">
        <v>6000</v>
      </c>
      <c r="HP282" s="16"/>
      <c r="HQ282" s="16"/>
      <c r="HR282" s="16"/>
      <c r="HS282" s="16"/>
      <c r="HT282" s="16"/>
    </row>
    <row r="283" spans="1:228" s="15" customFormat="1" ht="61.5" customHeight="1">
      <c r="A283" s="64">
        <v>271</v>
      </c>
      <c r="B283" s="77" t="s">
        <v>606</v>
      </c>
      <c r="C283" s="80" t="s">
        <v>634</v>
      </c>
      <c r="D283" s="78">
        <v>22</v>
      </c>
      <c r="E283" s="79" t="s">
        <v>250</v>
      </c>
      <c r="F283" s="70">
        <v>3700</v>
      </c>
      <c r="G283" s="57"/>
      <c r="H283" s="47"/>
      <c r="I283" s="46" t="s">
        <v>39</v>
      </c>
      <c r="J283" s="48">
        <f t="shared" si="41"/>
        <v>1</v>
      </c>
      <c r="K283" s="49" t="s">
        <v>64</v>
      </c>
      <c r="L283" s="49" t="s">
        <v>7</v>
      </c>
      <c r="M283" s="58"/>
      <c r="N283" s="57"/>
      <c r="O283" s="57"/>
      <c r="P283" s="59"/>
      <c r="Q283" s="57"/>
      <c r="R283" s="57"/>
      <c r="S283" s="59"/>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60">
        <f t="shared" si="44"/>
        <v>81400</v>
      </c>
      <c r="BB283" s="61">
        <f t="shared" si="42"/>
        <v>81400</v>
      </c>
      <c r="BC283" s="56" t="str">
        <f t="shared" si="43"/>
        <v>INR  Eighty One Thousand Four Hundred    Only</v>
      </c>
      <c r="BD283" s="15">
        <v>3700</v>
      </c>
      <c r="HP283" s="16"/>
      <c r="HQ283" s="16"/>
      <c r="HR283" s="16"/>
      <c r="HS283" s="16"/>
      <c r="HT283" s="16"/>
    </row>
    <row r="284" spans="1:228" s="15" customFormat="1" ht="33.75" customHeight="1">
      <c r="A284" s="64">
        <v>272</v>
      </c>
      <c r="B284" s="75" t="s">
        <v>607</v>
      </c>
      <c r="C284" s="80" t="s">
        <v>635</v>
      </c>
      <c r="D284" s="78">
        <v>10</v>
      </c>
      <c r="E284" s="79" t="s">
        <v>250</v>
      </c>
      <c r="F284" s="70">
        <v>3200</v>
      </c>
      <c r="G284" s="57"/>
      <c r="H284" s="47"/>
      <c r="I284" s="46" t="s">
        <v>39</v>
      </c>
      <c r="J284" s="48">
        <f t="shared" si="41"/>
        <v>1</v>
      </c>
      <c r="K284" s="49" t="s">
        <v>64</v>
      </c>
      <c r="L284" s="49" t="s">
        <v>7</v>
      </c>
      <c r="M284" s="58"/>
      <c r="N284" s="57"/>
      <c r="O284" s="57"/>
      <c r="P284" s="59"/>
      <c r="Q284" s="57"/>
      <c r="R284" s="57"/>
      <c r="S284" s="59"/>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60">
        <f t="shared" si="44"/>
        <v>32000</v>
      </c>
      <c r="BB284" s="61">
        <f t="shared" si="42"/>
        <v>32000</v>
      </c>
      <c r="BC284" s="56" t="str">
        <f t="shared" si="43"/>
        <v>INR  Thirty Two Thousand    Only</v>
      </c>
      <c r="BD284" s="15">
        <v>3200</v>
      </c>
      <c r="HP284" s="16"/>
      <c r="HQ284" s="16"/>
      <c r="HR284" s="16"/>
      <c r="HS284" s="16"/>
      <c r="HT284" s="16"/>
    </row>
    <row r="285" spans="1:228" s="15" customFormat="1" ht="88.5" customHeight="1">
      <c r="A285" s="64">
        <v>273</v>
      </c>
      <c r="B285" s="75" t="s">
        <v>608</v>
      </c>
      <c r="C285" s="80" t="s">
        <v>636</v>
      </c>
      <c r="D285" s="78">
        <v>2</v>
      </c>
      <c r="E285" s="79" t="s">
        <v>404</v>
      </c>
      <c r="F285" s="70">
        <v>368000</v>
      </c>
      <c r="G285" s="57"/>
      <c r="H285" s="47"/>
      <c r="I285" s="46" t="s">
        <v>39</v>
      </c>
      <c r="J285" s="48">
        <f t="shared" si="41"/>
        <v>1</v>
      </c>
      <c r="K285" s="49" t="s">
        <v>64</v>
      </c>
      <c r="L285" s="49" t="s">
        <v>7</v>
      </c>
      <c r="M285" s="58"/>
      <c r="N285" s="57"/>
      <c r="O285" s="57"/>
      <c r="P285" s="59"/>
      <c r="Q285" s="57"/>
      <c r="R285" s="57"/>
      <c r="S285" s="59"/>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60">
        <f t="shared" si="44"/>
        <v>736000</v>
      </c>
      <c r="BB285" s="61">
        <f t="shared" si="42"/>
        <v>736000</v>
      </c>
      <c r="BC285" s="56" t="str">
        <f t="shared" si="43"/>
        <v>INR  Seven Lakh Thirty Six Thousand    Only</v>
      </c>
      <c r="BD285" s="15">
        <v>368000</v>
      </c>
      <c r="HP285" s="16"/>
      <c r="HQ285" s="16"/>
      <c r="HR285" s="16"/>
      <c r="HS285" s="16"/>
      <c r="HT285" s="16"/>
    </row>
    <row r="286" spans="1:228" s="15" customFormat="1" ht="92.25" customHeight="1">
      <c r="A286" s="64">
        <v>274</v>
      </c>
      <c r="B286" s="75" t="s">
        <v>609</v>
      </c>
      <c r="C286" s="80" t="s">
        <v>637</v>
      </c>
      <c r="D286" s="78">
        <v>2</v>
      </c>
      <c r="E286" s="79" t="s">
        <v>404</v>
      </c>
      <c r="F286" s="70">
        <v>92000</v>
      </c>
      <c r="G286" s="57"/>
      <c r="H286" s="47"/>
      <c r="I286" s="46" t="s">
        <v>39</v>
      </c>
      <c r="J286" s="48">
        <f aca="true" t="shared" si="45" ref="J286:J302">IF(I286="Less(-)",-1,1)</f>
        <v>1</v>
      </c>
      <c r="K286" s="49" t="s">
        <v>64</v>
      </c>
      <c r="L286" s="49" t="s">
        <v>7</v>
      </c>
      <c r="M286" s="58"/>
      <c r="N286" s="57"/>
      <c r="O286" s="57"/>
      <c r="P286" s="59"/>
      <c r="Q286" s="57"/>
      <c r="R286" s="57"/>
      <c r="S286" s="59"/>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60">
        <f t="shared" si="44"/>
        <v>184000</v>
      </c>
      <c r="BB286" s="61">
        <f aca="true" t="shared" si="46" ref="BB286:BB302">BA286+SUM(N286:AZ286)</f>
        <v>184000</v>
      </c>
      <c r="BC286" s="56" t="str">
        <f aca="true" t="shared" si="47" ref="BC286:BC302">SpellNumber(L286,BB286)</f>
        <v>INR  One Lakh Eighty Four Thousand    Only</v>
      </c>
      <c r="BD286" s="15">
        <v>92000</v>
      </c>
      <c r="HP286" s="16"/>
      <c r="HQ286" s="16"/>
      <c r="HR286" s="16"/>
      <c r="HS286" s="16"/>
      <c r="HT286" s="16"/>
    </row>
    <row r="287" spans="1:228" s="15" customFormat="1" ht="88.5" customHeight="1">
      <c r="A287" s="64">
        <v>275</v>
      </c>
      <c r="B287" s="75" t="s">
        <v>610</v>
      </c>
      <c r="C287" s="80" t="s">
        <v>638</v>
      </c>
      <c r="D287" s="78">
        <v>2</v>
      </c>
      <c r="E287" s="79" t="s">
        <v>404</v>
      </c>
      <c r="F287" s="70">
        <v>230000</v>
      </c>
      <c r="G287" s="57"/>
      <c r="H287" s="47"/>
      <c r="I287" s="46" t="s">
        <v>39</v>
      </c>
      <c r="J287" s="48">
        <f t="shared" si="45"/>
        <v>1</v>
      </c>
      <c r="K287" s="49" t="s">
        <v>64</v>
      </c>
      <c r="L287" s="49" t="s">
        <v>7</v>
      </c>
      <c r="M287" s="58"/>
      <c r="N287" s="57"/>
      <c r="O287" s="57"/>
      <c r="P287" s="59"/>
      <c r="Q287" s="57"/>
      <c r="R287" s="57"/>
      <c r="S287" s="59"/>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60">
        <f t="shared" si="44"/>
        <v>460000</v>
      </c>
      <c r="BB287" s="61">
        <f t="shared" si="46"/>
        <v>460000</v>
      </c>
      <c r="BC287" s="56" t="str">
        <f t="shared" si="47"/>
        <v>INR  Four Lakh Sixty Thousand    Only</v>
      </c>
      <c r="BD287" s="15">
        <v>230000</v>
      </c>
      <c r="HP287" s="16"/>
      <c r="HQ287" s="16"/>
      <c r="HR287" s="16"/>
      <c r="HS287" s="16"/>
      <c r="HT287" s="16"/>
    </row>
    <row r="288" spans="1:228" s="15" customFormat="1" ht="71.25" customHeight="1">
      <c r="A288" s="64">
        <v>276</v>
      </c>
      <c r="B288" s="75" t="s">
        <v>611</v>
      </c>
      <c r="C288" s="80" t="s">
        <v>639</v>
      </c>
      <c r="D288" s="78">
        <v>55</v>
      </c>
      <c r="E288" s="79" t="s">
        <v>583</v>
      </c>
      <c r="F288" s="70">
        <v>900</v>
      </c>
      <c r="G288" s="57"/>
      <c r="H288" s="47"/>
      <c r="I288" s="46" t="s">
        <v>39</v>
      </c>
      <c r="J288" s="48">
        <f t="shared" si="45"/>
        <v>1</v>
      </c>
      <c r="K288" s="49" t="s">
        <v>64</v>
      </c>
      <c r="L288" s="49" t="s">
        <v>7</v>
      </c>
      <c r="M288" s="58"/>
      <c r="N288" s="57"/>
      <c r="O288" s="57"/>
      <c r="P288" s="59"/>
      <c r="Q288" s="57"/>
      <c r="R288" s="57"/>
      <c r="S288" s="59"/>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60">
        <f t="shared" si="44"/>
        <v>49500</v>
      </c>
      <c r="BB288" s="61">
        <f t="shared" si="46"/>
        <v>49500</v>
      </c>
      <c r="BC288" s="56" t="str">
        <f t="shared" si="47"/>
        <v>INR  Forty Nine Thousand Five Hundred    Only</v>
      </c>
      <c r="BD288" s="15">
        <v>900</v>
      </c>
      <c r="HP288" s="16"/>
      <c r="HQ288" s="16"/>
      <c r="HR288" s="16"/>
      <c r="HS288" s="16"/>
      <c r="HT288" s="16"/>
    </row>
    <row r="289" spans="1:228" s="15" customFormat="1" ht="75.75" customHeight="1">
      <c r="A289" s="64">
        <v>277</v>
      </c>
      <c r="B289" s="75" t="s">
        <v>612</v>
      </c>
      <c r="C289" s="80" t="s">
        <v>640</v>
      </c>
      <c r="D289" s="78">
        <v>45</v>
      </c>
      <c r="E289" s="79" t="s">
        <v>583</v>
      </c>
      <c r="F289" s="70">
        <v>620</v>
      </c>
      <c r="G289" s="57"/>
      <c r="H289" s="47"/>
      <c r="I289" s="46" t="s">
        <v>39</v>
      </c>
      <c r="J289" s="48">
        <f t="shared" si="45"/>
        <v>1</v>
      </c>
      <c r="K289" s="49" t="s">
        <v>64</v>
      </c>
      <c r="L289" s="49" t="s">
        <v>7</v>
      </c>
      <c r="M289" s="58"/>
      <c r="N289" s="57"/>
      <c r="O289" s="57"/>
      <c r="P289" s="59"/>
      <c r="Q289" s="57"/>
      <c r="R289" s="57"/>
      <c r="S289" s="59"/>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60">
        <f t="shared" si="44"/>
        <v>27900</v>
      </c>
      <c r="BB289" s="61">
        <f t="shared" si="46"/>
        <v>27900</v>
      </c>
      <c r="BC289" s="56" t="str">
        <f t="shared" si="47"/>
        <v>INR  Twenty Seven Thousand Nine Hundred    Only</v>
      </c>
      <c r="BD289" s="15">
        <v>620</v>
      </c>
      <c r="HP289" s="16"/>
      <c r="HQ289" s="16"/>
      <c r="HR289" s="16"/>
      <c r="HS289" s="16"/>
      <c r="HT289" s="16"/>
    </row>
    <row r="290" spans="1:228" s="15" customFormat="1" ht="75.75" customHeight="1">
      <c r="A290" s="64">
        <v>278</v>
      </c>
      <c r="B290" s="75" t="s">
        <v>612</v>
      </c>
      <c r="C290" s="80" t="s">
        <v>641</v>
      </c>
      <c r="D290" s="78">
        <v>75</v>
      </c>
      <c r="E290" s="79" t="s">
        <v>583</v>
      </c>
      <c r="F290" s="70">
        <v>105</v>
      </c>
      <c r="G290" s="57"/>
      <c r="H290" s="47"/>
      <c r="I290" s="46" t="s">
        <v>39</v>
      </c>
      <c r="J290" s="48">
        <f t="shared" si="45"/>
        <v>1</v>
      </c>
      <c r="K290" s="49" t="s">
        <v>64</v>
      </c>
      <c r="L290" s="49" t="s">
        <v>7</v>
      </c>
      <c r="M290" s="58"/>
      <c r="N290" s="57"/>
      <c r="O290" s="57"/>
      <c r="P290" s="59"/>
      <c r="Q290" s="57"/>
      <c r="R290" s="57"/>
      <c r="S290" s="59"/>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60">
        <f t="shared" si="44"/>
        <v>7875</v>
      </c>
      <c r="BB290" s="61">
        <f t="shared" si="46"/>
        <v>7875</v>
      </c>
      <c r="BC290" s="56" t="str">
        <f t="shared" si="47"/>
        <v>INR  Seven Thousand Eight Hundred &amp; Seventy Five  Only</v>
      </c>
      <c r="BD290" s="15">
        <v>105</v>
      </c>
      <c r="HP290" s="16"/>
      <c r="HQ290" s="16"/>
      <c r="HR290" s="16"/>
      <c r="HS290" s="16"/>
      <c r="HT290" s="16"/>
    </row>
    <row r="291" spans="1:228" s="15" customFormat="1" ht="48" customHeight="1">
      <c r="A291" s="64">
        <v>279</v>
      </c>
      <c r="B291" s="75" t="s">
        <v>613</v>
      </c>
      <c r="C291" s="80" t="s">
        <v>642</v>
      </c>
      <c r="D291" s="78">
        <v>2</v>
      </c>
      <c r="E291" s="79" t="s">
        <v>614</v>
      </c>
      <c r="F291" s="70">
        <v>8000</v>
      </c>
      <c r="G291" s="57"/>
      <c r="H291" s="47"/>
      <c r="I291" s="46" t="s">
        <v>39</v>
      </c>
      <c r="J291" s="48">
        <f t="shared" si="45"/>
        <v>1</v>
      </c>
      <c r="K291" s="49" t="s">
        <v>64</v>
      </c>
      <c r="L291" s="49" t="s">
        <v>7</v>
      </c>
      <c r="M291" s="58"/>
      <c r="N291" s="57"/>
      <c r="O291" s="57"/>
      <c r="P291" s="59"/>
      <c r="Q291" s="57"/>
      <c r="R291" s="57"/>
      <c r="S291" s="59"/>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60">
        <f t="shared" si="44"/>
        <v>16000</v>
      </c>
      <c r="BB291" s="61">
        <f t="shared" si="46"/>
        <v>16000</v>
      </c>
      <c r="BC291" s="56" t="str">
        <f t="shared" si="47"/>
        <v>INR  Sixteen Thousand    Only</v>
      </c>
      <c r="BD291" s="15">
        <v>8000</v>
      </c>
      <c r="HP291" s="16"/>
      <c r="HQ291" s="16"/>
      <c r="HR291" s="16"/>
      <c r="HS291" s="16"/>
      <c r="HT291" s="16"/>
    </row>
    <row r="292" spans="1:228" s="15" customFormat="1" ht="75.75" customHeight="1">
      <c r="A292" s="64">
        <v>280</v>
      </c>
      <c r="B292" s="75" t="s">
        <v>615</v>
      </c>
      <c r="C292" s="80" t="s">
        <v>643</v>
      </c>
      <c r="D292" s="78">
        <v>4</v>
      </c>
      <c r="E292" s="79" t="s">
        <v>250</v>
      </c>
      <c r="F292" s="70">
        <v>8000</v>
      </c>
      <c r="G292" s="57"/>
      <c r="H292" s="47"/>
      <c r="I292" s="46" t="s">
        <v>39</v>
      </c>
      <c r="J292" s="48">
        <f>IF(I292="Less(-)",-1,1)</f>
        <v>1</v>
      </c>
      <c r="K292" s="49" t="s">
        <v>64</v>
      </c>
      <c r="L292" s="49" t="s">
        <v>7</v>
      </c>
      <c r="M292" s="58"/>
      <c r="N292" s="57"/>
      <c r="O292" s="57"/>
      <c r="P292" s="59"/>
      <c r="Q292" s="57"/>
      <c r="R292" s="57"/>
      <c r="S292" s="59"/>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60">
        <f>total_amount_ba($B$2,$D$2,D292,F292,J292,K292,M292)</f>
        <v>32000</v>
      </c>
      <c r="BB292" s="61">
        <f>BA292+SUM(N292:AZ292)</f>
        <v>32000</v>
      </c>
      <c r="BC292" s="56" t="str">
        <f>SpellNumber(L292,BB292)</f>
        <v>INR  Thirty Two Thousand    Only</v>
      </c>
      <c r="BD292" s="15">
        <v>8000</v>
      </c>
      <c r="HP292" s="16"/>
      <c r="HQ292" s="16"/>
      <c r="HR292" s="16"/>
      <c r="HS292" s="16"/>
      <c r="HT292" s="16"/>
    </row>
    <row r="293" spans="1:228" s="15" customFormat="1" ht="31.5" customHeight="1">
      <c r="A293" s="64">
        <v>281</v>
      </c>
      <c r="B293" s="75" t="s">
        <v>616</v>
      </c>
      <c r="C293" s="80" t="s">
        <v>644</v>
      </c>
      <c r="D293" s="78">
        <v>10</v>
      </c>
      <c r="E293" s="79" t="s">
        <v>250</v>
      </c>
      <c r="F293" s="70">
        <v>5000</v>
      </c>
      <c r="G293" s="57"/>
      <c r="H293" s="47"/>
      <c r="I293" s="46" t="s">
        <v>39</v>
      </c>
      <c r="J293" s="48">
        <f t="shared" si="45"/>
        <v>1</v>
      </c>
      <c r="K293" s="49" t="s">
        <v>64</v>
      </c>
      <c r="L293" s="49" t="s">
        <v>7</v>
      </c>
      <c r="M293" s="58"/>
      <c r="N293" s="57"/>
      <c r="O293" s="57"/>
      <c r="P293" s="59"/>
      <c r="Q293" s="57"/>
      <c r="R293" s="57"/>
      <c r="S293" s="59"/>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60">
        <f t="shared" si="44"/>
        <v>50000</v>
      </c>
      <c r="BB293" s="61">
        <f t="shared" si="46"/>
        <v>50000</v>
      </c>
      <c r="BC293" s="56" t="str">
        <f t="shared" si="47"/>
        <v>INR  Fifty Thousand    Only</v>
      </c>
      <c r="BD293" s="15">
        <v>5000</v>
      </c>
      <c r="HP293" s="16"/>
      <c r="HQ293" s="16"/>
      <c r="HR293" s="16"/>
      <c r="HS293" s="16"/>
      <c r="HT293" s="16"/>
    </row>
    <row r="294" spans="1:228" s="15" customFormat="1" ht="61.5" customHeight="1">
      <c r="A294" s="64">
        <v>282</v>
      </c>
      <c r="B294" s="75" t="s">
        <v>617</v>
      </c>
      <c r="C294" s="80" t="s">
        <v>645</v>
      </c>
      <c r="D294" s="78">
        <v>2</v>
      </c>
      <c r="E294" s="79" t="s">
        <v>404</v>
      </c>
      <c r="F294" s="70">
        <v>48000</v>
      </c>
      <c r="G294" s="57"/>
      <c r="H294" s="47"/>
      <c r="I294" s="46" t="s">
        <v>39</v>
      </c>
      <c r="J294" s="48">
        <f t="shared" si="45"/>
        <v>1</v>
      </c>
      <c r="K294" s="49" t="s">
        <v>64</v>
      </c>
      <c r="L294" s="49" t="s">
        <v>7</v>
      </c>
      <c r="M294" s="58"/>
      <c r="N294" s="57"/>
      <c r="O294" s="57"/>
      <c r="P294" s="59"/>
      <c r="Q294" s="57"/>
      <c r="R294" s="57"/>
      <c r="S294" s="59"/>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60">
        <f t="shared" si="44"/>
        <v>96000</v>
      </c>
      <c r="BB294" s="61">
        <f t="shared" si="46"/>
        <v>96000</v>
      </c>
      <c r="BC294" s="56" t="str">
        <f t="shared" si="47"/>
        <v>INR  Ninety Six Thousand    Only</v>
      </c>
      <c r="BD294" s="15">
        <v>48000</v>
      </c>
      <c r="HP294" s="16"/>
      <c r="HQ294" s="16"/>
      <c r="HR294" s="16"/>
      <c r="HS294" s="16"/>
      <c r="HT294" s="16"/>
    </row>
    <row r="295" spans="1:228" s="15" customFormat="1" ht="46.5" customHeight="1">
      <c r="A295" s="64">
        <v>283</v>
      </c>
      <c r="B295" s="75" t="s">
        <v>618</v>
      </c>
      <c r="C295" s="80" t="s">
        <v>646</v>
      </c>
      <c r="D295" s="71">
        <v>190</v>
      </c>
      <c r="E295" s="72" t="s">
        <v>619</v>
      </c>
      <c r="F295" s="71">
        <v>468</v>
      </c>
      <c r="G295" s="57"/>
      <c r="H295" s="47"/>
      <c r="I295" s="46" t="s">
        <v>39</v>
      </c>
      <c r="J295" s="48">
        <f t="shared" si="45"/>
        <v>1</v>
      </c>
      <c r="K295" s="49" t="s">
        <v>64</v>
      </c>
      <c r="L295" s="49" t="s">
        <v>7</v>
      </c>
      <c r="M295" s="58"/>
      <c r="N295" s="57"/>
      <c r="O295" s="57"/>
      <c r="P295" s="59"/>
      <c r="Q295" s="57"/>
      <c r="R295" s="57"/>
      <c r="S295" s="59"/>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60">
        <f t="shared" si="44"/>
        <v>88920</v>
      </c>
      <c r="BB295" s="61">
        <f t="shared" si="46"/>
        <v>88920</v>
      </c>
      <c r="BC295" s="56" t="str">
        <f t="shared" si="47"/>
        <v>INR  Eighty Eight Thousand Nine Hundred &amp; Twenty  Only</v>
      </c>
      <c r="BD295" s="15">
        <v>468</v>
      </c>
      <c r="HP295" s="16"/>
      <c r="HQ295" s="16"/>
      <c r="HR295" s="16"/>
      <c r="HS295" s="16"/>
      <c r="HT295" s="16"/>
    </row>
    <row r="296" spans="1:228" s="15" customFormat="1" ht="47.25" customHeight="1">
      <c r="A296" s="64">
        <v>284</v>
      </c>
      <c r="B296" s="75" t="s">
        <v>620</v>
      </c>
      <c r="C296" s="80" t="s">
        <v>647</v>
      </c>
      <c r="D296" s="78">
        <v>8</v>
      </c>
      <c r="E296" s="79" t="s">
        <v>619</v>
      </c>
      <c r="F296" s="70">
        <v>19800</v>
      </c>
      <c r="G296" s="57"/>
      <c r="H296" s="47"/>
      <c r="I296" s="46" t="s">
        <v>39</v>
      </c>
      <c r="J296" s="48">
        <f t="shared" si="45"/>
        <v>1</v>
      </c>
      <c r="K296" s="49" t="s">
        <v>64</v>
      </c>
      <c r="L296" s="49" t="s">
        <v>7</v>
      </c>
      <c r="M296" s="58"/>
      <c r="N296" s="57"/>
      <c r="O296" s="57"/>
      <c r="P296" s="59"/>
      <c r="Q296" s="57"/>
      <c r="R296" s="57"/>
      <c r="S296" s="59"/>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60">
        <f t="shared" si="44"/>
        <v>158400</v>
      </c>
      <c r="BB296" s="61">
        <f t="shared" si="46"/>
        <v>158400</v>
      </c>
      <c r="BC296" s="56" t="str">
        <f t="shared" si="47"/>
        <v>INR  One Lakh Fifty Eight Thousand Four Hundred    Only</v>
      </c>
      <c r="BD296" s="15">
        <v>19800</v>
      </c>
      <c r="HP296" s="16"/>
      <c r="HQ296" s="16"/>
      <c r="HR296" s="16"/>
      <c r="HS296" s="16"/>
      <c r="HT296" s="16"/>
    </row>
    <row r="297" spans="1:228" s="15" customFormat="1" ht="49.5" customHeight="1">
      <c r="A297" s="64">
        <v>285</v>
      </c>
      <c r="B297" s="75" t="s">
        <v>621</v>
      </c>
      <c r="C297" s="80" t="s">
        <v>648</v>
      </c>
      <c r="D297" s="78">
        <v>5</v>
      </c>
      <c r="E297" s="79" t="s">
        <v>619</v>
      </c>
      <c r="F297" s="70">
        <v>18200</v>
      </c>
      <c r="G297" s="57"/>
      <c r="H297" s="47"/>
      <c r="I297" s="46" t="s">
        <v>39</v>
      </c>
      <c r="J297" s="48">
        <f t="shared" si="45"/>
        <v>1</v>
      </c>
      <c r="K297" s="49" t="s">
        <v>64</v>
      </c>
      <c r="L297" s="49" t="s">
        <v>7</v>
      </c>
      <c r="M297" s="58"/>
      <c r="N297" s="57"/>
      <c r="O297" s="57"/>
      <c r="P297" s="59"/>
      <c r="Q297" s="57"/>
      <c r="R297" s="57"/>
      <c r="S297" s="59"/>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60">
        <f t="shared" si="44"/>
        <v>91000</v>
      </c>
      <c r="BB297" s="61">
        <f t="shared" si="46"/>
        <v>91000</v>
      </c>
      <c r="BC297" s="56" t="str">
        <f t="shared" si="47"/>
        <v>INR  Ninety One Thousand    Only</v>
      </c>
      <c r="BD297" s="15">
        <v>18200</v>
      </c>
      <c r="HP297" s="16"/>
      <c r="HQ297" s="16"/>
      <c r="HR297" s="16"/>
      <c r="HS297" s="16"/>
      <c r="HT297" s="16"/>
    </row>
    <row r="298" spans="1:228" s="15" customFormat="1" ht="142.5">
      <c r="A298" s="64">
        <v>286</v>
      </c>
      <c r="B298" s="75" t="s">
        <v>622</v>
      </c>
      <c r="C298" s="80" t="s">
        <v>649</v>
      </c>
      <c r="D298" s="78">
        <v>6</v>
      </c>
      <c r="E298" s="79" t="s">
        <v>250</v>
      </c>
      <c r="F298" s="70">
        <v>7900</v>
      </c>
      <c r="G298" s="57"/>
      <c r="H298" s="47"/>
      <c r="I298" s="46" t="s">
        <v>39</v>
      </c>
      <c r="J298" s="48">
        <f t="shared" si="45"/>
        <v>1</v>
      </c>
      <c r="K298" s="49" t="s">
        <v>64</v>
      </c>
      <c r="L298" s="49" t="s">
        <v>7</v>
      </c>
      <c r="M298" s="58"/>
      <c r="N298" s="57"/>
      <c r="O298" s="57"/>
      <c r="P298" s="59"/>
      <c r="Q298" s="57"/>
      <c r="R298" s="57"/>
      <c r="S298" s="59"/>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60">
        <f t="shared" si="44"/>
        <v>47400</v>
      </c>
      <c r="BB298" s="61">
        <f t="shared" si="46"/>
        <v>47400</v>
      </c>
      <c r="BC298" s="56" t="str">
        <f t="shared" si="47"/>
        <v>INR  Forty Seven Thousand Four Hundred    Only</v>
      </c>
      <c r="BD298" s="15">
        <v>7900</v>
      </c>
      <c r="HP298" s="16"/>
      <c r="HQ298" s="16"/>
      <c r="HR298" s="16"/>
      <c r="HS298" s="16"/>
      <c r="HT298" s="16"/>
    </row>
    <row r="299" spans="1:228" s="15" customFormat="1" ht="107.25" customHeight="1">
      <c r="A299" s="64">
        <v>287</v>
      </c>
      <c r="B299" s="75" t="s">
        <v>623</v>
      </c>
      <c r="C299" s="80" t="s">
        <v>650</v>
      </c>
      <c r="D299" s="78">
        <v>3</v>
      </c>
      <c r="E299" s="79" t="s">
        <v>250</v>
      </c>
      <c r="F299" s="70">
        <v>3200</v>
      </c>
      <c r="G299" s="57"/>
      <c r="H299" s="47"/>
      <c r="I299" s="46" t="s">
        <v>39</v>
      </c>
      <c r="J299" s="48">
        <f t="shared" si="45"/>
        <v>1</v>
      </c>
      <c r="K299" s="49" t="s">
        <v>64</v>
      </c>
      <c r="L299" s="49" t="s">
        <v>7</v>
      </c>
      <c r="M299" s="58"/>
      <c r="N299" s="57"/>
      <c r="O299" s="57"/>
      <c r="P299" s="59"/>
      <c r="Q299" s="57"/>
      <c r="R299" s="57"/>
      <c r="S299" s="59"/>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60">
        <f t="shared" si="44"/>
        <v>9600</v>
      </c>
      <c r="BB299" s="61">
        <f t="shared" si="46"/>
        <v>9600</v>
      </c>
      <c r="BC299" s="56" t="str">
        <f t="shared" si="47"/>
        <v>INR  Nine Thousand Six Hundred    Only</v>
      </c>
      <c r="BD299" s="15">
        <v>3200</v>
      </c>
      <c r="HP299" s="16"/>
      <c r="HQ299" s="16"/>
      <c r="HR299" s="16"/>
      <c r="HS299" s="16"/>
      <c r="HT299" s="16"/>
    </row>
    <row r="300" spans="1:228" s="15" customFormat="1" ht="49.5" customHeight="1">
      <c r="A300" s="64">
        <v>288</v>
      </c>
      <c r="B300" s="75" t="s">
        <v>624</v>
      </c>
      <c r="C300" s="80" t="s">
        <v>651</v>
      </c>
      <c r="D300" s="78">
        <v>35</v>
      </c>
      <c r="E300" s="79" t="s">
        <v>250</v>
      </c>
      <c r="F300" s="70">
        <v>2900</v>
      </c>
      <c r="G300" s="57"/>
      <c r="H300" s="47"/>
      <c r="I300" s="46" t="s">
        <v>39</v>
      </c>
      <c r="J300" s="48">
        <f t="shared" si="45"/>
        <v>1</v>
      </c>
      <c r="K300" s="49" t="s">
        <v>64</v>
      </c>
      <c r="L300" s="49" t="s">
        <v>7</v>
      </c>
      <c r="M300" s="58"/>
      <c r="N300" s="57"/>
      <c r="O300" s="57"/>
      <c r="P300" s="59"/>
      <c r="Q300" s="57"/>
      <c r="R300" s="57"/>
      <c r="S300" s="59"/>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60">
        <f t="shared" si="44"/>
        <v>101500</v>
      </c>
      <c r="BB300" s="61">
        <f t="shared" si="46"/>
        <v>101500</v>
      </c>
      <c r="BC300" s="56" t="str">
        <f t="shared" si="47"/>
        <v>INR  One Lakh One Thousand Five Hundred    Only</v>
      </c>
      <c r="BD300" s="15">
        <v>2900</v>
      </c>
      <c r="HP300" s="16"/>
      <c r="HQ300" s="16"/>
      <c r="HR300" s="16"/>
      <c r="HS300" s="16"/>
      <c r="HT300" s="16"/>
    </row>
    <row r="301" spans="1:228" s="15" customFormat="1" ht="76.5" customHeight="1">
      <c r="A301" s="64">
        <v>289</v>
      </c>
      <c r="B301" s="75" t="s">
        <v>625</v>
      </c>
      <c r="C301" s="80" t="s">
        <v>652</v>
      </c>
      <c r="D301" s="71">
        <v>35</v>
      </c>
      <c r="E301" s="72" t="s">
        <v>250</v>
      </c>
      <c r="F301" s="71">
        <v>3700</v>
      </c>
      <c r="G301" s="57"/>
      <c r="H301" s="47"/>
      <c r="I301" s="46" t="s">
        <v>39</v>
      </c>
      <c r="J301" s="48">
        <f t="shared" si="45"/>
        <v>1</v>
      </c>
      <c r="K301" s="49" t="s">
        <v>64</v>
      </c>
      <c r="L301" s="49" t="s">
        <v>7</v>
      </c>
      <c r="M301" s="58"/>
      <c r="N301" s="57"/>
      <c r="O301" s="57"/>
      <c r="P301" s="59"/>
      <c r="Q301" s="57"/>
      <c r="R301" s="57"/>
      <c r="S301" s="59"/>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60">
        <f t="shared" si="44"/>
        <v>129500</v>
      </c>
      <c r="BB301" s="61">
        <f t="shared" si="46"/>
        <v>129500</v>
      </c>
      <c r="BC301" s="56" t="str">
        <f t="shared" si="47"/>
        <v>INR  One Lakh Twenty Nine Thousand Five Hundred    Only</v>
      </c>
      <c r="BD301" s="15">
        <v>3700</v>
      </c>
      <c r="HP301" s="16"/>
      <c r="HQ301" s="16"/>
      <c r="HR301" s="16"/>
      <c r="HS301" s="16"/>
      <c r="HT301" s="16"/>
    </row>
    <row r="302" spans="1:228" s="15" customFormat="1" ht="42" customHeight="1">
      <c r="A302" s="64">
        <v>290</v>
      </c>
      <c r="B302" s="75" t="s">
        <v>626</v>
      </c>
      <c r="C302" s="80" t="s">
        <v>653</v>
      </c>
      <c r="D302" s="71">
        <v>360</v>
      </c>
      <c r="E302" s="72" t="s">
        <v>321</v>
      </c>
      <c r="F302" s="71">
        <v>158</v>
      </c>
      <c r="G302" s="57"/>
      <c r="H302" s="47"/>
      <c r="I302" s="46" t="s">
        <v>39</v>
      </c>
      <c r="J302" s="48">
        <f t="shared" si="45"/>
        <v>1</v>
      </c>
      <c r="K302" s="49" t="s">
        <v>64</v>
      </c>
      <c r="L302" s="49" t="s">
        <v>7</v>
      </c>
      <c r="M302" s="58"/>
      <c r="N302" s="57"/>
      <c r="O302" s="57"/>
      <c r="P302" s="59"/>
      <c r="Q302" s="57"/>
      <c r="R302" s="57"/>
      <c r="S302" s="59"/>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60">
        <f t="shared" si="44"/>
        <v>56880</v>
      </c>
      <c r="BB302" s="61">
        <f t="shared" si="46"/>
        <v>56880</v>
      </c>
      <c r="BC302" s="56" t="str">
        <f t="shared" si="47"/>
        <v>INR  Fifty Six Thousand Eight Hundred &amp; Eighty  Only</v>
      </c>
      <c r="BD302" s="15">
        <v>158</v>
      </c>
      <c r="HP302" s="16"/>
      <c r="HQ302" s="16"/>
      <c r="HR302" s="16"/>
      <c r="HS302" s="16"/>
      <c r="HT302" s="16"/>
    </row>
    <row r="303" spans="1:228" s="15" customFormat="1" ht="39" customHeight="1">
      <c r="A303" s="64">
        <v>291</v>
      </c>
      <c r="B303" s="75" t="s">
        <v>627</v>
      </c>
      <c r="C303" s="80" t="s">
        <v>654</v>
      </c>
      <c r="D303" s="78">
        <v>360</v>
      </c>
      <c r="E303" s="79" t="s">
        <v>255</v>
      </c>
      <c r="F303" s="70">
        <v>635</v>
      </c>
      <c r="G303" s="57"/>
      <c r="H303" s="47"/>
      <c r="I303" s="46" t="s">
        <v>39</v>
      </c>
      <c r="J303" s="48">
        <f>IF(I303="Less(-)",-1,1)</f>
        <v>1</v>
      </c>
      <c r="K303" s="49" t="s">
        <v>64</v>
      </c>
      <c r="L303" s="49" t="s">
        <v>7</v>
      </c>
      <c r="M303" s="58"/>
      <c r="N303" s="57"/>
      <c r="O303" s="57"/>
      <c r="P303" s="59"/>
      <c r="Q303" s="57"/>
      <c r="R303" s="57"/>
      <c r="S303" s="59"/>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60">
        <f t="shared" si="44"/>
        <v>228600</v>
      </c>
      <c r="BB303" s="61">
        <f>BA303+SUM(N303:AZ303)</f>
        <v>228600</v>
      </c>
      <c r="BC303" s="56" t="str">
        <f>SpellNumber(L303,BB303)</f>
        <v>INR  Two Lakh Twenty Eight Thousand Six Hundred    Only</v>
      </c>
      <c r="BD303" s="15">
        <v>635</v>
      </c>
      <c r="HP303" s="16"/>
      <c r="HQ303" s="16"/>
      <c r="HR303" s="16"/>
      <c r="HS303" s="16"/>
      <c r="HT303" s="16"/>
    </row>
    <row r="304" spans="1:228" s="15" customFormat="1" ht="33.75" customHeight="1">
      <c r="A304" s="64">
        <v>292</v>
      </c>
      <c r="B304" s="82" t="s">
        <v>628</v>
      </c>
      <c r="C304" s="80" t="s">
        <v>655</v>
      </c>
      <c r="D304" s="78">
        <v>2</v>
      </c>
      <c r="E304" s="79" t="s">
        <v>261</v>
      </c>
      <c r="F304" s="70">
        <v>5000</v>
      </c>
      <c r="G304" s="57"/>
      <c r="H304" s="47"/>
      <c r="I304" s="46" t="s">
        <v>39</v>
      </c>
      <c r="J304" s="48">
        <f>IF(I304="Less(-)",-1,1)</f>
        <v>1</v>
      </c>
      <c r="K304" s="49" t="s">
        <v>64</v>
      </c>
      <c r="L304" s="49" t="s">
        <v>7</v>
      </c>
      <c r="M304" s="58"/>
      <c r="N304" s="57"/>
      <c r="O304" s="57"/>
      <c r="P304" s="59"/>
      <c r="Q304" s="57"/>
      <c r="R304" s="57"/>
      <c r="S304" s="59"/>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60">
        <f>total_amount_ba($B$2,$D$2,D304,F304,J304,K304,M304)</f>
        <v>10000</v>
      </c>
      <c r="BB304" s="61">
        <f>BA304+SUM(N304:AZ304)</f>
        <v>10000</v>
      </c>
      <c r="BC304" s="56" t="str">
        <f>SpellNumber(L304,BB304)</f>
        <v>INR  Ten Thousand    Only</v>
      </c>
      <c r="BD304" s="15">
        <v>5000</v>
      </c>
      <c r="HP304" s="16"/>
      <c r="HQ304" s="16"/>
      <c r="HR304" s="16"/>
      <c r="HS304" s="16"/>
      <c r="HT304" s="16"/>
    </row>
    <row r="305" spans="1:228" s="15" customFormat="1" ht="32.25" customHeight="1">
      <c r="A305" s="64">
        <v>293</v>
      </c>
      <c r="B305" s="73" t="s">
        <v>629</v>
      </c>
      <c r="C305" s="80" t="s">
        <v>656</v>
      </c>
      <c r="D305" s="78">
        <v>10</v>
      </c>
      <c r="E305" s="79" t="s">
        <v>404</v>
      </c>
      <c r="F305" s="70">
        <v>1500</v>
      </c>
      <c r="G305" s="57"/>
      <c r="H305" s="47"/>
      <c r="I305" s="46" t="s">
        <v>39</v>
      </c>
      <c r="J305" s="48">
        <f>IF(I305="Less(-)",-1,1)</f>
        <v>1</v>
      </c>
      <c r="K305" s="49" t="s">
        <v>64</v>
      </c>
      <c r="L305" s="49" t="s">
        <v>7</v>
      </c>
      <c r="M305" s="58"/>
      <c r="N305" s="57"/>
      <c r="O305" s="57"/>
      <c r="P305" s="59"/>
      <c r="Q305" s="57"/>
      <c r="R305" s="57"/>
      <c r="S305" s="59"/>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60">
        <f t="shared" si="44"/>
        <v>15000</v>
      </c>
      <c r="BB305" s="61">
        <f>BA305+SUM(N305:AZ305)</f>
        <v>15000</v>
      </c>
      <c r="BC305" s="56" t="str">
        <f>SpellNumber(L305,BB305)</f>
        <v>INR  Fifteen Thousand    Only</v>
      </c>
      <c r="BD305" s="15">
        <v>1500</v>
      </c>
      <c r="HP305" s="16"/>
      <c r="HQ305" s="16"/>
      <c r="HR305" s="16"/>
      <c r="HS305" s="16"/>
      <c r="HT305" s="16"/>
    </row>
    <row r="306" spans="1:228" s="15" customFormat="1" ht="103.5" customHeight="1">
      <c r="A306" s="64">
        <v>294</v>
      </c>
      <c r="B306" s="75" t="s">
        <v>630</v>
      </c>
      <c r="C306" s="80" t="s">
        <v>657</v>
      </c>
      <c r="D306" s="78">
        <v>4</v>
      </c>
      <c r="E306" s="79" t="s">
        <v>250</v>
      </c>
      <c r="F306" s="70">
        <v>18000</v>
      </c>
      <c r="G306" s="57"/>
      <c r="H306" s="47"/>
      <c r="I306" s="46" t="s">
        <v>39</v>
      </c>
      <c r="J306" s="48">
        <f>IF(I306="Less(-)",-1,1)</f>
        <v>1</v>
      </c>
      <c r="K306" s="49" t="s">
        <v>64</v>
      </c>
      <c r="L306" s="49" t="s">
        <v>7</v>
      </c>
      <c r="M306" s="58"/>
      <c r="N306" s="57"/>
      <c r="O306" s="57"/>
      <c r="P306" s="59"/>
      <c r="Q306" s="57"/>
      <c r="R306" s="57"/>
      <c r="S306" s="59"/>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60">
        <f t="shared" si="44"/>
        <v>72000</v>
      </c>
      <c r="BB306" s="61">
        <f>BA306+SUM(N306:AZ306)</f>
        <v>72000</v>
      </c>
      <c r="BC306" s="56" t="str">
        <f>SpellNumber(L306,BB306)</f>
        <v>INR  Seventy Two Thousand    Only</v>
      </c>
      <c r="BD306" s="15">
        <v>18000</v>
      </c>
      <c r="HP306" s="16"/>
      <c r="HQ306" s="16"/>
      <c r="HR306" s="16"/>
      <c r="HS306" s="16"/>
      <c r="HT306" s="16"/>
    </row>
    <row r="307" spans="1:228" s="15" customFormat="1" ht="76.5" customHeight="1">
      <c r="A307" s="64">
        <v>295</v>
      </c>
      <c r="B307" s="75" t="s">
        <v>916</v>
      </c>
      <c r="C307" s="80" t="s">
        <v>658</v>
      </c>
      <c r="D307" s="78">
        <v>2</v>
      </c>
      <c r="E307" s="79" t="s">
        <v>260</v>
      </c>
      <c r="F307" s="70">
        <v>36717.62</v>
      </c>
      <c r="G307" s="57"/>
      <c r="H307" s="47"/>
      <c r="I307" s="46" t="s">
        <v>39</v>
      </c>
      <c r="J307" s="48">
        <f>IF(I307="Less(-)",-1,1)</f>
        <v>1</v>
      </c>
      <c r="K307" s="49" t="s">
        <v>64</v>
      </c>
      <c r="L307" s="49" t="s">
        <v>7</v>
      </c>
      <c r="M307" s="58"/>
      <c r="N307" s="57"/>
      <c r="O307" s="57"/>
      <c r="P307" s="59"/>
      <c r="Q307" s="57"/>
      <c r="R307" s="57"/>
      <c r="S307" s="59"/>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60">
        <f t="shared" si="44"/>
        <v>73435.24</v>
      </c>
      <c r="BB307" s="61">
        <f>BA307+SUM(N307:AZ307)</f>
        <v>73435.24</v>
      </c>
      <c r="BC307" s="56" t="str">
        <f>SpellNumber(L307,BB307)</f>
        <v>INR  Seventy Three Thousand Four Hundred &amp; Thirty Five  and Paise Twenty Four Only</v>
      </c>
      <c r="BD307" s="15">
        <v>32459</v>
      </c>
      <c r="BE307" s="85">
        <f aca="true" t="shared" si="48" ref="BE307:BE370">BD307*1.12*1.01</f>
        <v>36717.62</v>
      </c>
      <c r="HP307" s="16"/>
      <c r="HQ307" s="16"/>
      <c r="HR307" s="16"/>
      <c r="HS307" s="16"/>
      <c r="HT307" s="16"/>
    </row>
    <row r="308" spans="1:228" s="15" customFormat="1" ht="61.5" customHeight="1">
      <c r="A308" s="64">
        <v>296</v>
      </c>
      <c r="B308" s="75" t="s">
        <v>732</v>
      </c>
      <c r="C308" s="80" t="s">
        <v>659</v>
      </c>
      <c r="D308" s="78">
        <v>1</v>
      </c>
      <c r="E308" s="79" t="s">
        <v>260</v>
      </c>
      <c r="F308" s="70">
        <v>18609.37</v>
      </c>
      <c r="G308" s="57"/>
      <c r="H308" s="47"/>
      <c r="I308" s="46" t="s">
        <v>39</v>
      </c>
      <c r="J308" s="48">
        <f aca="true" t="shared" si="49" ref="J308:J333">IF(I308="Less(-)",-1,1)</f>
        <v>1</v>
      </c>
      <c r="K308" s="49" t="s">
        <v>64</v>
      </c>
      <c r="L308" s="49" t="s">
        <v>7</v>
      </c>
      <c r="M308" s="58"/>
      <c r="N308" s="57"/>
      <c r="O308" s="57"/>
      <c r="P308" s="59"/>
      <c r="Q308" s="57"/>
      <c r="R308" s="57"/>
      <c r="S308" s="59"/>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60">
        <f aca="true" t="shared" si="50" ref="BA308:BA349">total_amount_ba($B$2,$D$2,D308,F308,J308,K308,M308)</f>
        <v>18609.37</v>
      </c>
      <c r="BB308" s="61">
        <f aca="true" t="shared" si="51" ref="BB308:BB349">BA308+SUM(N308:AZ308)</f>
        <v>18609.37</v>
      </c>
      <c r="BC308" s="56" t="str">
        <f aca="true" t="shared" si="52" ref="BC308:BC333">SpellNumber(L308,BB308)</f>
        <v>INR  Eighteen Thousand Six Hundred &amp; Nine  and Paise Thirty Seven Only</v>
      </c>
      <c r="BD308" s="15">
        <v>16451</v>
      </c>
      <c r="BE308" s="85">
        <f t="shared" si="48"/>
        <v>18609.37</v>
      </c>
      <c r="HP308" s="16"/>
      <c r="HQ308" s="16"/>
      <c r="HR308" s="16"/>
      <c r="HS308" s="16"/>
      <c r="HT308" s="16"/>
    </row>
    <row r="309" spans="1:228" s="15" customFormat="1" ht="134.25" customHeight="1">
      <c r="A309" s="64">
        <v>297</v>
      </c>
      <c r="B309" s="75" t="s">
        <v>733</v>
      </c>
      <c r="C309" s="80" t="s">
        <v>660</v>
      </c>
      <c r="D309" s="78">
        <v>8</v>
      </c>
      <c r="E309" s="79" t="s">
        <v>261</v>
      </c>
      <c r="F309" s="70">
        <v>34006.13</v>
      </c>
      <c r="G309" s="57"/>
      <c r="H309" s="47"/>
      <c r="I309" s="46" t="s">
        <v>39</v>
      </c>
      <c r="J309" s="48">
        <f t="shared" si="49"/>
        <v>1</v>
      </c>
      <c r="K309" s="49" t="s">
        <v>64</v>
      </c>
      <c r="L309" s="49" t="s">
        <v>7</v>
      </c>
      <c r="M309" s="58"/>
      <c r="N309" s="57"/>
      <c r="O309" s="57"/>
      <c r="P309" s="59"/>
      <c r="Q309" s="57"/>
      <c r="R309" s="57"/>
      <c r="S309" s="59"/>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60">
        <f t="shared" si="50"/>
        <v>272049.04</v>
      </c>
      <c r="BB309" s="61">
        <f t="shared" si="51"/>
        <v>272049.04</v>
      </c>
      <c r="BC309" s="56" t="str">
        <f t="shared" si="52"/>
        <v>INR  Two Lakh Seventy Two Thousand  &amp;Forty Nine  and Paise Four Only</v>
      </c>
      <c r="BD309" s="15">
        <v>30062</v>
      </c>
      <c r="BE309" s="85">
        <f t="shared" si="48"/>
        <v>34006.13</v>
      </c>
      <c r="HP309" s="16"/>
      <c r="HQ309" s="16"/>
      <c r="HR309" s="16"/>
      <c r="HS309" s="16"/>
      <c r="HT309" s="16"/>
    </row>
    <row r="310" spans="1:228" s="15" customFormat="1" ht="103.5" customHeight="1">
      <c r="A310" s="64">
        <v>298</v>
      </c>
      <c r="B310" s="75" t="s">
        <v>734</v>
      </c>
      <c r="C310" s="80" t="s">
        <v>661</v>
      </c>
      <c r="D310" s="78">
        <v>2</v>
      </c>
      <c r="E310" s="79" t="s">
        <v>261</v>
      </c>
      <c r="F310" s="70">
        <v>19965.68</v>
      </c>
      <c r="G310" s="57"/>
      <c r="H310" s="47"/>
      <c r="I310" s="46" t="s">
        <v>39</v>
      </c>
      <c r="J310" s="48">
        <f t="shared" si="49"/>
        <v>1</v>
      </c>
      <c r="K310" s="49" t="s">
        <v>64</v>
      </c>
      <c r="L310" s="49" t="s">
        <v>7</v>
      </c>
      <c r="M310" s="58"/>
      <c r="N310" s="57"/>
      <c r="O310" s="57"/>
      <c r="P310" s="59"/>
      <c r="Q310" s="57"/>
      <c r="R310" s="57"/>
      <c r="S310" s="59"/>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60">
        <f t="shared" si="50"/>
        <v>39931.36</v>
      </c>
      <c r="BB310" s="61">
        <f t="shared" si="51"/>
        <v>39931.36</v>
      </c>
      <c r="BC310" s="56" t="str">
        <f t="shared" si="52"/>
        <v>INR  Thirty Nine Thousand Nine Hundred &amp; Thirty One  and Paise Thirty Six Only</v>
      </c>
      <c r="BD310" s="15">
        <v>17650</v>
      </c>
      <c r="BE310" s="85">
        <f t="shared" si="48"/>
        <v>19965.68</v>
      </c>
      <c r="HP310" s="16"/>
      <c r="HQ310" s="16"/>
      <c r="HR310" s="16"/>
      <c r="HS310" s="16"/>
      <c r="HT310" s="16"/>
    </row>
    <row r="311" spans="1:228" s="15" customFormat="1" ht="92.25" customHeight="1">
      <c r="A311" s="64">
        <v>299</v>
      </c>
      <c r="B311" s="75" t="s">
        <v>735</v>
      </c>
      <c r="C311" s="80" t="s">
        <v>662</v>
      </c>
      <c r="D311" s="71">
        <v>2</v>
      </c>
      <c r="E311" s="72" t="s">
        <v>261</v>
      </c>
      <c r="F311" s="71">
        <v>6320.01</v>
      </c>
      <c r="G311" s="57"/>
      <c r="H311" s="47"/>
      <c r="I311" s="46" t="s">
        <v>39</v>
      </c>
      <c r="J311" s="48">
        <f t="shared" si="49"/>
        <v>1</v>
      </c>
      <c r="K311" s="49" t="s">
        <v>64</v>
      </c>
      <c r="L311" s="49" t="s">
        <v>7</v>
      </c>
      <c r="M311" s="58"/>
      <c r="N311" s="57"/>
      <c r="O311" s="57"/>
      <c r="P311" s="59"/>
      <c r="Q311" s="57"/>
      <c r="R311" s="57"/>
      <c r="S311" s="59"/>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60">
        <f t="shared" si="50"/>
        <v>12640.02</v>
      </c>
      <c r="BB311" s="61">
        <f t="shared" si="51"/>
        <v>12640.02</v>
      </c>
      <c r="BC311" s="56" t="str">
        <f t="shared" si="52"/>
        <v>INR  Twelve Thousand Six Hundred &amp; Forty  and Paise Two Only</v>
      </c>
      <c r="BD311" s="15">
        <v>5587</v>
      </c>
      <c r="BE311" s="85">
        <f t="shared" si="48"/>
        <v>6320.01</v>
      </c>
      <c r="HP311" s="16"/>
      <c r="HQ311" s="16"/>
      <c r="HR311" s="16"/>
      <c r="HS311" s="16"/>
      <c r="HT311" s="16"/>
    </row>
    <row r="312" spans="1:228" s="15" customFormat="1" ht="51" customHeight="1">
      <c r="A312" s="64">
        <v>300</v>
      </c>
      <c r="B312" s="75" t="s">
        <v>736</v>
      </c>
      <c r="C312" s="80" t="s">
        <v>663</v>
      </c>
      <c r="D312" s="78">
        <v>1</v>
      </c>
      <c r="E312" s="79" t="s">
        <v>261</v>
      </c>
      <c r="F312" s="70">
        <v>18503.04</v>
      </c>
      <c r="G312" s="57"/>
      <c r="H312" s="47"/>
      <c r="I312" s="46" t="s">
        <v>39</v>
      </c>
      <c r="J312" s="48">
        <f t="shared" si="49"/>
        <v>1</v>
      </c>
      <c r="K312" s="49" t="s">
        <v>64</v>
      </c>
      <c r="L312" s="49" t="s">
        <v>7</v>
      </c>
      <c r="M312" s="58"/>
      <c r="N312" s="57"/>
      <c r="O312" s="57"/>
      <c r="P312" s="59"/>
      <c r="Q312" s="57"/>
      <c r="R312" s="57"/>
      <c r="S312" s="59"/>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60">
        <f t="shared" si="50"/>
        <v>18503.04</v>
      </c>
      <c r="BB312" s="61">
        <f t="shared" si="51"/>
        <v>18503.04</v>
      </c>
      <c r="BC312" s="56" t="str">
        <f t="shared" si="52"/>
        <v>INR  Eighteen Thousand Five Hundred &amp; Three  and Paise Four Only</v>
      </c>
      <c r="BD312" s="15">
        <v>16357</v>
      </c>
      <c r="BE312" s="85">
        <f t="shared" si="48"/>
        <v>18503.04</v>
      </c>
      <c r="HP312" s="16"/>
      <c r="HQ312" s="16"/>
      <c r="HR312" s="16"/>
      <c r="HS312" s="16"/>
      <c r="HT312" s="16"/>
    </row>
    <row r="313" spans="1:228" s="15" customFormat="1" ht="88.5" customHeight="1">
      <c r="A313" s="64">
        <v>301</v>
      </c>
      <c r="B313" s="75" t="s">
        <v>737</v>
      </c>
      <c r="C313" s="80" t="s">
        <v>664</v>
      </c>
      <c r="D313" s="78">
        <v>12</v>
      </c>
      <c r="E313" s="79" t="s">
        <v>261</v>
      </c>
      <c r="F313" s="70">
        <v>6852.81</v>
      </c>
      <c r="G313" s="57"/>
      <c r="H313" s="47"/>
      <c r="I313" s="46" t="s">
        <v>39</v>
      </c>
      <c r="J313" s="48">
        <f t="shared" si="49"/>
        <v>1</v>
      </c>
      <c r="K313" s="49" t="s">
        <v>64</v>
      </c>
      <c r="L313" s="49" t="s">
        <v>7</v>
      </c>
      <c r="M313" s="58"/>
      <c r="N313" s="57"/>
      <c r="O313" s="57"/>
      <c r="P313" s="59"/>
      <c r="Q313" s="57"/>
      <c r="R313" s="57"/>
      <c r="S313" s="59"/>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60">
        <f t="shared" si="50"/>
        <v>82233.72</v>
      </c>
      <c r="BB313" s="61">
        <f t="shared" si="51"/>
        <v>82233.72</v>
      </c>
      <c r="BC313" s="56" t="str">
        <f t="shared" si="52"/>
        <v>INR  Eighty Two Thousand Two Hundred &amp; Thirty Three  and Paise Seventy Two Only</v>
      </c>
      <c r="BD313" s="15">
        <v>6058</v>
      </c>
      <c r="BE313" s="85">
        <f t="shared" si="48"/>
        <v>6852.81</v>
      </c>
      <c r="HP313" s="16"/>
      <c r="HQ313" s="16"/>
      <c r="HR313" s="16"/>
      <c r="HS313" s="16"/>
      <c r="HT313" s="16"/>
    </row>
    <row r="314" spans="1:228" s="15" customFormat="1" ht="88.5" customHeight="1">
      <c r="A314" s="64">
        <v>302</v>
      </c>
      <c r="B314" s="75" t="s">
        <v>738</v>
      </c>
      <c r="C314" s="80" t="s">
        <v>665</v>
      </c>
      <c r="D314" s="78">
        <v>6</v>
      </c>
      <c r="E314" s="79" t="s">
        <v>261</v>
      </c>
      <c r="F314" s="70">
        <v>6760.05</v>
      </c>
      <c r="G314" s="57"/>
      <c r="H314" s="47"/>
      <c r="I314" s="46" t="s">
        <v>39</v>
      </c>
      <c r="J314" s="48">
        <f t="shared" si="49"/>
        <v>1</v>
      </c>
      <c r="K314" s="49" t="s">
        <v>64</v>
      </c>
      <c r="L314" s="49" t="s">
        <v>7</v>
      </c>
      <c r="M314" s="58"/>
      <c r="N314" s="57"/>
      <c r="O314" s="57"/>
      <c r="P314" s="59"/>
      <c r="Q314" s="57"/>
      <c r="R314" s="57"/>
      <c r="S314" s="59"/>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60">
        <f t="shared" si="50"/>
        <v>40560.3</v>
      </c>
      <c r="BB314" s="61">
        <f t="shared" si="51"/>
        <v>40560.3</v>
      </c>
      <c r="BC314" s="56" t="str">
        <f t="shared" si="52"/>
        <v>INR  Forty Thousand Five Hundred &amp; Sixty  and Paise Thirty Only</v>
      </c>
      <c r="BD314" s="15">
        <v>5976</v>
      </c>
      <c r="BE314" s="85">
        <f t="shared" si="48"/>
        <v>6760.05</v>
      </c>
      <c r="HP314" s="16"/>
      <c r="HQ314" s="16"/>
      <c r="HR314" s="16"/>
      <c r="HS314" s="16"/>
      <c r="HT314" s="16"/>
    </row>
    <row r="315" spans="1:228" s="15" customFormat="1" ht="102" customHeight="1">
      <c r="A315" s="64">
        <v>303</v>
      </c>
      <c r="B315" s="75" t="s">
        <v>739</v>
      </c>
      <c r="C315" s="80" t="s">
        <v>666</v>
      </c>
      <c r="D315" s="78">
        <v>32</v>
      </c>
      <c r="E315" s="79" t="s">
        <v>261</v>
      </c>
      <c r="F315" s="70">
        <v>3785</v>
      </c>
      <c r="G315" s="57"/>
      <c r="H315" s="47"/>
      <c r="I315" s="46" t="s">
        <v>39</v>
      </c>
      <c r="J315" s="48">
        <f t="shared" si="49"/>
        <v>1</v>
      </c>
      <c r="K315" s="49" t="s">
        <v>64</v>
      </c>
      <c r="L315" s="49" t="s">
        <v>7</v>
      </c>
      <c r="M315" s="58"/>
      <c r="N315" s="57"/>
      <c r="O315" s="57"/>
      <c r="P315" s="59"/>
      <c r="Q315" s="57"/>
      <c r="R315" s="57"/>
      <c r="S315" s="59"/>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60">
        <f t="shared" si="50"/>
        <v>121120</v>
      </c>
      <c r="BB315" s="61">
        <f t="shared" si="51"/>
        <v>121120</v>
      </c>
      <c r="BC315" s="56" t="str">
        <f t="shared" si="52"/>
        <v>INR  One Lakh Twenty One Thousand One Hundred &amp; Twenty  Only</v>
      </c>
      <c r="BD315" s="15">
        <v>3346</v>
      </c>
      <c r="BE315" s="85">
        <f t="shared" si="48"/>
        <v>3785</v>
      </c>
      <c r="HP315" s="16"/>
      <c r="HQ315" s="16"/>
      <c r="HR315" s="16"/>
      <c r="HS315" s="16"/>
      <c r="HT315" s="16"/>
    </row>
    <row r="316" spans="1:228" s="15" customFormat="1" ht="76.5" customHeight="1">
      <c r="A316" s="64">
        <v>304</v>
      </c>
      <c r="B316" s="75" t="s">
        <v>740</v>
      </c>
      <c r="C316" s="80" t="s">
        <v>667</v>
      </c>
      <c r="D316" s="78">
        <v>2</v>
      </c>
      <c r="E316" s="79" t="s">
        <v>261</v>
      </c>
      <c r="F316" s="70">
        <v>1581.42</v>
      </c>
      <c r="G316" s="57"/>
      <c r="H316" s="47"/>
      <c r="I316" s="46" t="s">
        <v>39</v>
      </c>
      <c r="J316" s="48">
        <f t="shared" si="49"/>
        <v>1</v>
      </c>
      <c r="K316" s="49" t="s">
        <v>64</v>
      </c>
      <c r="L316" s="49" t="s">
        <v>7</v>
      </c>
      <c r="M316" s="58"/>
      <c r="N316" s="57"/>
      <c r="O316" s="57"/>
      <c r="P316" s="59"/>
      <c r="Q316" s="57"/>
      <c r="R316" s="57"/>
      <c r="S316" s="59"/>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60">
        <f t="shared" si="50"/>
        <v>3162.84</v>
      </c>
      <c r="BB316" s="61">
        <f t="shared" si="51"/>
        <v>3162.84</v>
      </c>
      <c r="BC316" s="56" t="str">
        <f t="shared" si="52"/>
        <v>INR  Three Thousand One Hundred &amp; Sixty Two  and Paise Eighty Four Only</v>
      </c>
      <c r="BD316" s="15">
        <v>1398</v>
      </c>
      <c r="BE316" s="85">
        <f t="shared" si="48"/>
        <v>1581.42</v>
      </c>
      <c r="HP316" s="16"/>
      <c r="HQ316" s="16"/>
      <c r="HR316" s="16"/>
      <c r="HS316" s="16"/>
      <c r="HT316" s="16"/>
    </row>
    <row r="317" spans="1:228" s="15" customFormat="1" ht="75.75" customHeight="1">
      <c r="A317" s="64">
        <v>305</v>
      </c>
      <c r="B317" s="75" t="s">
        <v>741</v>
      </c>
      <c r="C317" s="80" t="s">
        <v>668</v>
      </c>
      <c r="D317" s="78">
        <v>4</v>
      </c>
      <c r="E317" s="79" t="s">
        <v>261</v>
      </c>
      <c r="F317" s="70">
        <v>1290.7</v>
      </c>
      <c r="G317" s="57"/>
      <c r="H317" s="47"/>
      <c r="I317" s="46" t="s">
        <v>39</v>
      </c>
      <c r="J317" s="48">
        <f t="shared" si="49"/>
        <v>1</v>
      </c>
      <c r="K317" s="49" t="s">
        <v>64</v>
      </c>
      <c r="L317" s="49" t="s">
        <v>7</v>
      </c>
      <c r="M317" s="58"/>
      <c r="N317" s="57"/>
      <c r="O317" s="57"/>
      <c r="P317" s="59"/>
      <c r="Q317" s="57"/>
      <c r="R317" s="57"/>
      <c r="S317" s="59"/>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60">
        <f t="shared" si="50"/>
        <v>5162.8</v>
      </c>
      <c r="BB317" s="61">
        <f t="shared" si="51"/>
        <v>5162.8</v>
      </c>
      <c r="BC317" s="56" t="str">
        <f t="shared" si="52"/>
        <v>INR  Five Thousand One Hundred &amp; Sixty Two  and Paise Eighty Only</v>
      </c>
      <c r="BD317" s="15">
        <v>1141</v>
      </c>
      <c r="BE317" s="85">
        <f t="shared" si="48"/>
        <v>1290.7</v>
      </c>
      <c r="HP317" s="16"/>
      <c r="HQ317" s="16"/>
      <c r="HR317" s="16"/>
      <c r="HS317" s="16"/>
      <c r="HT317" s="16"/>
    </row>
    <row r="318" spans="1:228" s="15" customFormat="1" ht="73.5" customHeight="1">
      <c r="A318" s="64">
        <v>306</v>
      </c>
      <c r="B318" s="75" t="s">
        <v>742</v>
      </c>
      <c r="C318" s="80" t="s">
        <v>669</v>
      </c>
      <c r="D318" s="78">
        <v>16</v>
      </c>
      <c r="E318" s="79" t="s">
        <v>261</v>
      </c>
      <c r="F318" s="70">
        <v>660.62</v>
      </c>
      <c r="G318" s="57"/>
      <c r="H318" s="47"/>
      <c r="I318" s="46" t="s">
        <v>39</v>
      </c>
      <c r="J318" s="48">
        <f t="shared" si="49"/>
        <v>1</v>
      </c>
      <c r="K318" s="49" t="s">
        <v>64</v>
      </c>
      <c r="L318" s="49" t="s">
        <v>7</v>
      </c>
      <c r="M318" s="58"/>
      <c r="N318" s="57"/>
      <c r="O318" s="57"/>
      <c r="P318" s="59"/>
      <c r="Q318" s="57"/>
      <c r="R318" s="57"/>
      <c r="S318" s="59"/>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60">
        <f t="shared" si="50"/>
        <v>10569.92</v>
      </c>
      <c r="BB318" s="61">
        <f t="shared" si="51"/>
        <v>10569.92</v>
      </c>
      <c r="BC318" s="56" t="str">
        <f t="shared" si="52"/>
        <v>INR  Ten Thousand Five Hundred &amp; Sixty Nine  and Paise Ninety Two Only</v>
      </c>
      <c r="BD318" s="15">
        <v>584</v>
      </c>
      <c r="BE318" s="85">
        <f t="shared" si="48"/>
        <v>660.62</v>
      </c>
      <c r="HP318" s="16"/>
      <c r="HQ318" s="16"/>
      <c r="HR318" s="16"/>
      <c r="HS318" s="16"/>
      <c r="HT318" s="16"/>
    </row>
    <row r="319" spans="1:228" s="15" customFormat="1" ht="73.5" customHeight="1">
      <c r="A319" s="64">
        <v>307</v>
      </c>
      <c r="B319" s="75" t="s">
        <v>743</v>
      </c>
      <c r="C319" s="80" t="s">
        <v>670</v>
      </c>
      <c r="D319" s="78">
        <v>50</v>
      </c>
      <c r="E319" s="79" t="s">
        <v>261</v>
      </c>
      <c r="F319" s="70">
        <v>361.98</v>
      </c>
      <c r="G319" s="57"/>
      <c r="H319" s="47"/>
      <c r="I319" s="46" t="s">
        <v>39</v>
      </c>
      <c r="J319" s="48">
        <f t="shared" si="49"/>
        <v>1</v>
      </c>
      <c r="K319" s="49" t="s">
        <v>64</v>
      </c>
      <c r="L319" s="49" t="s">
        <v>7</v>
      </c>
      <c r="M319" s="58"/>
      <c r="N319" s="57"/>
      <c r="O319" s="57"/>
      <c r="P319" s="59"/>
      <c r="Q319" s="57"/>
      <c r="R319" s="57"/>
      <c r="S319" s="59"/>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60">
        <f t="shared" si="50"/>
        <v>18099</v>
      </c>
      <c r="BB319" s="61">
        <f t="shared" si="51"/>
        <v>18099</v>
      </c>
      <c r="BC319" s="56" t="str">
        <f t="shared" si="52"/>
        <v>INR  Eighteen Thousand  &amp;Ninety Nine  Only</v>
      </c>
      <c r="BD319" s="15">
        <v>320</v>
      </c>
      <c r="BE319" s="85">
        <f t="shared" si="48"/>
        <v>361.98</v>
      </c>
      <c r="HP319" s="16"/>
      <c r="HQ319" s="16"/>
      <c r="HR319" s="16"/>
      <c r="HS319" s="16"/>
      <c r="HT319" s="16"/>
    </row>
    <row r="320" spans="1:228" s="15" customFormat="1" ht="76.5" customHeight="1">
      <c r="A320" s="64">
        <v>308</v>
      </c>
      <c r="B320" s="75" t="s">
        <v>744</v>
      </c>
      <c r="C320" s="80" t="s">
        <v>671</v>
      </c>
      <c r="D320" s="78">
        <v>12</v>
      </c>
      <c r="E320" s="79" t="s">
        <v>261</v>
      </c>
      <c r="F320" s="70">
        <v>313.34</v>
      </c>
      <c r="G320" s="57"/>
      <c r="H320" s="47"/>
      <c r="I320" s="46" t="s">
        <v>39</v>
      </c>
      <c r="J320" s="48">
        <f t="shared" si="49"/>
        <v>1</v>
      </c>
      <c r="K320" s="49" t="s">
        <v>64</v>
      </c>
      <c r="L320" s="49" t="s">
        <v>7</v>
      </c>
      <c r="M320" s="58"/>
      <c r="N320" s="57"/>
      <c r="O320" s="57"/>
      <c r="P320" s="59"/>
      <c r="Q320" s="57"/>
      <c r="R320" s="57"/>
      <c r="S320" s="59"/>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60">
        <f t="shared" si="50"/>
        <v>3760.08</v>
      </c>
      <c r="BB320" s="61">
        <f t="shared" si="51"/>
        <v>3760.08</v>
      </c>
      <c r="BC320" s="56" t="str">
        <f t="shared" si="52"/>
        <v>INR  Three Thousand Seven Hundred &amp; Sixty  and Paise Eight Only</v>
      </c>
      <c r="BD320" s="15">
        <v>277</v>
      </c>
      <c r="BE320" s="85">
        <f t="shared" si="48"/>
        <v>313.34</v>
      </c>
      <c r="HP320" s="16"/>
      <c r="HQ320" s="16"/>
      <c r="HR320" s="16"/>
      <c r="HS320" s="16"/>
      <c r="HT320" s="16"/>
    </row>
    <row r="321" spans="1:228" s="15" customFormat="1" ht="73.5" customHeight="1">
      <c r="A321" s="64">
        <v>309</v>
      </c>
      <c r="B321" s="75" t="s">
        <v>745</v>
      </c>
      <c r="C321" s="80" t="s">
        <v>672</v>
      </c>
      <c r="D321" s="78">
        <v>55</v>
      </c>
      <c r="E321" s="79" t="s">
        <v>261</v>
      </c>
      <c r="F321" s="70">
        <v>165.16</v>
      </c>
      <c r="G321" s="57"/>
      <c r="H321" s="47"/>
      <c r="I321" s="46" t="s">
        <v>39</v>
      </c>
      <c r="J321" s="48">
        <f t="shared" si="49"/>
        <v>1</v>
      </c>
      <c r="K321" s="49" t="s">
        <v>64</v>
      </c>
      <c r="L321" s="49" t="s">
        <v>7</v>
      </c>
      <c r="M321" s="58"/>
      <c r="N321" s="57"/>
      <c r="O321" s="57"/>
      <c r="P321" s="59"/>
      <c r="Q321" s="57"/>
      <c r="R321" s="57"/>
      <c r="S321" s="59"/>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60">
        <f t="shared" si="50"/>
        <v>9083.8</v>
      </c>
      <c r="BB321" s="61">
        <f t="shared" si="51"/>
        <v>9083.8</v>
      </c>
      <c r="BC321" s="56" t="str">
        <f t="shared" si="52"/>
        <v>INR  Nine Thousand  &amp;Eighty Three  and Paise Eighty Only</v>
      </c>
      <c r="BD321" s="15">
        <v>146</v>
      </c>
      <c r="BE321" s="85">
        <f t="shared" si="48"/>
        <v>165.16</v>
      </c>
      <c r="HP321" s="16"/>
      <c r="HQ321" s="16"/>
      <c r="HR321" s="16"/>
      <c r="HS321" s="16"/>
      <c r="HT321" s="16"/>
    </row>
    <row r="322" spans="1:228" s="15" customFormat="1" ht="74.25" customHeight="1">
      <c r="A322" s="64">
        <v>310</v>
      </c>
      <c r="B322" s="75" t="s">
        <v>746</v>
      </c>
      <c r="C322" s="80" t="s">
        <v>673</v>
      </c>
      <c r="D322" s="78">
        <v>20</v>
      </c>
      <c r="E322" s="79" t="s">
        <v>261</v>
      </c>
      <c r="F322" s="70">
        <v>113.12</v>
      </c>
      <c r="G322" s="57"/>
      <c r="H322" s="47"/>
      <c r="I322" s="46" t="s">
        <v>39</v>
      </c>
      <c r="J322" s="48">
        <f t="shared" si="49"/>
        <v>1</v>
      </c>
      <c r="K322" s="49" t="s">
        <v>64</v>
      </c>
      <c r="L322" s="49" t="s">
        <v>7</v>
      </c>
      <c r="M322" s="58"/>
      <c r="N322" s="57"/>
      <c r="O322" s="57"/>
      <c r="P322" s="59"/>
      <c r="Q322" s="57"/>
      <c r="R322" s="57"/>
      <c r="S322" s="59"/>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60">
        <f t="shared" si="50"/>
        <v>2262.4</v>
      </c>
      <c r="BB322" s="61">
        <f t="shared" si="51"/>
        <v>2262.4</v>
      </c>
      <c r="BC322" s="56" t="str">
        <f t="shared" si="52"/>
        <v>INR  Two Thousand Two Hundred &amp; Sixty Two  and Paise Forty Only</v>
      </c>
      <c r="BD322" s="15">
        <v>100</v>
      </c>
      <c r="BE322" s="85">
        <f t="shared" si="48"/>
        <v>113.12</v>
      </c>
      <c r="HP322" s="16"/>
      <c r="HQ322" s="16"/>
      <c r="HR322" s="16"/>
      <c r="HS322" s="16"/>
      <c r="HT322" s="16"/>
    </row>
    <row r="323" spans="1:228" s="15" customFormat="1" ht="104.25" customHeight="1">
      <c r="A323" s="64">
        <v>311</v>
      </c>
      <c r="B323" s="75" t="s">
        <v>747</v>
      </c>
      <c r="C323" s="80" t="s">
        <v>674</v>
      </c>
      <c r="D323" s="78">
        <v>400</v>
      </c>
      <c r="E323" s="79" t="s">
        <v>259</v>
      </c>
      <c r="F323" s="70">
        <v>211.53</v>
      </c>
      <c r="G323" s="57"/>
      <c r="H323" s="47"/>
      <c r="I323" s="46" t="s">
        <v>39</v>
      </c>
      <c r="J323" s="48">
        <f t="shared" si="49"/>
        <v>1</v>
      </c>
      <c r="K323" s="49" t="s">
        <v>64</v>
      </c>
      <c r="L323" s="49" t="s">
        <v>7</v>
      </c>
      <c r="M323" s="58"/>
      <c r="N323" s="57"/>
      <c r="O323" s="57"/>
      <c r="P323" s="59"/>
      <c r="Q323" s="57"/>
      <c r="R323" s="57"/>
      <c r="S323" s="59"/>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60">
        <f t="shared" si="50"/>
        <v>84612</v>
      </c>
      <c r="BB323" s="61">
        <f t="shared" si="51"/>
        <v>84612</v>
      </c>
      <c r="BC323" s="56" t="str">
        <f t="shared" si="52"/>
        <v>INR  Eighty Four Thousand Six Hundred &amp; Twelve  Only</v>
      </c>
      <c r="BD323" s="15">
        <v>187</v>
      </c>
      <c r="BE323" s="85">
        <f t="shared" si="48"/>
        <v>211.53</v>
      </c>
      <c r="HP323" s="16"/>
      <c r="HQ323" s="16"/>
      <c r="HR323" s="16"/>
      <c r="HS323" s="16"/>
      <c r="HT323" s="16"/>
    </row>
    <row r="324" spans="1:228" s="15" customFormat="1" ht="103.5" customHeight="1">
      <c r="A324" s="64">
        <v>312</v>
      </c>
      <c r="B324" s="75" t="s">
        <v>748</v>
      </c>
      <c r="C324" s="80" t="s">
        <v>675</v>
      </c>
      <c r="D324" s="78">
        <v>100</v>
      </c>
      <c r="E324" s="79" t="s">
        <v>259</v>
      </c>
      <c r="F324" s="70">
        <v>211.53</v>
      </c>
      <c r="G324" s="57"/>
      <c r="H324" s="47"/>
      <c r="I324" s="46" t="s">
        <v>39</v>
      </c>
      <c r="J324" s="48">
        <f t="shared" si="49"/>
        <v>1</v>
      </c>
      <c r="K324" s="49" t="s">
        <v>64</v>
      </c>
      <c r="L324" s="49" t="s">
        <v>7</v>
      </c>
      <c r="M324" s="58"/>
      <c r="N324" s="57"/>
      <c r="O324" s="57"/>
      <c r="P324" s="59"/>
      <c r="Q324" s="57"/>
      <c r="R324" s="57"/>
      <c r="S324" s="59"/>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60">
        <f t="shared" si="50"/>
        <v>21153</v>
      </c>
      <c r="BB324" s="61">
        <f t="shared" si="51"/>
        <v>21153</v>
      </c>
      <c r="BC324" s="56" t="str">
        <f t="shared" si="52"/>
        <v>INR  Twenty One Thousand One Hundred &amp; Fifty Three  Only</v>
      </c>
      <c r="BD324" s="15">
        <v>187</v>
      </c>
      <c r="BE324" s="85">
        <f t="shared" si="48"/>
        <v>211.53</v>
      </c>
      <c r="HP324" s="16"/>
      <c r="HQ324" s="16"/>
      <c r="HR324" s="16"/>
      <c r="HS324" s="16"/>
      <c r="HT324" s="16"/>
    </row>
    <row r="325" spans="1:228" s="15" customFormat="1" ht="103.5" customHeight="1">
      <c r="A325" s="64">
        <v>313</v>
      </c>
      <c r="B325" s="75" t="s">
        <v>749</v>
      </c>
      <c r="C325" s="80" t="s">
        <v>676</v>
      </c>
      <c r="D325" s="78">
        <v>600</v>
      </c>
      <c r="E325" s="79" t="s">
        <v>259</v>
      </c>
      <c r="F325" s="70">
        <v>183.25</v>
      </c>
      <c r="G325" s="57"/>
      <c r="H325" s="47"/>
      <c r="I325" s="46" t="s">
        <v>39</v>
      </c>
      <c r="J325" s="48">
        <f t="shared" si="49"/>
        <v>1</v>
      </c>
      <c r="K325" s="49" t="s">
        <v>64</v>
      </c>
      <c r="L325" s="49" t="s">
        <v>7</v>
      </c>
      <c r="M325" s="58"/>
      <c r="N325" s="57"/>
      <c r="O325" s="57"/>
      <c r="P325" s="59"/>
      <c r="Q325" s="57"/>
      <c r="R325" s="57"/>
      <c r="S325" s="59"/>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60">
        <f t="shared" si="50"/>
        <v>109950</v>
      </c>
      <c r="BB325" s="61">
        <f t="shared" si="51"/>
        <v>109950</v>
      </c>
      <c r="BC325" s="56" t="str">
        <f t="shared" si="52"/>
        <v>INR  One Lakh Nine Thousand Nine Hundred &amp; Fifty  Only</v>
      </c>
      <c r="BD325" s="15">
        <v>162</v>
      </c>
      <c r="BE325" s="85">
        <f t="shared" si="48"/>
        <v>183.25</v>
      </c>
      <c r="HP325" s="16"/>
      <c r="HQ325" s="16"/>
      <c r="HR325" s="16"/>
      <c r="HS325" s="16"/>
      <c r="HT325" s="16"/>
    </row>
    <row r="326" spans="1:228" s="15" customFormat="1" ht="87.75" customHeight="1">
      <c r="A326" s="64">
        <v>314</v>
      </c>
      <c r="B326" s="75" t="s">
        <v>750</v>
      </c>
      <c r="C326" s="80" t="s">
        <v>677</v>
      </c>
      <c r="D326" s="78">
        <v>450</v>
      </c>
      <c r="E326" s="79" t="s">
        <v>259</v>
      </c>
      <c r="F326" s="70">
        <v>179.86</v>
      </c>
      <c r="G326" s="57"/>
      <c r="H326" s="47"/>
      <c r="I326" s="46" t="s">
        <v>39</v>
      </c>
      <c r="J326" s="48">
        <f t="shared" si="49"/>
        <v>1</v>
      </c>
      <c r="K326" s="49" t="s">
        <v>64</v>
      </c>
      <c r="L326" s="49" t="s">
        <v>7</v>
      </c>
      <c r="M326" s="58"/>
      <c r="N326" s="57"/>
      <c r="O326" s="57"/>
      <c r="P326" s="59"/>
      <c r="Q326" s="57"/>
      <c r="R326" s="57"/>
      <c r="S326" s="59"/>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60">
        <f t="shared" si="50"/>
        <v>80937</v>
      </c>
      <c r="BB326" s="61">
        <f t="shared" si="51"/>
        <v>80937</v>
      </c>
      <c r="BC326" s="56" t="str">
        <f t="shared" si="52"/>
        <v>INR  Eighty Thousand Nine Hundred &amp; Thirty Seven  Only</v>
      </c>
      <c r="BD326" s="15">
        <v>159</v>
      </c>
      <c r="BE326" s="85">
        <f t="shared" si="48"/>
        <v>179.86</v>
      </c>
      <c r="HP326" s="16"/>
      <c r="HQ326" s="16"/>
      <c r="HR326" s="16"/>
      <c r="HS326" s="16"/>
      <c r="HT326" s="16"/>
    </row>
    <row r="327" spans="1:228" s="15" customFormat="1" ht="87.75" customHeight="1">
      <c r="A327" s="64">
        <v>315</v>
      </c>
      <c r="B327" s="75" t="s">
        <v>751</v>
      </c>
      <c r="C327" s="80" t="s">
        <v>678</v>
      </c>
      <c r="D327" s="78">
        <v>450</v>
      </c>
      <c r="E327" s="79" t="s">
        <v>754</v>
      </c>
      <c r="F327" s="70">
        <v>143.66</v>
      </c>
      <c r="G327" s="57"/>
      <c r="H327" s="47"/>
      <c r="I327" s="46" t="s">
        <v>39</v>
      </c>
      <c r="J327" s="48">
        <f t="shared" si="49"/>
        <v>1</v>
      </c>
      <c r="K327" s="49" t="s">
        <v>64</v>
      </c>
      <c r="L327" s="49" t="s">
        <v>7</v>
      </c>
      <c r="M327" s="58"/>
      <c r="N327" s="57"/>
      <c r="O327" s="57"/>
      <c r="P327" s="59"/>
      <c r="Q327" s="57"/>
      <c r="R327" s="57"/>
      <c r="S327" s="59"/>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60">
        <f t="shared" si="50"/>
        <v>64647</v>
      </c>
      <c r="BB327" s="61">
        <f t="shared" si="51"/>
        <v>64647</v>
      </c>
      <c r="BC327" s="56" t="str">
        <f t="shared" si="52"/>
        <v>INR  Sixty Four Thousand Six Hundred &amp; Forty Seven  Only</v>
      </c>
      <c r="BD327" s="15">
        <v>127</v>
      </c>
      <c r="BE327" s="85">
        <f t="shared" si="48"/>
        <v>143.66</v>
      </c>
      <c r="HP327" s="16"/>
      <c r="HQ327" s="16"/>
      <c r="HR327" s="16"/>
      <c r="HS327" s="16"/>
      <c r="HT327" s="16"/>
    </row>
    <row r="328" spans="1:228" s="15" customFormat="1" ht="87.75" customHeight="1">
      <c r="A328" s="64">
        <v>316</v>
      </c>
      <c r="B328" s="75" t="s">
        <v>752</v>
      </c>
      <c r="C328" s="80" t="s">
        <v>679</v>
      </c>
      <c r="D328" s="78">
        <v>189</v>
      </c>
      <c r="E328" s="79" t="s">
        <v>259</v>
      </c>
      <c r="F328" s="70">
        <v>143.66</v>
      </c>
      <c r="G328" s="57"/>
      <c r="H328" s="47"/>
      <c r="I328" s="46" t="s">
        <v>39</v>
      </c>
      <c r="J328" s="48">
        <f t="shared" si="49"/>
        <v>1</v>
      </c>
      <c r="K328" s="49" t="s">
        <v>64</v>
      </c>
      <c r="L328" s="49" t="s">
        <v>7</v>
      </c>
      <c r="M328" s="58"/>
      <c r="N328" s="57"/>
      <c r="O328" s="57"/>
      <c r="P328" s="59"/>
      <c r="Q328" s="57"/>
      <c r="R328" s="57"/>
      <c r="S328" s="59"/>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60">
        <f t="shared" si="50"/>
        <v>27151.74</v>
      </c>
      <c r="BB328" s="61">
        <f t="shared" si="51"/>
        <v>27151.74</v>
      </c>
      <c r="BC328" s="56" t="str">
        <f t="shared" si="52"/>
        <v>INR  Twenty Seven Thousand One Hundred &amp; Fifty One  and Paise Seventy Four Only</v>
      </c>
      <c r="BD328" s="15">
        <v>127</v>
      </c>
      <c r="BE328" s="85">
        <f t="shared" si="48"/>
        <v>143.66</v>
      </c>
      <c r="HP328" s="16"/>
      <c r="HQ328" s="16"/>
      <c r="HR328" s="16"/>
      <c r="HS328" s="16"/>
      <c r="HT328" s="16"/>
    </row>
    <row r="329" spans="1:228" s="15" customFormat="1" ht="88.5" customHeight="1">
      <c r="A329" s="64">
        <v>317</v>
      </c>
      <c r="B329" s="75" t="s">
        <v>753</v>
      </c>
      <c r="C329" s="80" t="s">
        <v>680</v>
      </c>
      <c r="D329" s="78">
        <v>600</v>
      </c>
      <c r="E329" s="79" t="s">
        <v>259</v>
      </c>
      <c r="F329" s="70">
        <v>143.66</v>
      </c>
      <c r="G329" s="57"/>
      <c r="H329" s="47"/>
      <c r="I329" s="46" t="s">
        <v>39</v>
      </c>
      <c r="J329" s="48">
        <f t="shared" si="49"/>
        <v>1</v>
      </c>
      <c r="K329" s="49" t="s">
        <v>64</v>
      </c>
      <c r="L329" s="49" t="s">
        <v>7</v>
      </c>
      <c r="M329" s="58"/>
      <c r="N329" s="57"/>
      <c r="O329" s="57"/>
      <c r="P329" s="59"/>
      <c r="Q329" s="57"/>
      <c r="R329" s="57"/>
      <c r="S329" s="59"/>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60">
        <f t="shared" si="50"/>
        <v>86196</v>
      </c>
      <c r="BB329" s="61">
        <f t="shared" si="51"/>
        <v>86196</v>
      </c>
      <c r="BC329" s="56" t="str">
        <f t="shared" si="52"/>
        <v>INR  Eighty Six Thousand One Hundred &amp; Ninety Six  Only</v>
      </c>
      <c r="BD329" s="15">
        <v>127</v>
      </c>
      <c r="BE329" s="85">
        <f t="shared" si="48"/>
        <v>143.66</v>
      </c>
      <c r="HP329" s="16"/>
      <c r="HQ329" s="16"/>
      <c r="HR329" s="16"/>
      <c r="HS329" s="16"/>
      <c r="HT329" s="16"/>
    </row>
    <row r="330" spans="1:228" s="15" customFormat="1" ht="75" customHeight="1">
      <c r="A330" s="64">
        <v>318</v>
      </c>
      <c r="B330" s="75" t="s">
        <v>755</v>
      </c>
      <c r="C330" s="80" t="s">
        <v>681</v>
      </c>
      <c r="D330" s="78">
        <v>75</v>
      </c>
      <c r="E330" s="79" t="s">
        <v>259</v>
      </c>
      <c r="F330" s="70">
        <v>1305.4</v>
      </c>
      <c r="G330" s="57"/>
      <c r="H330" s="47"/>
      <c r="I330" s="46" t="s">
        <v>39</v>
      </c>
      <c r="J330" s="48">
        <f t="shared" si="49"/>
        <v>1</v>
      </c>
      <c r="K330" s="49" t="s">
        <v>64</v>
      </c>
      <c r="L330" s="49" t="s">
        <v>7</v>
      </c>
      <c r="M330" s="58"/>
      <c r="N330" s="57"/>
      <c r="O330" s="57"/>
      <c r="P330" s="59"/>
      <c r="Q330" s="57"/>
      <c r="R330" s="57"/>
      <c r="S330" s="59"/>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60">
        <f t="shared" si="50"/>
        <v>97905</v>
      </c>
      <c r="BB330" s="61">
        <f t="shared" si="51"/>
        <v>97905</v>
      </c>
      <c r="BC330" s="56" t="str">
        <f t="shared" si="52"/>
        <v>INR  Ninety Seven Thousand Nine Hundred &amp; Five  Only</v>
      </c>
      <c r="BD330" s="15">
        <v>1154</v>
      </c>
      <c r="BE330" s="85">
        <f t="shared" si="48"/>
        <v>1305.4</v>
      </c>
      <c r="HP330" s="16"/>
      <c r="HQ330" s="16"/>
      <c r="HR330" s="16"/>
      <c r="HS330" s="16"/>
      <c r="HT330" s="16"/>
    </row>
    <row r="331" spans="1:228" s="15" customFormat="1" ht="72.75" customHeight="1">
      <c r="A331" s="64">
        <v>319</v>
      </c>
      <c r="B331" s="75" t="s">
        <v>756</v>
      </c>
      <c r="C331" s="80" t="s">
        <v>682</v>
      </c>
      <c r="D331" s="78">
        <v>72</v>
      </c>
      <c r="E331" s="79" t="s">
        <v>259</v>
      </c>
      <c r="F331" s="70">
        <v>986.41</v>
      </c>
      <c r="G331" s="57"/>
      <c r="H331" s="47"/>
      <c r="I331" s="46" t="s">
        <v>39</v>
      </c>
      <c r="J331" s="48">
        <f t="shared" si="49"/>
        <v>1</v>
      </c>
      <c r="K331" s="49" t="s">
        <v>64</v>
      </c>
      <c r="L331" s="49" t="s">
        <v>7</v>
      </c>
      <c r="M331" s="58"/>
      <c r="N331" s="57"/>
      <c r="O331" s="57"/>
      <c r="P331" s="59"/>
      <c r="Q331" s="57"/>
      <c r="R331" s="57"/>
      <c r="S331" s="59"/>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60">
        <f t="shared" si="50"/>
        <v>71021.52</v>
      </c>
      <c r="BB331" s="61">
        <f t="shared" si="51"/>
        <v>71021.52</v>
      </c>
      <c r="BC331" s="56" t="str">
        <f t="shared" si="52"/>
        <v>INR  Seventy One Thousand  &amp;Twenty One  and Paise Fifty Two Only</v>
      </c>
      <c r="BD331" s="15">
        <v>872</v>
      </c>
      <c r="BE331" s="85">
        <f t="shared" si="48"/>
        <v>986.41</v>
      </c>
      <c r="HP331" s="16"/>
      <c r="HQ331" s="16"/>
      <c r="HR331" s="16"/>
      <c r="HS331" s="16"/>
      <c r="HT331" s="16"/>
    </row>
    <row r="332" spans="1:228" s="15" customFormat="1" ht="77.25" customHeight="1">
      <c r="A332" s="64">
        <v>320</v>
      </c>
      <c r="B332" s="75" t="s">
        <v>757</v>
      </c>
      <c r="C332" s="80" t="s">
        <v>683</v>
      </c>
      <c r="D332" s="78">
        <v>145</v>
      </c>
      <c r="E332" s="79" t="s">
        <v>259</v>
      </c>
      <c r="F332" s="70">
        <v>244.34</v>
      </c>
      <c r="G332" s="57"/>
      <c r="H332" s="47"/>
      <c r="I332" s="46" t="s">
        <v>39</v>
      </c>
      <c r="J332" s="48">
        <f t="shared" si="49"/>
        <v>1</v>
      </c>
      <c r="K332" s="49" t="s">
        <v>64</v>
      </c>
      <c r="L332" s="49" t="s">
        <v>7</v>
      </c>
      <c r="M332" s="58"/>
      <c r="N332" s="57"/>
      <c r="O332" s="57"/>
      <c r="P332" s="59"/>
      <c r="Q332" s="57"/>
      <c r="R332" s="57"/>
      <c r="S332" s="59"/>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60">
        <f t="shared" si="50"/>
        <v>35429.3</v>
      </c>
      <c r="BB332" s="61">
        <f t="shared" si="51"/>
        <v>35429.3</v>
      </c>
      <c r="BC332" s="56" t="str">
        <f t="shared" si="52"/>
        <v>INR  Thirty Five Thousand Four Hundred &amp; Twenty Nine  and Paise Thirty Only</v>
      </c>
      <c r="BD332" s="15">
        <v>216</v>
      </c>
      <c r="BE332" s="85">
        <f t="shared" si="48"/>
        <v>244.34</v>
      </c>
      <c r="HP332" s="16"/>
      <c r="HQ332" s="16"/>
      <c r="HR332" s="16"/>
      <c r="HS332" s="16"/>
      <c r="HT332" s="16"/>
    </row>
    <row r="333" spans="1:228" s="15" customFormat="1" ht="77.25" customHeight="1">
      <c r="A333" s="64">
        <v>321</v>
      </c>
      <c r="B333" s="75" t="s">
        <v>758</v>
      </c>
      <c r="C333" s="80" t="s">
        <v>684</v>
      </c>
      <c r="D333" s="78">
        <v>2600</v>
      </c>
      <c r="E333" s="79" t="s">
        <v>259</v>
      </c>
      <c r="F333" s="70">
        <v>178.73</v>
      </c>
      <c r="G333" s="57"/>
      <c r="H333" s="47"/>
      <c r="I333" s="46" t="s">
        <v>39</v>
      </c>
      <c r="J333" s="48">
        <f t="shared" si="49"/>
        <v>1</v>
      </c>
      <c r="K333" s="49" t="s">
        <v>64</v>
      </c>
      <c r="L333" s="49" t="s">
        <v>7</v>
      </c>
      <c r="M333" s="58"/>
      <c r="N333" s="57"/>
      <c r="O333" s="57"/>
      <c r="P333" s="59"/>
      <c r="Q333" s="57"/>
      <c r="R333" s="57"/>
      <c r="S333" s="59"/>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60">
        <f t="shared" si="50"/>
        <v>464698</v>
      </c>
      <c r="BB333" s="61">
        <f t="shared" si="51"/>
        <v>464698</v>
      </c>
      <c r="BC333" s="56" t="str">
        <f t="shared" si="52"/>
        <v>INR  Four Lakh Sixty Four Thousand Six Hundred &amp; Ninety Eight  Only</v>
      </c>
      <c r="BD333" s="15">
        <v>158</v>
      </c>
      <c r="BE333" s="85">
        <f t="shared" si="48"/>
        <v>178.73</v>
      </c>
      <c r="HP333" s="16"/>
      <c r="HQ333" s="16"/>
      <c r="HR333" s="16"/>
      <c r="HS333" s="16"/>
      <c r="HT333" s="16"/>
    </row>
    <row r="334" spans="1:228" s="15" customFormat="1" ht="76.5" customHeight="1">
      <c r="A334" s="64">
        <v>322</v>
      </c>
      <c r="B334" s="75" t="s">
        <v>759</v>
      </c>
      <c r="C334" s="80" t="s">
        <v>685</v>
      </c>
      <c r="D334" s="78">
        <v>5000</v>
      </c>
      <c r="E334" s="79" t="s">
        <v>259</v>
      </c>
      <c r="F334" s="70">
        <v>144.79</v>
      </c>
      <c r="G334" s="57"/>
      <c r="H334" s="47"/>
      <c r="I334" s="46" t="s">
        <v>39</v>
      </c>
      <c r="J334" s="48">
        <f>IF(I334="Less(-)",-1,1)</f>
        <v>1</v>
      </c>
      <c r="K334" s="49" t="s">
        <v>64</v>
      </c>
      <c r="L334" s="49" t="s">
        <v>7</v>
      </c>
      <c r="M334" s="58"/>
      <c r="N334" s="57"/>
      <c r="O334" s="57"/>
      <c r="P334" s="59"/>
      <c r="Q334" s="57"/>
      <c r="R334" s="57"/>
      <c r="S334" s="59"/>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60">
        <f>total_amount_ba($B$2,$D$2,D334,F334,J334,K334,M334)</f>
        <v>723950</v>
      </c>
      <c r="BB334" s="61">
        <f>BA334+SUM(N334:AZ334)</f>
        <v>723950</v>
      </c>
      <c r="BC334" s="56" t="str">
        <f>SpellNumber(L334,BB334)</f>
        <v>INR  Seven Lakh Twenty Three Thousand Nine Hundred &amp; Fifty  Only</v>
      </c>
      <c r="BD334" s="15">
        <v>128</v>
      </c>
      <c r="BE334" s="85">
        <f t="shared" si="48"/>
        <v>144.79</v>
      </c>
      <c r="HP334" s="16"/>
      <c r="HQ334" s="16"/>
      <c r="HR334" s="16"/>
      <c r="HS334" s="16"/>
      <c r="HT334" s="16"/>
    </row>
    <row r="335" spans="1:228" s="15" customFormat="1" ht="75.75" customHeight="1">
      <c r="A335" s="64">
        <v>323</v>
      </c>
      <c r="B335" s="75" t="s">
        <v>760</v>
      </c>
      <c r="C335" s="80" t="s">
        <v>686</v>
      </c>
      <c r="D335" s="78">
        <v>600</v>
      </c>
      <c r="E335" s="79" t="s">
        <v>259</v>
      </c>
      <c r="F335" s="70">
        <v>125.56</v>
      </c>
      <c r="G335" s="57"/>
      <c r="H335" s="47"/>
      <c r="I335" s="46" t="s">
        <v>39</v>
      </c>
      <c r="J335" s="48">
        <f aca="true" t="shared" si="53" ref="J335:J349">IF(I335="Less(-)",-1,1)</f>
        <v>1</v>
      </c>
      <c r="K335" s="49" t="s">
        <v>64</v>
      </c>
      <c r="L335" s="49" t="s">
        <v>7</v>
      </c>
      <c r="M335" s="58"/>
      <c r="N335" s="57"/>
      <c r="O335" s="57"/>
      <c r="P335" s="59"/>
      <c r="Q335" s="57"/>
      <c r="R335" s="57"/>
      <c r="S335" s="59"/>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60">
        <f t="shared" si="50"/>
        <v>75336</v>
      </c>
      <c r="BB335" s="61">
        <f t="shared" si="51"/>
        <v>75336</v>
      </c>
      <c r="BC335" s="56" t="str">
        <f aca="true" t="shared" si="54" ref="BC335:BC349">SpellNumber(L335,BB335)</f>
        <v>INR  Seventy Five Thousand Three Hundred &amp; Thirty Six  Only</v>
      </c>
      <c r="BD335" s="15">
        <v>111</v>
      </c>
      <c r="BE335" s="85">
        <f t="shared" si="48"/>
        <v>125.56</v>
      </c>
      <c r="HP335" s="16"/>
      <c r="HQ335" s="16"/>
      <c r="HR335" s="16"/>
      <c r="HS335" s="16"/>
      <c r="HT335" s="16"/>
    </row>
    <row r="336" spans="1:228" s="15" customFormat="1" ht="76.5" customHeight="1">
      <c r="A336" s="64">
        <v>324</v>
      </c>
      <c r="B336" s="75" t="s">
        <v>761</v>
      </c>
      <c r="C336" s="80" t="s">
        <v>687</v>
      </c>
      <c r="D336" s="78">
        <v>132</v>
      </c>
      <c r="E336" s="79" t="s">
        <v>261</v>
      </c>
      <c r="F336" s="70">
        <v>399.31</v>
      </c>
      <c r="G336" s="57"/>
      <c r="H336" s="47"/>
      <c r="I336" s="46" t="s">
        <v>39</v>
      </c>
      <c r="J336" s="48">
        <f t="shared" si="53"/>
        <v>1</v>
      </c>
      <c r="K336" s="49" t="s">
        <v>64</v>
      </c>
      <c r="L336" s="49" t="s">
        <v>7</v>
      </c>
      <c r="M336" s="58"/>
      <c r="N336" s="57"/>
      <c r="O336" s="57"/>
      <c r="P336" s="59"/>
      <c r="Q336" s="57"/>
      <c r="R336" s="57"/>
      <c r="S336" s="59"/>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60">
        <f t="shared" si="50"/>
        <v>52708.92</v>
      </c>
      <c r="BB336" s="61">
        <f t="shared" si="51"/>
        <v>52708.92</v>
      </c>
      <c r="BC336" s="56" t="str">
        <f t="shared" si="54"/>
        <v>INR  Fifty Two Thousand Seven Hundred &amp; Eight  and Paise Ninety Two Only</v>
      </c>
      <c r="BD336" s="15">
        <v>353</v>
      </c>
      <c r="BE336" s="85">
        <f t="shared" si="48"/>
        <v>399.31</v>
      </c>
      <c r="HP336" s="16"/>
      <c r="HQ336" s="16"/>
      <c r="HR336" s="16"/>
      <c r="HS336" s="16"/>
      <c r="HT336" s="16"/>
    </row>
    <row r="337" spans="1:228" s="15" customFormat="1" ht="46.5" customHeight="1">
      <c r="A337" s="64">
        <v>325</v>
      </c>
      <c r="B337" s="75" t="s">
        <v>762</v>
      </c>
      <c r="C337" s="80" t="s">
        <v>688</v>
      </c>
      <c r="D337" s="78">
        <v>132</v>
      </c>
      <c r="E337" s="79" t="s">
        <v>261</v>
      </c>
      <c r="F337" s="70">
        <v>145.92</v>
      </c>
      <c r="G337" s="57"/>
      <c r="H337" s="47"/>
      <c r="I337" s="46" t="s">
        <v>39</v>
      </c>
      <c r="J337" s="48">
        <f t="shared" si="53"/>
        <v>1</v>
      </c>
      <c r="K337" s="49" t="s">
        <v>64</v>
      </c>
      <c r="L337" s="49" t="s">
        <v>7</v>
      </c>
      <c r="M337" s="58"/>
      <c r="N337" s="57"/>
      <c r="O337" s="57"/>
      <c r="P337" s="59"/>
      <c r="Q337" s="57"/>
      <c r="R337" s="57"/>
      <c r="S337" s="59"/>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60">
        <f t="shared" si="50"/>
        <v>19261.44</v>
      </c>
      <c r="BB337" s="61">
        <f t="shared" si="51"/>
        <v>19261.44</v>
      </c>
      <c r="BC337" s="56" t="str">
        <f t="shared" si="54"/>
        <v>INR  Nineteen Thousand Two Hundred &amp; Sixty One  and Paise Forty Four Only</v>
      </c>
      <c r="BD337" s="15">
        <v>129</v>
      </c>
      <c r="BE337" s="85">
        <f t="shared" si="48"/>
        <v>145.92</v>
      </c>
      <c r="HP337" s="16"/>
      <c r="HQ337" s="16"/>
      <c r="HR337" s="16"/>
      <c r="HS337" s="16"/>
      <c r="HT337" s="16"/>
    </row>
    <row r="338" spans="1:228" s="15" customFormat="1" ht="75.75" customHeight="1">
      <c r="A338" s="64">
        <v>326</v>
      </c>
      <c r="B338" s="75" t="s">
        <v>763</v>
      </c>
      <c r="C338" s="80" t="s">
        <v>689</v>
      </c>
      <c r="D338" s="78">
        <v>240</v>
      </c>
      <c r="E338" s="79" t="s">
        <v>259</v>
      </c>
      <c r="F338" s="70">
        <v>1594.99</v>
      </c>
      <c r="G338" s="57"/>
      <c r="H338" s="47"/>
      <c r="I338" s="46" t="s">
        <v>39</v>
      </c>
      <c r="J338" s="48">
        <f>IF(I338="Less(-)",-1,1)</f>
        <v>1</v>
      </c>
      <c r="K338" s="49" t="s">
        <v>64</v>
      </c>
      <c r="L338" s="49" t="s">
        <v>7</v>
      </c>
      <c r="M338" s="58"/>
      <c r="N338" s="57"/>
      <c r="O338" s="57"/>
      <c r="P338" s="59"/>
      <c r="Q338" s="57"/>
      <c r="R338" s="57"/>
      <c r="S338" s="59"/>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60">
        <f>total_amount_ba($B$2,$D$2,D338,F338,J338,K338,M338)</f>
        <v>382797.6</v>
      </c>
      <c r="BB338" s="61">
        <f>BA338+SUM(N338:AZ338)</f>
        <v>382797.6</v>
      </c>
      <c r="BC338" s="56" t="str">
        <f>SpellNumber(L338,BB338)</f>
        <v>INR  Three Lakh Eighty Two Thousand Seven Hundred &amp; Ninety Seven  and Paise Sixty Only</v>
      </c>
      <c r="BD338" s="15">
        <v>1410</v>
      </c>
      <c r="BE338" s="85">
        <f t="shared" si="48"/>
        <v>1594.99</v>
      </c>
      <c r="HP338" s="16"/>
      <c r="HQ338" s="16"/>
      <c r="HR338" s="16"/>
      <c r="HS338" s="16"/>
      <c r="HT338" s="16"/>
    </row>
    <row r="339" spans="1:228" s="15" customFormat="1" ht="102.75" customHeight="1">
      <c r="A339" s="64">
        <v>327</v>
      </c>
      <c r="B339" s="75" t="s">
        <v>764</v>
      </c>
      <c r="C339" s="80" t="s">
        <v>690</v>
      </c>
      <c r="D339" s="78">
        <v>20</v>
      </c>
      <c r="E339" s="79" t="s">
        <v>260</v>
      </c>
      <c r="F339" s="70">
        <v>613.11</v>
      </c>
      <c r="G339" s="57"/>
      <c r="H339" s="47"/>
      <c r="I339" s="46" t="s">
        <v>39</v>
      </c>
      <c r="J339" s="48">
        <f t="shared" si="53"/>
        <v>1</v>
      </c>
      <c r="K339" s="49" t="s">
        <v>64</v>
      </c>
      <c r="L339" s="49" t="s">
        <v>7</v>
      </c>
      <c r="M339" s="58"/>
      <c r="N339" s="57"/>
      <c r="O339" s="57"/>
      <c r="P339" s="59"/>
      <c r="Q339" s="57"/>
      <c r="R339" s="57"/>
      <c r="S339" s="59"/>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60">
        <f t="shared" si="50"/>
        <v>12262.2</v>
      </c>
      <c r="BB339" s="61">
        <f t="shared" si="51"/>
        <v>12262.2</v>
      </c>
      <c r="BC339" s="56" t="str">
        <f t="shared" si="54"/>
        <v>INR  Twelve Thousand Two Hundred &amp; Sixty Two  and Paise Twenty Only</v>
      </c>
      <c r="BD339" s="15">
        <v>542</v>
      </c>
      <c r="BE339" s="85">
        <f t="shared" si="48"/>
        <v>613.11</v>
      </c>
      <c r="HP339" s="16"/>
      <c r="HQ339" s="16"/>
      <c r="HR339" s="16"/>
      <c r="HS339" s="16"/>
      <c r="HT339" s="16"/>
    </row>
    <row r="340" spans="1:228" s="15" customFormat="1" ht="146.25" customHeight="1">
      <c r="A340" s="64">
        <v>328</v>
      </c>
      <c r="B340" s="75" t="s">
        <v>765</v>
      </c>
      <c r="C340" s="80" t="s">
        <v>691</v>
      </c>
      <c r="D340" s="78">
        <v>1280</v>
      </c>
      <c r="E340" s="79" t="s">
        <v>766</v>
      </c>
      <c r="F340" s="70">
        <v>1097.26</v>
      </c>
      <c r="G340" s="57"/>
      <c r="H340" s="47"/>
      <c r="I340" s="46" t="s">
        <v>39</v>
      </c>
      <c r="J340" s="48">
        <f t="shared" si="53"/>
        <v>1</v>
      </c>
      <c r="K340" s="49" t="s">
        <v>64</v>
      </c>
      <c r="L340" s="49" t="s">
        <v>7</v>
      </c>
      <c r="M340" s="58"/>
      <c r="N340" s="57"/>
      <c r="O340" s="57"/>
      <c r="P340" s="59"/>
      <c r="Q340" s="57"/>
      <c r="R340" s="57"/>
      <c r="S340" s="59"/>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60">
        <f t="shared" si="50"/>
        <v>1404492.8</v>
      </c>
      <c r="BB340" s="61">
        <f t="shared" si="51"/>
        <v>1404492.8</v>
      </c>
      <c r="BC340" s="56" t="str">
        <f t="shared" si="54"/>
        <v>INR  Fourteen Lakh Four Thousand Four Hundred &amp; Ninety Two  and Paise Eighty Only</v>
      </c>
      <c r="BD340" s="15">
        <v>970</v>
      </c>
      <c r="BE340" s="85">
        <f t="shared" si="48"/>
        <v>1097.26</v>
      </c>
      <c r="HP340" s="16"/>
      <c r="HQ340" s="16"/>
      <c r="HR340" s="16"/>
      <c r="HS340" s="16"/>
      <c r="HT340" s="16"/>
    </row>
    <row r="341" spans="1:228" s="15" customFormat="1" ht="142.5" customHeight="1">
      <c r="A341" s="64">
        <v>329</v>
      </c>
      <c r="B341" s="75" t="s">
        <v>767</v>
      </c>
      <c r="C341" s="80" t="s">
        <v>692</v>
      </c>
      <c r="D341" s="78">
        <v>120</v>
      </c>
      <c r="E341" s="79" t="s">
        <v>766</v>
      </c>
      <c r="F341" s="70">
        <v>244.34</v>
      </c>
      <c r="G341" s="57"/>
      <c r="H341" s="47"/>
      <c r="I341" s="46" t="s">
        <v>39</v>
      </c>
      <c r="J341" s="48">
        <f t="shared" si="53"/>
        <v>1</v>
      </c>
      <c r="K341" s="49" t="s">
        <v>64</v>
      </c>
      <c r="L341" s="49" t="s">
        <v>7</v>
      </c>
      <c r="M341" s="58"/>
      <c r="N341" s="57"/>
      <c r="O341" s="57"/>
      <c r="P341" s="59"/>
      <c r="Q341" s="57"/>
      <c r="R341" s="57"/>
      <c r="S341" s="59"/>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60">
        <f t="shared" si="50"/>
        <v>29320.8</v>
      </c>
      <c r="BB341" s="61">
        <f t="shared" si="51"/>
        <v>29320.8</v>
      </c>
      <c r="BC341" s="56" t="str">
        <f t="shared" si="54"/>
        <v>INR  Twenty Nine Thousand Three Hundred &amp; Twenty  and Paise Eighty Only</v>
      </c>
      <c r="BD341" s="15">
        <v>216</v>
      </c>
      <c r="BE341" s="85">
        <f t="shared" si="48"/>
        <v>244.34</v>
      </c>
      <c r="HP341" s="16"/>
      <c r="HQ341" s="16"/>
      <c r="HR341" s="16"/>
      <c r="HS341" s="16"/>
      <c r="HT341" s="16"/>
    </row>
    <row r="342" spans="1:228" s="15" customFormat="1" ht="145.5" customHeight="1">
      <c r="A342" s="64">
        <v>330</v>
      </c>
      <c r="B342" s="75" t="s">
        <v>768</v>
      </c>
      <c r="C342" s="80" t="s">
        <v>693</v>
      </c>
      <c r="D342" s="78">
        <v>50</v>
      </c>
      <c r="E342" s="79" t="s">
        <v>766</v>
      </c>
      <c r="F342" s="70">
        <v>716.05</v>
      </c>
      <c r="G342" s="57"/>
      <c r="H342" s="47"/>
      <c r="I342" s="46" t="s">
        <v>39</v>
      </c>
      <c r="J342" s="48">
        <f t="shared" si="53"/>
        <v>1</v>
      </c>
      <c r="K342" s="49" t="s">
        <v>64</v>
      </c>
      <c r="L342" s="49" t="s">
        <v>7</v>
      </c>
      <c r="M342" s="58"/>
      <c r="N342" s="57"/>
      <c r="O342" s="57"/>
      <c r="P342" s="59"/>
      <c r="Q342" s="57"/>
      <c r="R342" s="57"/>
      <c r="S342" s="59"/>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60">
        <f t="shared" si="50"/>
        <v>35802.5</v>
      </c>
      <c r="BB342" s="61">
        <f t="shared" si="51"/>
        <v>35802.5</v>
      </c>
      <c r="BC342" s="56" t="str">
        <f t="shared" si="54"/>
        <v>INR  Thirty Five Thousand Eight Hundred &amp; Two  and Paise Fifty Only</v>
      </c>
      <c r="BD342" s="15">
        <v>633</v>
      </c>
      <c r="BE342" s="85">
        <f t="shared" si="48"/>
        <v>716.05</v>
      </c>
      <c r="HP342" s="16"/>
      <c r="HQ342" s="16"/>
      <c r="HR342" s="16"/>
      <c r="HS342" s="16"/>
      <c r="HT342" s="16"/>
    </row>
    <row r="343" spans="1:228" s="15" customFormat="1" ht="172.5" customHeight="1">
      <c r="A343" s="64">
        <v>331</v>
      </c>
      <c r="B343" s="75" t="s">
        <v>769</v>
      </c>
      <c r="C343" s="80" t="s">
        <v>694</v>
      </c>
      <c r="D343" s="78">
        <v>60</v>
      </c>
      <c r="E343" s="79" t="s">
        <v>766</v>
      </c>
      <c r="F343" s="70">
        <v>1139.12</v>
      </c>
      <c r="G343" s="57"/>
      <c r="H343" s="47"/>
      <c r="I343" s="46" t="s">
        <v>39</v>
      </c>
      <c r="J343" s="48">
        <f t="shared" si="53"/>
        <v>1</v>
      </c>
      <c r="K343" s="49" t="s">
        <v>64</v>
      </c>
      <c r="L343" s="49" t="s">
        <v>7</v>
      </c>
      <c r="M343" s="58"/>
      <c r="N343" s="57"/>
      <c r="O343" s="57"/>
      <c r="P343" s="59"/>
      <c r="Q343" s="57"/>
      <c r="R343" s="57"/>
      <c r="S343" s="59"/>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60">
        <f t="shared" si="50"/>
        <v>68347.2</v>
      </c>
      <c r="BB343" s="61">
        <f t="shared" si="51"/>
        <v>68347.2</v>
      </c>
      <c r="BC343" s="56" t="str">
        <f t="shared" si="54"/>
        <v>INR  Sixty Eight Thousand Three Hundred &amp; Forty Seven  and Paise Twenty Only</v>
      </c>
      <c r="BD343" s="15">
        <v>1007</v>
      </c>
      <c r="BE343" s="85">
        <f t="shared" si="48"/>
        <v>1139.12</v>
      </c>
      <c r="HP343" s="16"/>
      <c r="HQ343" s="16"/>
      <c r="HR343" s="16"/>
      <c r="HS343" s="16"/>
      <c r="HT343" s="16"/>
    </row>
    <row r="344" spans="1:228" s="15" customFormat="1" ht="65.25" customHeight="1">
      <c r="A344" s="64">
        <v>332</v>
      </c>
      <c r="B344" s="75" t="s">
        <v>770</v>
      </c>
      <c r="C344" s="80" t="s">
        <v>695</v>
      </c>
      <c r="D344" s="78">
        <v>20</v>
      </c>
      <c r="E344" s="79" t="s">
        <v>798</v>
      </c>
      <c r="F344" s="70">
        <v>382.35</v>
      </c>
      <c r="G344" s="57"/>
      <c r="H344" s="47"/>
      <c r="I344" s="46" t="s">
        <v>39</v>
      </c>
      <c r="J344" s="48">
        <f t="shared" si="53"/>
        <v>1</v>
      </c>
      <c r="K344" s="49" t="s">
        <v>64</v>
      </c>
      <c r="L344" s="49" t="s">
        <v>7</v>
      </c>
      <c r="M344" s="58"/>
      <c r="N344" s="57"/>
      <c r="O344" s="57"/>
      <c r="P344" s="59"/>
      <c r="Q344" s="57"/>
      <c r="R344" s="57"/>
      <c r="S344" s="59"/>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60">
        <f t="shared" si="50"/>
        <v>7647</v>
      </c>
      <c r="BB344" s="61">
        <f t="shared" si="51"/>
        <v>7647</v>
      </c>
      <c r="BC344" s="56" t="str">
        <f t="shared" si="54"/>
        <v>INR  Seven Thousand Six Hundred &amp; Forty Seven  Only</v>
      </c>
      <c r="BD344" s="15">
        <v>338</v>
      </c>
      <c r="BE344" s="85">
        <f t="shared" si="48"/>
        <v>382.35</v>
      </c>
      <c r="HP344" s="16"/>
      <c r="HQ344" s="16"/>
      <c r="HR344" s="16"/>
      <c r="HS344" s="16"/>
      <c r="HT344" s="16"/>
    </row>
    <row r="345" spans="1:228" s="15" customFormat="1" ht="51" customHeight="1">
      <c r="A345" s="64">
        <v>333</v>
      </c>
      <c r="B345" s="75" t="s">
        <v>771</v>
      </c>
      <c r="C345" s="80" t="s">
        <v>696</v>
      </c>
      <c r="D345" s="78">
        <v>2</v>
      </c>
      <c r="E345" s="79" t="s">
        <v>260</v>
      </c>
      <c r="F345" s="70">
        <v>329.18</v>
      </c>
      <c r="G345" s="57"/>
      <c r="H345" s="47"/>
      <c r="I345" s="46" t="s">
        <v>39</v>
      </c>
      <c r="J345" s="48">
        <f t="shared" si="53"/>
        <v>1</v>
      </c>
      <c r="K345" s="49" t="s">
        <v>64</v>
      </c>
      <c r="L345" s="49" t="s">
        <v>7</v>
      </c>
      <c r="M345" s="58"/>
      <c r="N345" s="57"/>
      <c r="O345" s="57"/>
      <c r="P345" s="59"/>
      <c r="Q345" s="57"/>
      <c r="R345" s="57"/>
      <c r="S345" s="59"/>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60">
        <f t="shared" si="50"/>
        <v>658.36</v>
      </c>
      <c r="BB345" s="61">
        <f t="shared" si="51"/>
        <v>658.36</v>
      </c>
      <c r="BC345" s="56" t="str">
        <f t="shared" si="54"/>
        <v>INR  Six Hundred &amp; Fifty Eight  and Paise Thirty Six Only</v>
      </c>
      <c r="BD345" s="15">
        <v>291</v>
      </c>
      <c r="BE345" s="85">
        <f t="shared" si="48"/>
        <v>329.18</v>
      </c>
      <c r="HP345" s="16"/>
      <c r="HQ345" s="16"/>
      <c r="HR345" s="16"/>
      <c r="HS345" s="16"/>
      <c r="HT345" s="16"/>
    </row>
    <row r="346" spans="1:228" s="15" customFormat="1" ht="62.25" customHeight="1">
      <c r="A346" s="64">
        <v>334</v>
      </c>
      <c r="B346" s="75" t="s">
        <v>772</v>
      </c>
      <c r="C346" s="80" t="s">
        <v>697</v>
      </c>
      <c r="D346" s="78">
        <v>568</v>
      </c>
      <c r="E346" s="79" t="s">
        <v>261</v>
      </c>
      <c r="F346" s="70">
        <v>225.11</v>
      </c>
      <c r="G346" s="57"/>
      <c r="H346" s="47"/>
      <c r="I346" s="46" t="s">
        <v>39</v>
      </c>
      <c r="J346" s="48">
        <f t="shared" si="53"/>
        <v>1</v>
      </c>
      <c r="K346" s="49" t="s">
        <v>64</v>
      </c>
      <c r="L346" s="49" t="s">
        <v>7</v>
      </c>
      <c r="M346" s="58"/>
      <c r="N346" s="57"/>
      <c r="O346" s="57"/>
      <c r="P346" s="59"/>
      <c r="Q346" s="57"/>
      <c r="R346" s="57"/>
      <c r="S346" s="59"/>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60">
        <f t="shared" si="50"/>
        <v>127862.48</v>
      </c>
      <c r="BB346" s="61">
        <f t="shared" si="51"/>
        <v>127862.48</v>
      </c>
      <c r="BC346" s="56" t="str">
        <f t="shared" si="54"/>
        <v>INR  One Lakh Twenty Seven Thousand Eight Hundred &amp; Sixty Two  and Paise Forty Eight Only</v>
      </c>
      <c r="BD346" s="15">
        <v>199</v>
      </c>
      <c r="BE346" s="85">
        <f t="shared" si="48"/>
        <v>225.11</v>
      </c>
      <c r="HP346" s="16"/>
      <c r="HQ346" s="16"/>
      <c r="HR346" s="16"/>
      <c r="HS346" s="16"/>
      <c r="HT346" s="16"/>
    </row>
    <row r="347" spans="1:228" s="15" customFormat="1" ht="47.25" customHeight="1">
      <c r="A347" s="64">
        <v>335</v>
      </c>
      <c r="B347" s="75" t="s">
        <v>773</v>
      </c>
      <c r="C347" s="80" t="s">
        <v>698</v>
      </c>
      <c r="D347" s="78">
        <v>134</v>
      </c>
      <c r="E347" s="79" t="s">
        <v>261</v>
      </c>
      <c r="F347" s="70">
        <v>113.12</v>
      </c>
      <c r="G347" s="57"/>
      <c r="H347" s="47"/>
      <c r="I347" s="46" t="s">
        <v>39</v>
      </c>
      <c r="J347" s="48">
        <f t="shared" si="53"/>
        <v>1</v>
      </c>
      <c r="K347" s="49" t="s">
        <v>64</v>
      </c>
      <c r="L347" s="49" t="s">
        <v>7</v>
      </c>
      <c r="M347" s="58"/>
      <c r="N347" s="57"/>
      <c r="O347" s="57"/>
      <c r="P347" s="59"/>
      <c r="Q347" s="57"/>
      <c r="R347" s="57"/>
      <c r="S347" s="59"/>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60">
        <f t="shared" si="50"/>
        <v>15158.08</v>
      </c>
      <c r="BB347" s="61">
        <f t="shared" si="51"/>
        <v>15158.08</v>
      </c>
      <c r="BC347" s="56" t="str">
        <f t="shared" si="54"/>
        <v>INR  Fifteen Thousand One Hundred &amp; Fifty Eight  and Paise Eight Only</v>
      </c>
      <c r="BD347" s="15">
        <v>100</v>
      </c>
      <c r="BE347" s="85">
        <f t="shared" si="48"/>
        <v>113.12</v>
      </c>
      <c r="HP347" s="16"/>
      <c r="HQ347" s="16"/>
      <c r="HR347" s="16"/>
      <c r="HS347" s="16"/>
      <c r="HT347" s="16"/>
    </row>
    <row r="348" spans="1:228" s="15" customFormat="1" ht="91.5" customHeight="1">
      <c r="A348" s="64">
        <v>336</v>
      </c>
      <c r="B348" s="75" t="s">
        <v>774</v>
      </c>
      <c r="C348" s="80" t="s">
        <v>699</v>
      </c>
      <c r="D348" s="78">
        <v>10</v>
      </c>
      <c r="E348" s="79" t="s">
        <v>260</v>
      </c>
      <c r="F348" s="70">
        <v>2880.04</v>
      </c>
      <c r="G348" s="57"/>
      <c r="H348" s="47"/>
      <c r="I348" s="46" t="s">
        <v>39</v>
      </c>
      <c r="J348" s="48">
        <f t="shared" si="53"/>
        <v>1</v>
      </c>
      <c r="K348" s="49" t="s">
        <v>64</v>
      </c>
      <c r="L348" s="49" t="s">
        <v>7</v>
      </c>
      <c r="M348" s="58"/>
      <c r="N348" s="57"/>
      <c r="O348" s="57"/>
      <c r="P348" s="59"/>
      <c r="Q348" s="57"/>
      <c r="R348" s="57"/>
      <c r="S348" s="59"/>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60">
        <f t="shared" si="50"/>
        <v>28800.4</v>
      </c>
      <c r="BB348" s="61">
        <f t="shared" si="51"/>
        <v>28800.4</v>
      </c>
      <c r="BC348" s="56" t="str">
        <f t="shared" si="54"/>
        <v>INR  Twenty Eight Thousand Eight Hundred    and Paise Forty Only</v>
      </c>
      <c r="BD348" s="15">
        <v>2546</v>
      </c>
      <c r="BE348" s="85">
        <f t="shared" si="48"/>
        <v>2880.04</v>
      </c>
      <c r="HP348" s="16"/>
      <c r="HQ348" s="16"/>
      <c r="HR348" s="16"/>
      <c r="HS348" s="16"/>
      <c r="HT348" s="16"/>
    </row>
    <row r="349" spans="1:228" s="15" customFormat="1" ht="74.25" customHeight="1">
      <c r="A349" s="64">
        <v>337</v>
      </c>
      <c r="B349" s="75" t="s">
        <v>775</v>
      </c>
      <c r="C349" s="80" t="s">
        <v>700</v>
      </c>
      <c r="D349" s="78">
        <v>10</v>
      </c>
      <c r="E349" s="79" t="s">
        <v>799</v>
      </c>
      <c r="F349" s="70">
        <v>1583.68</v>
      </c>
      <c r="G349" s="57"/>
      <c r="H349" s="47"/>
      <c r="I349" s="46" t="s">
        <v>39</v>
      </c>
      <c r="J349" s="48">
        <f t="shared" si="53"/>
        <v>1</v>
      </c>
      <c r="K349" s="49" t="s">
        <v>64</v>
      </c>
      <c r="L349" s="49" t="s">
        <v>7</v>
      </c>
      <c r="M349" s="58"/>
      <c r="N349" s="57"/>
      <c r="O349" s="57"/>
      <c r="P349" s="59"/>
      <c r="Q349" s="57"/>
      <c r="R349" s="57"/>
      <c r="S349" s="59"/>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60">
        <f t="shared" si="50"/>
        <v>15836.8</v>
      </c>
      <c r="BB349" s="61">
        <f t="shared" si="51"/>
        <v>15836.8</v>
      </c>
      <c r="BC349" s="56" t="str">
        <f t="shared" si="54"/>
        <v>INR  Fifteen Thousand Eight Hundred &amp; Thirty Six  and Paise Eighty Only</v>
      </c>
      <c r="BD349" s="15">
        <v>1400</v>
      </c>
      <c r="BE349" s="85">
        <f t="shared" si="48"/>
        <v>1583.68</v>
      </c>
      <c r="HP349" s="16"/>
      <c r="HQ349" s="16"/>
      <c r="HR349" s="16"/>
      <c r="HS349" s="16"/>
      <c r="HT349" s="16"/>
    </row>
    <row r="350" spans="1:228" s="15" customFormat="1" ht="120" customHeight="1">
      <c r="A350" s="64">
        <v>338</v>
      </c>
      <c r="B350" s="75" t="s">
        <v>794</v>
      </c>
      <c r="C350" s="80" t="s">
        <v>701</v>
      </c>
      <c r="D350" s="78">
        <v>375</v>
      </c>
      <c r="E350" s="79" t="s">
        <v>261</v>
      </c>
      <c r="F350" s="70">
        <v>196.83</v>
      </c>
      <c r="G350" s="57"/>
      <c r="H350" s="47"/>
      <c r="I350" s="46" t="s">
        <v>39</v>
      </c>
      <c r="J350" s="48">
        <f>IF(I350="Less(-)",-1,1)</f>
        <v>1</v>
      </c>
      <c r="K350" s="49" t="s">
        <v>64</v>
      </c>
      <c r="L350" s="49" t="s">
        <v>7</v>
      </c>
      <c r="M350" s="58"/>
      <c r="N350" s="57"/>
      <c r="O350" s="57"/>
      <c r="P350" s="59"/>
      <c r="Q350" s="57"/>
      <c r="R350" s="57"/>
      <c r="S350" s="59"/>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60">
        <f>total_amount_ba($B$2,$D$2,D350,F350,J350,K350,M350)</f>
        <v>73811.25</v>
      </c>
      <c r="BB350" s="61">
        <f>BA350+SUM(N350:AZ350)</f>
        <v>73811.25</v>
      </c>
      <c r="BC350" s="56" t="str">
        <f>SpellNumber(L350,BB350)</f>
        <v>INR  Seventy Three Thousand Eight Hundred &amp; Eleven  and Paise Twenty Five Only</v>
      </c>
      <c r="BD350" s="15">
        <v>174</v>
      </c>
      <c r="BE350" s="85">
        <f t="shared" si="48"/>
        <v>196.83</v>
      </c>
      <c r="HP350" s="16"/>
      <c r="HQ350" s="16"/>
      <c r="HR350" s="16"/>
      <c r="HS350" s="16"/>
      <c r="HT350" s="16"/>
    </row>
    <row r="351" spans="1:228" s="15" customFormat="1" ht="47.25" customHeight="1">
      <c r="A351" s="64">
        <v>339</v>
      </c>
      <c r="B351" s="75" t="s">
        <v>776</v>
      </c>
      <c r="C351" s="80" t="s">
        <v>702</v>
      </c>
      <c r="D351" s="78">
        <v>20</v>
      </c>
      <c r="E351" s="79" t="s">
        <v>260</v>
      </c>
      <c r="F351" s="70">
        <v>847.27</v>
      </c>
      <c r="G351" s="57"/>
      <c r="H351" s="47"/>
      <c r="I351" s="46" t="s">
        <v>39</v>
      </c>
      <c r="J351" s="48">
        <f>IF(I351="Less(-)",-1,1)</f>
        <v>1</v>
      </c>
      <c r="K351" s="49" t="s">
        <v>64</v>
      </c>
      <c r="L351" s="49" t="s">
        <v>7</v>
      </c>
      <c r="M351" s="58"/>
      <c r="N351" s="57"/>
      <c r="O351" s="57"/>
      <c r="P351" s="59"/>
      <c r="Q351" s="57"/>
      <c r="R351" s="57"/>
      <c r="S351" s="59"/>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60">
        <f>total_amount_ba($B$2,$D$2,D351,F351,J351,K351,M351)</f>
        <v>16945.4</v>
      </c>
      <c r="BB351" s="61">
        <f>BA351+SUM(N351:AZ351)</f>
        <v>16945.4</v>
      </c>
      <c r="BC351" s="56" t="str">
        <f>SpellNumber(L351,BB351)</f>
        <v>INR  Sixteen Thousand Nine Hundred &amp; Forty Five  and Paise Forty Only</v>
      </c>
      <c r="BD351" s="15">
        <v>749</v>
      </c>
      <c r="BE351" s="85">
        <f t="shared" si="48"/>
        <v>847.27</v>
      </c>
      <c r="HP351" s="16"/>
      <c r="HQ351" s="16"/>
      <c r="HR351" s="16"/>
      <c r="HS351" s="16"/>
      <c r="HT351" s="16"/>
    </row>
    <row r="352" spans="1:228" s="15" customFormat="1" ht="45.75" customHeight="1">
      <c r="A352" s="64">
        <v>340</v>
      </c>
      <c r="B352" s="75" t="s">
        <v>777</v>
      </c>
      <c r="C352" s="80" t="s">
        <v>703</v>
      </c>
      <c r="D352" s="78">
        <v>375</v>
      </c>
      <c r="E352" s="79" t="s">
        <v>260</v>
      </c>
      <c r="F352" s="70">
        <v>437.77</v>
      </c>
      <c r="G352" s="57"/>
      <c r="H352" s="47"/>
      <c r="I352" s="46" t="s">
        <v>39</v>
      </c>
      <c r="J352" s="48">
        <f aca="true" t="shared" si="55" ref="J352:J359">IF(I352="Less(-)",-1,1)</f>
        <v>1</v>
      </c>
      <c r="K352" s="49" t="s">
        <v>64</v>
      </c>
      <c r="L352" s="49" t="s">
        <v>7</v>
      </c>
      <c r="M352" s="58"/>
      <c r="N352" s="57"/>
      <c r="O352" s="57"/>
      <c r="P352" s="59"/>
      <c r="Q352" s="57"/>
      <c r="R352" s="57"/>
      <c r="S352" s="59"/>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60">
        <f aca="true" t="shared" si="56" ref="BA352:BA359">total_amount_ba($B$2,$D$2,D352,F352,J352,K352,M352)</f>
        <v>164163.75</v>
      </c>
      <c r="BB352" s="61">
        <f aca="true" t="shared" si="57" ref="BB352:BB359">BA352+SUM(N352:AZ352)</f>
        <v>164163.75</v>
      </c>
      <c r="BC352" s="56" t="str">
        <f aca="true" t="shared" si="58" ref="BC352:BC359">SpellNumber(L352,BB352)</f>
        <v>INR  One Lakh Sixty Four Thousand One Hundred &amp; Sixty Three  and Paise Seventy Five Only</v>
      </c>
      <c r="BD352" s="15">
        <v>387</v>
      </c>
      <c r="BE352" s="85">
        <f t="shared" si="48"/>
        <v>437.77</v>
      </c>
      <c r="HP352" s="16"/>
      <c r="HQ352" s="16"/>
      <c r="HR352" s="16"/>
      <c r="HS352" s="16"/>
      <c r="HT352" s="16"/>
    </row>
    <row r="353" spans="1:228" s="15" customFormat="1" ht="39" customHeight="1">
      <c r="A353" s="64">
        <v>341</v>
      </c>
      <c r="B353" s="75" t="s">
        <v>778</v>
      </c>
      <c r="C353" s="80" t="s">
        <v>704</v>
      </c>
      <c r="D353" s="78">
        <v>24</v>
      </c>
      <c r="E353" s="79" t="s">
        <v>259</v>
      </c>
      <c r="F353" s="70">
        <v>849.53</v>
      </c>
      <c r="G353" s="57"/>
      <c r="H353" s="47"/>
      <c r="I353" s="46" t="s">
        <v>39</v>
      </c>
      <c r="J353" s="48">
        <f t="shared" si="55"/>
        <v>1</v>
      </c>
      <c r="K353" s="49" t="s">
        <v>64</v>
      </c>
      <c r="L353" s="49" t="s">
        <v>7</v>
      </c>
      <c r="M353" s="58"/>
      <c r="N353" s="57"/>
      <c r="O353" s="57"/>
      <c r="P353" s="59"/>
      <c r="Q353" s="57"/>
      <c r="R353" s="57"/>
      <c r="S353" s="59"/>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60">
        <f t="shared" si="56"/>
        <v>20388.72</v>
      </c>
      <c r="BB353" s="61">
        <f t="shared" si="57"/>
        <v>20388.72</v>
      </c>
      <c r="BC353" s="56" t="str">
        <f t="shared" si="58"/>
        <v>INR  Twenty Thousand Three Hundred &amp; Eighty Eight  and Paise Seventy Two Only</v>
      </c>
      <c r="BD353" s="15">
        <v>751</v>
      </c>
      <c r="BE353" s="85">
        <f t="shared" si="48"/>
        <v>849.53</v>
      </c>
      <c r="HP353" s="16"/>
      <c r="HQ353" s="16"/>
      <c r="HR353" s="16"/>
      <c r="HS353" s="16"/>
      <c r="HT353" s="16"/>
    </row>
    <row r="354" spans="1:228" s="15" customFormat="1" ht="33" customHeight="1">
      <c r="A354" s="64">
        <v>342</v>
      </c>
      <c r="B354" s="75" t="s">
        <v>779</v>
      </c>
      <c r="C354" s="80" t="s">
        <v>705</v>
      </c>
      <c r="D354" s="78">
        <v>24</v>
      </c>
      <c r="E354" s="79" t="s">
        <v>259</v>
      </c>
      <c r="F354" s="70">
        <v>373.3</v>
      </c>
      <c r="G354" s="57"/>
      <c r="H354" s="47"/>
      <c r="I354" s="46" t="s">
        <v>39</v>
      </c>
      <c r="J354" s="48">
        <f t="shared" si="55"/>
        <v>1</v>
      </c>
      <c r="K354" s="49" t="s">
        <v>64</v>
      </c>
      <c r="L354" s="49" t="s">
        <v>7</v>
      </c>
      <c r="M354" s="58"/>
      <c r="N354" s="57"/>
      <c r="O354" s="57"/>
      <c r="P354" s="59"/>
      <c r="Q354" s="57"/>
      <c r="R354" s="57"/>
      <c r="S354" s="59"/>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60">
        <f t="shared" si="56"/>
        <v>8959.2</v>
      </c>
      <c r="BB354" s="61">
        <f t="shared" si="57"/>
        <v>8959.2</v>
      </c>
      <c r="BC354" s="56" t="str">
        <f t="shared" si="58"/>
        <v>INR  Eight Thousand Nine Hundred &amp; Fifty Nine  and Paise Twenty Only</v>
      </c>
      <c r="BD354" s="15">
        <v>330</v>
      </c>
      <c r="BE354" s="85">
        <f t="shared" si="48"/>
        <v>373.3</v>
      </c>
      <c r="HP354" s="16"/>
      <c r="HQ354" s="16"/>
      <c r="HR354" s="16"/>
      <c r="HS354" s="16"/>
      <c r="HT354" s="16"/>
    </row>
    <row r="355" spans="1:228" s="15" customFormat="1" ht="35.25" customHeight="1">
      <c r="A355" s="64">
        <v>343</v>
      </c>
      <c r="B355" s="75" t="s">
        <v>780</v>
      </c>
      <c r="C355" s="80" t="s">
        <v>706</v>
      </c>
      <c r="D355" s="78">
        <v>12</v>
      </c>
      <c r="E355" s="79" t="s">
        <v>259</v>
      </c>
      <c r="F355" s="70">
        <v>193.44</v>
      </c>
      <c r="G355" s="57"/>
      <c r="H355" s="47"/>
      <c r="I355" s="46" t="s">
        <v>39</v>
      </c>
      <c r="J355" s="48">
        <f t="shared" si="55"/>
        <v>1</v>
      </c>
      <c r="K355" s="49" t="s">
        <v>64</v>
      </c>
      <c r="L355" s="49" t="s">
        <v>7</v>
      </c>
      <c r="M355" s="58"/>
      <c r="N355" s="57"/>
      <c r="O355" s="57"/>
      <c r="P355" s="59"/>
      <c r="Q355" s="57"/>
      <c r="R355" s="57"/>
      <c r="S355" s="59"/>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60">
        <f t="shared" si="56"/>
        <v>2321.28</v>
      </c>
      <c r="BB355" s="61">
        <f t="shared" si="57"/>
        <v>2321.28</v>
      </c>
      <c r="BC355" s="56" t="str">
        <f t="shared" si="58"/>
        <v>INR  Two Thousand Three Hundred &amp; Twenty One  and Paise Twenty Eight Only</v>
      </c>
      <c r="BD355" s="15">
        <v>171</v>
      </c>
      <c r="BE355" s="85">
        <f t="shared" si="48"/>
        <v>193.44</v>
      </c>
      <c r="HP355" s="16"/>
      <c r="HQ355" s="16"/>
      <c r="HR355" s="16"/>
      <c r="HS355" s="16"/>
      <c r="HT355" s="16"/>
    </row>
    <row r="356" spans="1:228" s="15" customFormat="1" ht="102.75" customHeight="1">
      <c r="A356" s="64">
        <v>344</v>
      </c>
      <c r="B356" s="75" t="s">
        <v>781</v>
      </c>
      <c r="C356" s="80" t="s">
        <v>707</v>
      </c>
      <c r="D356" s="78">
        <v>8</v>
      </c>
      <c r="E356" s="79" t="s">
        <v>260</v>
      </c>
      <c r="F356" s="70">
        <v>1583.68</v>
      </c>
      <c r="G356" s="57"/>
      <c r="H356" s="47"/>
      <c r="I356" s="46" t="s">
        <v>39</v>
      </c>
      <c r="J356" s="48">
        <f t="shared" si="55"/>
        <v>1</v>
      </c>
      <c r="K356" s="49" t="s">
        <v>64</v>
      </c>
      <c r="L356" s="49" t="s">
        <v>7</v>
      </c>
      <c r="M356" s="58"/>
      <c r="N356" s="57"/>
      <c r="O356" s="57"/>
      <c r="P356" s="59"/>
      <c r="Q356" s="57"/>
      <c r="R356" s="57"/>
      <c r="S356" s="59"/>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60">
        <f t="shared" si="56"/>
        <v>12669.44</v>
      </c>
      <c r="BB356" s="61">
        <f t="shared" si="57"/>
        <v>12669.44</v>
      </c>
      <c r="BC356" s="56" t="str">
        <f t="shared" si="58"/>
        <v>INR  Twelve Thousand Six Hundred &amp; Sixty Nine  and Paise Forty Four Only</v>
      </c>
      <c r="BD356" s="15">
        <v>1400</v>
      </c>
      <c r="BE356" s="85">
        <f t="shared" si="48"/>
        <v>1583.68</v>
      </c>
      <c r="HP356" s="16"/>
      <c r="HQ356" s="16"/>
      <c r="HR356" s="16"/>
      <c r="HS356" s="16"/>
      <c r="HT356" s="16"/>
    </row>
    <row r="357" spans="1:228" s="15" customFormat="1" ht="73.5" customHeight="1">
      <c r="A357" s="64">
        <v>345</v>
      </c>
      <c r="B357" s="75" t="s">
        <v>782</v>
      </c>
      <c r="C357" s="80" t="s">
        <v>708</v>
      </c>
      <c r="D357" s="78">
        <v>8</v>
      </c>
      <c r="E357" s="79" t="s">
        <v>261</v>
      </c>
      <c r="F357" s="70">
        <v>1123.28</v>
      </c>
      <c r="G357" s="57"/>
      <c r="H357" s="47"/>
      <c r="I357" s="46" t="s">
        <v>39</v>
      </c>
      <c r="J357" s="48">
        <f t="shared" si="55"/>
        <v>1</v>
      </c>
      <c r="K357" s="49" t="s">
        <v>64</v>
      </c>
      <c r="L357" s="49" t="s">
        <v>7</v>
      </c>
      <c r="M357" s="58"/>
      <c r="N357" s="57"/>
      <c r="O357" s="57"/>
      <c r="P357" s="59"/>
      <c r="Q357" s="57"/>
      <c r="R357" s="57"/>
      <c r="S357" s="59"/>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60">
        <f t="shared" si="56"/>
        <v>8986.24</v>
      </c>
      <c r="BB357" s="61">
        <f t="shared" si="57"/>
        <v>8986.24</v>
      </c>
      <c r="BC357" s="56" t="str">
        <f t="shared" si="58"/>
        <v>INR  Eight Thousand Nine Hundred &amp; Eighty Six  and Paise Twenty Four Only</v>
      </c>
      <c r="BD357" s="15">
        <v>993</v>
      </c>
      <c r="BE357" s="85">
        <f t="shared" si="48"/>
        <v>1123.28</v>
      </c>
      <c r="HP357" s="16"/>
      <c r="HQ357" s="16"/>
      <c r="HR357" s="16"/>
      <c r="HS357" s="16"/>
      <c r="HT357" s="16"/>
    </row>
    <row r="358" spans="1:228" s="15" customFormat="1" ht="63.75" customHeight="1">
      <c r="A358" s="64">
        <v>346</v>
      </c>
      <c r="B358" s="75" t="s">
        <v>783</v>
      </c>
      <c r="C358" s="80" t="s">
        <v>709</v>
      </c>
      <c r="D358" s="78">
        <v>7</v>
      </c>
      <c r="E358" s="79" t="s">
        <v>261</v>
      </c>
      <c r="F358" s="70">
        <v>1548.61</v>
      </c>
      <c r="G358" s="57"/>
      <c r="H358" s="47"/>
      <c r="I358" s="46" t="s">
        <v>39</v>
      </c>
      <c r="J358" s="48">
        <f t="shared" si="55"/>
        <v>1</v>
      </c>
      <c r="K358" s="49" t="s">
        <v>64</v>
      </c>
      <c r="L358" s="49" t="s">
        <v>7</v>
      </c>
      <c r="M358" s="58"/>
      <c r="N358" s="57"/>
      <c r="O358" s="57"/>
      <c r="P358" s="59"/>
      <c r="Q358" s="57"/>
      <c r="R358" s="57"/>
      <c r="S358" s="59"/>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60">
        <f t="shared" si="56"/>
        <v>10840.27</v>
      </c>
      <c r="BB358" s="61">
        <f t="shared" si="57"/>
        <v>10840.27</v>
      </c>
      <c r="BC358" s="56" t="str">
        <f t="shared" si="58"/>
        <v>INR  Ten Thousand Eight Hundred &amp; Forty  and Paise Twenty Seven Only</v>
      </c>
      <c r="BD358" s="15">
        <v>1369</v>
      </c>
      <c r="BE358" s="85">
        <f t="shared" si="48"/>
        <v>1548.61</v>
      </c>
      <c r="HP358" s="16"/>
      <c r="HQ358" s="16"/>
      <c r="HR358" s="16"/>
      <c r="HS358" s="16"/>
      <c r="HT358" s="16"/>
    </row>
    <row r="359" spans="1:228" s="15" customFormat="1" ht="64.5" customHeight="1">
      <c r="A359" s="64">
        <v>347</v>
      </c>
      <c r="B359" s="75" t="s">
        <v>784</v>
      </c>
      <c r="C359" s="80" t="s">
        <v>710</v>
      </c>
      <c r="D359" s="78">
        <v>2</v>
      </c>
      <c r="E359" s="79" t="s">
        <v>259</v>
      </c>
      <c r="F359" s="70">
        <v>176.47</v>
      </c>
      <c r="G359" s="57"/>
      <c r="H359" s="47"/>
      <c r="I359" s="46" t="s">
        <v>39</v>
      </c>
      <c r="J359" s="48">
        <f t="shared" si="55"/>
        <v>1</v>
      </c>
      <c r="K359" s="49" t="s">
        <v>64</v>
      </c>
      <c r="L359" s="49" t="s">
        <v>7</v>
      </c>
      <c r="M359" s="58"/>
      <c r="N359" s="57"/>
      <c r="O359" s="57"/>
      <c r="P359" s="59"/>
      <c r="Q359" s="57"/>
      <c r="R359" s="57"/>
      <c r="S359" s="59"/>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60">
        <f t="shared" si="56"/>
        <v>352.94</v>
      </c>
      <c r="BB359" s="61">
        <f t="shared" si="57"/>
        <v>352.94</v>
      </c>
      <c r="BC359" s="56" t="str">
        <f t="shared" si="58"/>
        <v>INR  Three Hundred &amp; Fifty Two  and Paise Ninety Four Only</v>
      </c>
      <c r="BD359" s="15">
        <v>156</v>
      </c>
      <c r="BE359" s="85">
        <f t="shared" si="48"/>
        <v>176.47</v>
      </c>
      <c r="HP359" s="16"/>
      <c r="HQ359" s="16"/>
      <c r="HR359" s="16"/>
      <c r="HS359" s="16"/>
      <c r="HT359" s="16"/>
    </row>
    <row r="360" spans="1:228" s="15" customFormat="1" ht="87.75" customHeight="1">
      <c r="A360" s="64">
        <v>348</v>
      </c>
      <c r="B360" s="75" t="s">
        <v>785</v>
      </c>
      <c r="C360" s="80" t="s">
        <v>711</v>
      </c>
      <c r="D360" s="78">
        <v>120</v>
      </c>
      <c r="E360" s="79" t="s">
        <v>259</v>
      </c>
      <c r="F360" s="70">
        <v>143.66</v>
      </c>
      <c r="G360" s="57"/>
      <c r="H360" s="47"/>
      <c r="I360" s="46" t="s">
        <v>39</v>
      </c>
      <c r="J360" s="48">
        <f>IF(I360="Less(-)",-1,1)</f>
        <v>1</v>
      </c>
      <c r="K360" s="49" t="s">
        <v>64</v>
      </c>
      <c r="L360" s="49" t="s">
        <v>7</v>
      </c>
      <c r="M360" s="58"/>
      <c r="N360" s="57"/>
      <c r="O360" s="57"/>
      <c r="P360" s="59"/>
      <c r="Q360" s="57"/>
      <c r="R360" s="57"/>
      <c r="S360" s="59"/>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60">
        <f>total_amount_ba($B$2,$D$2,D360,F360,J360,K360,M360)</f>
        <v>17239.2</v>
      </c>
      <c r="BB360" s="61">
        <f>BA360+SUM(N360:AZ360)</f>
        <v>17239.2</v>
      </c>
      <c r="BC360" s="56" t="str">
        <f>SpellNumber(L360,BB360)</f>
        <v>INR  Seventeen Thousand Two Hundred &amp; Thirty Nine  and Paise Twenty Only</v>
      </c>
      <c r="BD360" s="15">
        <v>127</v>
      </c>
      <c r="BE360" s="85">
        <f t="shared" si="48"/>
        <v>143.66</v>
      </c>
      <c r="HP360" s="16"/>
      <c r="HQ360" s="16"/>
      <c r="HR360" s="16"/>
      <c r="HS360" s="16"/>
      <c r="HT360" s="16"/>
    </row>
    <row r="361" spans="1:228" s="15" customFormat="1" ht="90.75" customHeight="1">
      <c r="A361" s="64">
        <v>349</v>
      </c>
      <c r="B361" s="75" t="s">
        <v>795</v>
      </c>
      <c r="C361" s="80" t="s">
        <v>712</v>
      </c>
      <c r="D361" s="78">
        <v>119</v>
      </c>
      <c r="E361" s="79" t="s">
        <v>259</v>
      </c>
      <c r="F361" s="70">
        <v>183.25</v>
      </c>
      <c r="G361" s="57"/>
      <c r="H361" s="47"/>
      <c r="I361" s="46" t="s">
        <v>39</v>
      </c>
      <c r="J361" s="48">
        <f>IF(I361="Less(-)",-1,1)</f>
        <v>1</v>
      </c>
      <c r="K361" s="49" t="s">
        <v>64</v>
      </c>
      <c r="L361" s="49" t="s">
        <v>7</v>
      </c>
      <c r="M361" s="58"/>
      <c r="N361" s="57"/>
      <c r="O361" s="57"/>
      <c r="P361" s="59"/>
      <c r="Q361" s="57"/>
      <c r="R361" s="57"/>
      <c r="S361" s="59"/>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60">
        <f>total_amount_ba($B$2,$D$2,D361,F361,J361,K361,M361)</f>
        <v>21806.75</v>
      </c>
      <c r="BB361" s="61">
        <f>BA361+SUM(N361:AZ361)</f>
        <v>21806.75</v>
      </c>
      <c r="BC361" s="56" t="str">
        <f>SpellNumber(L361,BB361)</f>
        <v>INR  Twenty One Thousand Eight Hundred &amp; Six  and Paise Seventy Five Only</v>
      </c>
      <c r="BD361" s="15">
        <v>162</v>
      </c>
      <c r="BE361" s="85">
        <f t="shared" si="48"/>
        <v>183.25</v>
      </c>
      <c r="HP361" s="16"/>
      <c r="HQ361" s="16"/>
      <c r="HR361" s="16"/>
      <c r="HS361" s="16"/>
      <c r="HT361" s="16"/>
    </row>
    <row r="362" spans="1:228" s="15" customFormat="1" ht="33.75" customHeight="1">
      <c r="A362" s="64">
        <v>350</v>
      </c>
      <c r="B362" s="75" t="s">
        <v>786</v>
      </c>
      <c r="C362" s="80" t="s">
        <v>713</v>
      </c>
      <c r="D362" s="78">
        <v>6</v>
      </c>
      <c r="E362" s="79" t="s">
        <v>259</v>
      </c>
      <c r="F362" s="70">
        <v>48.64</v>
      </c>
      <c r="G362" s="57"/>
      <c r="H362" s="47"/>
      <c r="I362" s="46" t="s">
        <v>39</v>
      </c>
      <c r="J362" s="48">
        <f>IF(I362="Less(-)",-1,1)</f>
        <v>1</v>
      </c>
      <c r="K362" s="49" t="s">
        <v>64</v>
      </c>
      <c r="L362" s="49" t="s">
        <v>7</v>
      </c>
      <c r="M362" s="58"/>
      <c r="N362" s="57"/>
      <c r="O362" s="57"/>
      <c r="P362" s="59"/>
      <c r="Q362" s="57"/>
      <c r="R362" s="57"/>
      <c r="S362" s="59"/>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60">
        <f>total_amount_ba($B$2,$D$2,D362,F362,J362,K362,M362)</f>
        <v>291.84</v>
      </c>
      <c r="BB362" s="61">
        <f>BA362+SUM(N362:AZ362)</f>
        <v>291.84</v>
      </c>
      <c r="BC362" s="56" t="str">
        <f>SpellNumber(L362,BB362)</f>
        <v>INR  Two Hundred &amp; Ninety One  and Paise Eighty Four Only</v>
      </c>
      <c r="BD362" s="15">
        <v>43</v>
      </c>
      <c r="BE362" s="85">
        <f t="shared" si="48"/>
        <v>48.64</v>
      </c>
      <c r="HP362" s="16"/>
      <c r="HQ362" s="16"/>
      <c r="HR362" s="16"/>
      <c r="HS362" s="16"/>
      <c r="HT362" s="16"/>
    </row>
    <row r="363" spans="1:228" s="15" customFormat="1" ht="62.25" customHeight="1">
      <c r="A363" s="64">
        <v>351</v>
      </c>
      <c r="B363" s="75" t="s">
        <v>787</v>
      </c>
      <c r="C363" s="80" t="s">
        <v>714</v>
      </c>
      <c r="D363" s="78">
        <v>12</v>
      </c>
      <c r="E363" s="79" t="s">
        <v>259</v>
      </c>
      <c r="F363" s="70">
        <v>278.28</v>
      </c>
      <c r="G363" s="57"/>
      <c r="H363" s="47"/>
      <c r="I363" s="46" t="s">
        <v>39</v>
      </c>
      <c r="J363" s="48">
        <f aca="true" t="shared" si="59" ref="J363:J369">IF(I363="Less(-)",-1,1)</f>
        <v>1</v>
      </c>
      <c r="K363" s="49" t="s">
        <v>64</v>
      </c>
      <c r="L363" s="49" t="s">
        <v>7</v>
      </c>
      <c r="M363" s="58"/>
      <c r="N363" s="57"/>
      <c r="O363" s="57"/>
      <c r="P363" s="59"/>
      <c r="Q363" s="57"/>
      <c r="R363" s="57"/>
      <c r="S363" s="59"/>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60">
        <f aca="true" t="shared" si="60" ref="BA363:BA369">total_amount_ba($B$2,$D$2,D363,F363,J363,K363,M363)</f>
        <v>3339.36</v>
      </c>
      <c r="BB363" s="61">
        <f aca="true" t="shared" si="61" ref="BB363:BB369">BA363+SUM(N363:AZ363)</f>
        <v>3339.36</v>
      </c>
      <c r="BC363" s="56" t="str">
        <f aca="true" t="shared" si="62" ref="BC363:BC369">SpellNumber(L363,BB363)</f>
        <v>INR  Three Thousand Three Hundred &amp; Thirty Nine  and Paise Thirty Six Only</v>
      </c>
      <c r="BD363" s="15">
        <v>246</v>
      </c>
      <c r="BE363" s="85">
        <f t="shared" si="48"/>
        <v>278.28</v>
      </c>
      <c r="HP363" s="16"/>
      <c r="HQ363" s="16"/>
      <c r="HR363" s="16"/>
      <c r="HS363" s="16"/>
      <c r="HT363" s="16"/>
    </row>
    <row r="364" spans="1:228" s="15" customFormat="1" ht="117.75" customHeight="1">
      <c r="A364" s="64">
        <v>352</v>
      </c>
      <c r="B364" s="75" t="s">
        <v>796</v>
      </c>
      <c r="C364" s="80" t="s">
        <v>715</v>
      </c>
      <c r="D364" s="78">
        <v>4</v>
      </c>
      <c r="E364" s="79" t="s">
        <v>261</v>
      </c>
      <c r="F364" s="70">
        <v>113.12</v>
      </c>
      <c r="G364" s="57"/>
      <c r="H364" s="47"/>
      <c r="I364" s="46" t="s">
        <v>39</v>
      </c>
      <c r="J364" s="48">
        <f t="shared" si="59"/>
        <v>1</v>
      </c>
      <c r="K364" s="49" t="s">
        <v>64</v>
      </c>
      <c r="L364" s="49" t="s">
        <v>7</v>
      </c>
      <c r="M364" s="58"/>
      <c r="N364" s="57"/>
      <c r="O364" s="57"/>
      <c r="P364" s="59"/>
      <c r="Q364" s="57"/>
      <c r="R364" s="57"/>
      <c r="S364" s="59"/>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60">
        <f t="shared" si="60"/>
        <v>452.48</v>
      </c>
      <c r="BB364" s="61">
        <f t="shared" si="61"/>
        <v>452.48</v>
      </c>
      <c r="BC364" s="56" t="str">
        <f t="shared" si="62"/>
        <v>INR  Four Hundred &amp; Fifty Two  and Paise Forty Eight Only</v>
      </c>
      <c r="BD364" s="15">
        <v>100</v>
      </c>
      <c r="BE364" s="85">
        <f t="shared" si="48"/>
        <v>113.12</v>
      </c>
      <c r="HP364" s="16"/>
      <c r="HQ364" s="16"/>
      <c r="HR364" s="16"/>
      <c r="HS364" s="16"/>
      <c r="HT364" s="16"/>
    </row>
    <row r="365" spans="1:228" s="15" customFormat="1" ht="132.75" customHeight="1">
      <c r="A365" s="64">
        <v>353</v>
      </c>
      <c r="B365" s="75" t="s">
        <v>797</v>
      </c>
      <c r="C365" s="80" t="s">
        <v>716</v>
      </c>
      <c r="D365" s="78">
        <v>8</v>
      </c>
      <c r="E365" s="79" t="s">
        <v>261</v>
      </c>
      <c r="F365" s="70">
        <v>518.09</v>
      </c>
      <c r="G365" s="57"/>
      <c r="H365" s="47"/>
      <c r="I365" s="46" t="s">
        <v>39</v>
      </c>
      <c r="J365" s="48">
        <f t="shared" si="59"/>
        <v>1</v>
      </c>
      <c r="K365" s="49" t="s">
        <v>64</v>
      </c>
      <c r="L365" s="49" t="s">
        <v>7</v>
      </c>
      <c r="M365" s="58"/>
      <c r="N365" s="57"/>
      <c r="O365" s="57"/>
      <c r="P365" s="59"/>
      <c r="Q365" s="57"/>
      <c r="R365" s="57"/>
      <c r="S365" s="59"/>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60">
        <f t="shared" si="60"/>
        <v>4144.72</v>
      </c>
      <c r="BB365" s="61">
        <f t="shared" si="61"/>
        <v>4144.72</v>
      </c>
      <c r="BC365" s="56" t="str">
        <f t="shared" si="62"/>
        <v>INR  Four Thousand One Hundred &amp; Forty Four  and Paise Seventy Two Only</v>
      </c>
      <c r="BD365" s="15">
        <v>458</v>
      </c>
      <c r="BE365" s="85">
        <f t="shared" si="48"/>
        <v>518.09</v>
      </c>
      <c r="HP365" s="16"/>
      <c r="HQ365" s="16"/>
      <c r="HR365" s="16"/>
      <c r="HS365" s="16"/>
      <c r="HT365" s="16"/>
    </row>
    <row r="366" spans="1:228" s="15" customFormat="1" ht="48" customHeight="1">
      <c r="A366" s="64">
        <v>354</v>
      </c>
      <c r="B366" s="75" t="s">
        <v>788</v>
      </c>
      <c r="C366" s="80" t="s">
        <v>717</v>
      </c>
      <c r="D366" s="78">
        <v>1600</v>
      </c>
      <c r="E366" s="79" t="s">
        <v>259</v>
      </c>
      <c r="F366" s="70">
        <v>69</v>
      </c>
      <c r="G366" s="57"/>
      <c r="H366" s="47"/>
      <c r="I366" s="46" t="s">
        <v>39</v>
      </c>
      <c r="J366" s="48">
        <f t="shared" si="59"/>
        <v>1</v>
      </c>
      <c r="K366" s="49" t="s">
        <v>64</v>
      </c>
      <c r="L366" s="49" t="s">
        <v>7</v>
      </c>
      <c r="M366" s="58"/>
      <c r="N366" s="57"/>
      <c r="O366" s="57"/>
      <c r="P366" s="59"/>
      <c r="Q366" s="57"/>
      <c r="R366" s="57"/>
      <c r="S366" s="59"/>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60">
        <f t="shared" si="60"/>
        <v>110400</v>
      </c>
      <c r="BB366" s="61">
        <f t="shared" si="61"/>
        <v>110400</v>
      </c>
      <c r="BC366" s="56" t="str">
        <f t="shared" si="62"/>
        <v>INR  One Lakh Ten Thousand Four Hundred    Only</v>
      </c>
      <c r="BD366" s="15">
        <v>61</v>
      </c>
      <c r="BE366" s="85">
        <f t="shared" si="48"/>
        <v>69</v>
      </c>
      <c r="HP366" s="16"/>
      <c r="HQ366" s="16"/>
      <c r="HR366" s="16"/>
      <c r="HS366" s="16"/>
      <c r="HT366" s="16"/>
    </row>
    <row r="367" spans="1:228" s="15" customFormat="1" ht="45.75" customHeight="1">
      <c r="A367" s="64">
        <v>355</v>
      </c>
      <c r="B367" s="75" t="s">
        <v>789</v>
      </c>
      <c r="C367" s="80" t="s">
        <v>718</v>
      </c>
      <c r="D367" s="78">
        <v>1720</v>
      </c>
      <c r="E367" s="79" t="s">
        <v>259</v>
      </c>
      <c r="F367" s="70">
        <v>121.04</v>
      </c>
      <c r="G367" s="57"/>
      <c r="H367" s="47"/>
      <c r="I367" s="46" t="s">
        <v>39</v>
      </c>
      <c r="J367" s="48">
        <f t="shared" si="59"/>
        <v>1</v>
      </c>
      <c r="K367" s="49" t="s">
        <v>64</v>
      </c>
      <c r="L367" s="49" t="s">
        <v>7</v>
      </c>
      <c r="M367" s="58"/>
      <c r="N367" s="57"/>
      <c r="O367" s="57"/>
      <c r="P367" s="59"/>
      <c r="Q367" s="57"/>
      <c r="R367" s="57"/>
      <c r="S367" s="59"/>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60">
        <f t="shared" si="60"/>
        <v>208188.8</v>
      </c>
      <c r="BB367" s="61">
        <f t="shared" si="61"/>
        <v>208188.8</v>
      </c>
      <c r="BC367" s="56" t="str">
        <f t="shared" si="62"/>
        <v>INR  Two Lakh Eight Thousand One Hundred &amp; Eighty Eight  and Paise Eighty Only</v>
      </c>
      <c r="BD367" s="15">
        <v>107</v>
      </c>
      <c r="BE367" s="85">
        <f t="shared" si="48"/>
        <v>121.04</v>
      </c>
      <c r="HP367" s="16"/>
      <c r="HQ367" s="16"/>
      <c r="HR367" s="16"/>
      <c r="HS367" s="16"/>
      <c r="HT367" s="16"/>
    </row>
    <row r="368" spans="1:228" s="15" customFormat="1" ht="47.25" customHeight="1">
      <c r="A368" s="64">
        <v>356</v>
      </c>
      <c r="B368" s="75" t="s">
        <v>790</v>
      </c>
      <c r="C368" s="80" t="s">
        <v>719</v>
      </c>
      <c r="D368" s="78">
        <v>150</v>
      </c>
      <c r="E368" s="79" t="s">
        <v>798</v>
      </c>
      <c r="F368" s="70">
        <v>608.59</v>
      </c>
      <c r="G368" s="57"/>
      <c r="H368" s="47"/>
      <c r="I368" s="46" t="s">
        <v>39</v>
      </c>
      <c r="J368" s="48">
        <f t="shared" si="59"/>
        <v>1</v>
      </c>
      <c r="K368" s="49" t="s">
        <v>64</v>
      </c>
      <c r="L368" s="49" t="s">
        <v>7</v>
      </c>
      <c r="M368" s="58"/>
      <c r="N368" s="57"/>
      <c r="O368" s="57"/>
      <c r="P368" s="59"/>
      <c r="Q368" s="57"/>
      <c r="R368" s="57"/>
      <c r="S368" s="59"/>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60">
        <f t="shared" si="60"/>
        <v>91288.5</v>
      </c>
      <c r="BB368" s="61">
        <f t="shared" si="61"/>
        <v>91288.5</v>
      </c>
      <c r="BC368" s="56" t="str">
        <f t="shared" si="62"/>
        <v>INR  Ninety One Thousand Two Hundred &amp; Eighty Eight  and Paise Fifty Only</v>
      </c>
      <c r="BD368" s="15">
        <v>538</v>
      </c>
      <c r="BE368" s="85">
        <f t="shared" si="48"/>
        <v>608.59</v>
      </c>
      <c r="HP368" s="16"/>
      <c r="HQ368" s="16"/>
      <c r="HR368" s="16"/>
      <c r="HS368" s="16"/>
      <c r="HT368" s="16"/>
    </row>
    <row r="369" spans="1:228" s="15" customFormat="1" ht="34.5" customHeight="1">
      <c r="A369" s="64">
        <v>357</v>
      </c>
      <c r="B369" s="75" t="s">
        <v>791</v>
      </c>
      <c r="C369" s="80" t="s">
        <v>720</v>
      </c>
      <c r="D369" s="78">
        <v>100</v>
      </c>
      <c r="E369" s="79" t="s">
        <v>259</v>
      </c>
      <c r="F369" s="70">
        <v>97.28</v>
      </c>
      <c r="G369" s="57"/>
      <c r="H369" s="47"/>
      <c r="I369" s="46" t="s">
        <v>39</v>
      </c>
      <c r="J369" s="48">
        <f t="shared" si="59"/>
        <v>1</v>
      </c>
      <c r="K369" s="49" t="s">
        <v>64</v>
      </c>
      <c r="L369" s="49" t="s">
        <v>7</v>
      </c>
      <c r="M369" s="58"/>
      <c r="N369" s="57"/>
      <c r="O369" s="57"/>
      <c r="P369" s="59"/>
      <c r="Q369" s="57"/>
      <c r="R369" s="57"/>
      <c r="S369" s="59"/>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60">
        <f t="shared" si="60"/>
        <v>9728</v>
      </c>
      <c r="BB369" s="61">
        <f t="shared" si="61"/>
        <v>9728</v>
      </c>
      <c r="BC369" s="56" t="str">
        <f t="shared" si="62"/>
        <v>INR  Nine Thousand Seven Hundred &amp; Twenty Eight  Only</v>
      </c>
      <c r="BD369" s="15">
        <v>86</v>
      </c>
      <c r="BE369" s="85">
        <f t="shared" si="48"/>
        <v>97.28</v>
      </c>
      <c r="HP369" s="16"/>
      <c r="HQ369" s="16"/>
      <c r="HR369" s="16"/>
      <c r="HS369" s="16"/>
      <c r="HT369" s="16"/>
    </row>
    <row r="370" spans="1:228" s="15" customFormat="1" ht="38.25" customHeight="1">
      <c r="A370" s="64">
        <v>358</v>
      </c>
      <c r="B370" s="75" t="s">
        <v>792</v>
      </c>
      <c r="C370" s="80" t="s">
        <v>721</v>
      </c>
      <c r="D370" s="78">
        <v>120</v>
      </c>
      <c r="E370" s="79" t="s">
        <v>259</v>
      </c>
      <c r="F370" s="70">
        <v>127.83</v>
      </c>
      <c r="G370" s="57"/>
      <c r="H370" s="47"/>
      <c r="I370" s="46" t="s">
        <v>39</v>
      </c>
      <c r="J370" s="48">
        <f aca="true" t="shared" si="63" ref="J370:J380">IF(I370="Less(-)",-1,1)</f>
        <v>1</v>
      </c>
      <c r="K370" s="49" t="s">
        <v>64</v>
      </c>
      <c r="L370" s="49" t="s">
        <v>7</v>
      </c>
      <c r="M370" s="58"/>
      <c r="N370" s="57"/>
      <c r="O370" s="57"/>
      <c r="P370" s="59"/>
      <c r="Q370" s="57"/>
      <c r="R370" s="57"/>
      <c r="S370" s="59"/>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60">
        <f aca="true" t="shared" si="64" ref="BA370:BA380">total_amount_ba($B$2,$D$2,D370,F370,J370,K370,M370)</f>
        <v>15339.6</v>
      </c>
      <c r="BB370" s="61">
        <f aca="true" t="shared" si="65" ref="BB370:BB380">BA370+SUM(N370:AZ370)</f>
        <v>15339.6</v>
      </c>
      <c r="BC370" s="56" t="str">
        <f aca="true" t="shared" si="66" ref="BC370:BC380">SpellNumber(L370,BB370)</f>
        <v>INR  Fifteen Thousand Three Hundred &amp; Thirty Nine  and Paise Sixty Only</v>
      </c>
      <c r="BD370" s="15">
        <v>113</v>
      </c>
      <c r="BE370" s="85">
        <f t="shared" si="48"/>
        <v>127.83</v>
      </c>
      <c r="HP370" s="16"/>
      <c r="HQ370" s="16"/>
      <c r="HR370" s="16"/>
      <c r="HS370" s="16"/>
      <c r="HT370" s="16"/>
    </row>
    <row r="371" spans="1:228" s="15" customFormat="1" ht="77.25" customHeight="1">
      <c r="A371" s="64">
        <v>359</v>
      </c>
      <c r="B371" s="75" t="s">
        <v>793</v>
      </c>
      <c r="C371" s="80" t="s">
        <v>722</v>
      </c>
      <c r="D371" s="78">
        <v>500</v>
      </c>
      <c r="E371" s="79" t="s">
        <v>259</v>
      </c>
      <c r="F371" s="70">
        <v>242.08</v>
      </c>
      <c r="G371" s="57"/>
      <c r="H371" s="47"/>
      <c r="I371" s="46" t="s">
        <v>39</v>
      </c>
      <c r="J371" s="48">
        <f t="shared" si="63"/>
        <v>1</v>
      </c>
      <c r="K371" s="49" t="s">
        <v>64</v>
      </c>
      <c r="L371" s="49" t="s">
        <v>7</v>
      </c>
      <c r="M371" s="58"/>
      <c r="N371" s="57"/>
      <c r="O371" s="57"/>
      <c r="P371" s="59"/>
      <c r="Q371" s="57"/>
      <c r="R371" s="57"/>
      <c r="S371" s="59"/>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60">
        <f t="shared" si="64"/>
        <v>121040</v>
      </c>
      <c r="BB371" s="61">
        <f t="shared" si="65"/>
        <v>121040</v>
      </c>
      <c r="BC371" s="56" t="str">
        <f t="shared" si="66"/>
        <v>INR  One Lakh Twenty One Thousand  &amp;Forty  Only</v>
      </c>
      <c r="BD371" s="15">
        <v>214</v>
      </c>
      <c r="BE371" s="85">
        <f>BD371*1.12*1.01</f>
        <v>242.08</v>
      </c>
      <c r="HP371" s="16"/>
      <c r="HQ371" s="16"/>
      <c r="HR371" s="16"/>
      <c r="HS371" s="16"/>
      <c r="HT371" s="16"/>
    </row>
    <row r="372" spans="1:228" s="15" customFormat="1" ht="62.25" customHeight="1">
      <c r="A372" s="64">
        <v>360</v>
      </c>
      <c r="B372" s="75" t="s">
        <v>800</v>
      </c>
      <c r="C372" s="80" t="s">
        <v>723</v>
      </c>
      <c r="D372" s="78">
        <v>165</v>
      </c>
      <c r="E372" s="79" t="s">
        <v>261</v>
      </c>
      <c r="F372" s="70">
        <v>105.2</v>
      </c>
      <c r="G372" s="57"/>
      <c r="H372" s="47"/>
      <c r="I372" s="46" t="s">
        <v>39</v>
      </c>
      <c r="J372" s="48">
        <f t="shared" si="63"/>
        <v>1</v>
      </c>
      <c r="K372" s="49" t="s">
        <v>64</v>
      </c>
      <c r="L372" s="49" t="s">
        <v>7</v>
      </c>
      <c r="M372" s="58"/>
      <c r="N372" s="57"/>
      <c r="O372" s="57"/>
      <c r="P372" s="59"/>
      <c r="Q372" s="57"/>
      <c r="R372" s="57"/>
      <c r="S372" s="59"/>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60">
        <f t="shared" si="64"/>
        <v>17358</v>
      </c>
      <c r="BB372" s="61">
        <f t="shared" si="65"/>
        <v>17358</v>
      </c>
      <c r="BC372" s="56" t="str">
        <f t="shared" si="66"/>
        <v>INR  Seventeen Thousand Three Hundred &amp; Fifty Eight  Only</v>
      </c>
      <c r="BD372" s="15">
        <v>93</v>
      </c>
      <c r="BE372" s="85">
        <f>BD372*1.12*1.01</f>
        <v>105.2</v>
      </c>
      <c r="HP372" s="16"/>
      <c r="HQ372" s="16"/>
      <c r="HR372" s="16"/>
      <c r="HS372" s="16"/>
      <c r="HT372" s="16"/>
    </row>
    <row r="373" spans="1:228" s="15" customFormat="1" ht="59.25" customHeight="1">
      <c r="A373" s="64">
        <v>361</v>
      </c>
      <c r="B373" s="75" t="s">
        <v>801</v>
      </c>
      <c r="C373" s="80" t="s">
        <v>724</v>
      </c>
      <c r="D373" s="78">
        <v>250</v>
      </c>
      <c r="E373" s="79" t="s">
        <v>261</v>
      </c>
      <c r="F373" s="70">
        <v>210.4</v>
      </c>
      <c r="G373" s="57"/>
      <c r="H373" s="47"/>
      <c r="I373" s="46" t="s">
        <v>39</v>
      </c>
      <c r="J373" s="48">
        <f t="shared" si="63"/>
        <v>1</v>
      </c>
      <c r="K373" s="49" t="s">
        <v>64</v>
      </c>
      <c r="L373" s="49" t="s">
        <v>7</v>
      </c>
      <c r="M373" s="58"/>
      <c r="N373" s="57"/>
      <c r="O373" s="57"/>
      <c r="P373" s="59"/>
      <c r="Q373" s="57"/>
      <c r="R373" s="57"/>
      <c r="S373" s="59"/>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60">
        <f t="shared" si="64"/>
        <v>52600</v>
      </c>
      <c r="BB373" s="61">
        <f t="shared" si="65"/>
        <v>52600</v>
      </c>
      <c r="BC373" s="56" t="str">
        <f t="shared" si="66"/>
        <v>INR  Fifty Two Thousand Six Hundred    Only</v>
      </c>
      <c r="BD373" s="15">
        <v>186</v>
      </c>
      <c r="BE373" s="85">
        <f>BD373*1.12*1.01</f>
        <v>210.4</v>
      </c>
      <c r="HP373" s="16"/>
      <c r="HQ373" s="16"/>
      <c r="HR373" s="16"/>
      <c r="HS373" s="16"/>
      <c r="HT373" s="16"/>
    </row>
    <row r="374" spans="1:228" s="15" customFormat="1" ht="49.5" customHeight="1">
      <c r="A374" s="64">
        <v>362</v>
      </c>
      <c r="B374" s="75" t="s">
        <v>802</v>
      </c>
      <c r="C374" s="80" t="s">
        <v>725</v>
      </c>
      <c r="D374" s="78">
        <v>1200</v>
      </c>
      <c r="E374" s="79" t="s">
        <v>803</v>
      </c>
      <c r="F374" s="70">
        <v>233.03</v>
      </c>
      <c r="G374" s="57"/>
      <c r="H374" s="47"/>
      <c r="I374" s="46" t="s">
        <v>39</v>
      </c>
      <c r="J374" s="48">
        <f t="shared" si="63"/>
        <v>1</v>
      </c>
      <c r="K374" s="49" t="s">
        <v>64</v>
      </c>
      <c r="L374" s="49" t="s">
        <v>7</v>
      </c>
      <c r="M374" s="58"/>
      <c r="N374" s="57"/>
      <c r="O374" s="57"/>
      <c r="P374" s="59"/>
      <c r="Q374" s="57"/>
      <c r="R374" s="57"/>
      <c r="S374" s="59"/>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60">
        <f t="shared" si="64"/>
        <v>279636</v>
      </c>
      <c r="BB374" s="61">
        <f t="shared" si="65"/>
        <v>279636</v>
      </c>
      <c r="BC374" s="56" t="str">
        <f t="shared" si="66"/>
        <v>INR  Two Lakh Seventy Nine Thousand Six Hundred &amp; Thirty Six  Only</v>
      </c>
      <c r="BD374" s="15">
        <v>206</v>
      </c>
      <c r="BE374" s="85">
        <f>BD374*1.12*1.01</f>
        <v>233.03</v>
      </c>
      <c r="HP374" s="16"/>
      <c r="HQ374" s="16"/>
      <c r="HR374" s="16"/>
      <c r="HS374" s="16"/>
      <c r="HT374" s="16"/>
    </row>
    <row r="375" spans="1:228" s="15" customFormat="1" ht="116.25" customHeight="1">
      <c r="A375" s="64">
        <v>363</v>
      </c>
      <c r="B375" s="75" t="s">
        <v>917</v>
      </c>
      <c r="C375" s="80" t="s">
        <v>726</v>
      </c>
      <c r="D375" s="78">
        <v>1</v>
      </c>
      <c r="E375" s="79" t="s">
        <v>261</v>
      </c>
      <c r="F375" s="70">
        <v>147203</v>
      </c>
      <c r="G375" s="57"/>
      <c r="H375" s="47"/>
      <c r="I375" s="46" t="s">
        <v>39</v>
      </c>
      <c r="J375" s="48">
        <f t="shared" si="63"/>
        <v>1</v>
      </c>
      <c r="K375" s="49" t="s">
        <v>64</v>
      </c>
      <c r="L375" s="49" t="s">
        <v>7</v>
      </c>
      <c r="M375" s="58"/>
      <c r="N375" s="57"/>
      <c r="O375" s="57"/>
      <c r="P375" s="59"/>
      <c r="Q375" s="57"/>
      <c r="R375" s="57"/>
      <c r="S375" s="59"/>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60">
        <f t="shared" si="64"/>
        <v>147203</v>
      </c>
      <c r="BB375" s="61">
        <f t="shared" si="65"/>
        <v>147203</v>
      </c>
      <c r="BC375" s="56" t="str">
        <f t="shared" si="66"/>
        <v>INR  One Lakh Forty Seven Thousand Two Hundred &amp; Three  Only</v>
      </c>
      <c r="BD375" s="15">
        <v>147203</v>
      </c>
      <c r="HP375" s="16"/>
      <c r="HQ375" s="16"/>
      <c r="HR375" s="16"/>
      <c r="HS375" s="16"/>
      <c r="HT375" s="16"/>
    </row>
    <row r="376" spans="1:228" s="15" customFormat="1" ht="51" customHeight="1">
      <c r="A376" s="64">
        <v>364</v>
      </c>
      <c r="B376" s="74" t="s">
        <v>804</v>
      </c>
      <c r="C376" s="80" t="s">
        <v>727</v>
      </c>
      <c r="D376" s="78">
        <v>5</v>
      </c>
      <c r="E376" s="79" t="s">
        <v>259</v>
      </c>
      <c r="F376" s="70">
        <v>1798</v>
      </c>
      <c r="G376" s="57"/>
      <c r="H376" s="47"/>
      <c r="I376" s="46" t="s">
        <v>39</v>
      </c>
      <c r="J376" s="48">
        <f t="shared" si="63"/>
        <v>1</v>
      </c>
      <c r="K376" s="49" t="s">
        <v>64</v>
      </c>
      <c r="L376" s="49" t="s">
        <v>7</v>
      </c>
      <c r="M376" s="58"/>
      <c r="N376" s="57"/>
      <c r="O376" s="57"/>
      <c r="P376" s="59"/>
      <c r="Q376" s="57"/>
      <c r="R376" s="57"/>
      <c r="S376" s="59"/>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60">
        <f t="shared" si="64"/>
        <v>8990</v>
      </c>
      <c r="BB376" s="61">
        <f t="shared" si="65"/>
        <v>8990</v>
      </c>
      <c r="BC376" s="56" t="str">
        <f t="shared" si="66"/>
        <v>INR  Eight Thousand Nine Hundred &amp; Ninety  Only</v>
      </c>
      <c r="BD376" s="15">
        <v>1798</v>
      </c>
      <c r="HP376" s="16"/>
      <c r="HQ376" s="16"/>
      <c r="HR376" s="16"/>
      <c r="HS376" s="16"/>
      <c r="HT376" s="16"/>
    </row>
    <row r="377" spans="1:228" s="15" customFormat="1" ht="61.5" customHeight="1">
      <c r="A377" s="64">
        <v>365</v>
      </c>
      <c r="B377" s="74" t="s">
        <v>805</v>
      </c>
      <c r="C377" s="80" t="s">
        <v>728</v>
      </c>
      <c r="D377" s="78">
        <v>400</v>
      </c>
      <c r="E377" s="79" t="s">
        <v>259</v>
      </c>
      <c r="F377" s="70">
        <v>1698</v>
      </c>
      <c r="G377" s="57"/>
      <c r="H377" s="47"/>
      <c r="I377" s="46" t="s">
        <v>39</v>
      </c>
      <c r="J377" s="48">
        <f t="shared" si="63"/>
        <v>1</v>
      </c>
      <c r="K377" s="49" t="s">
        <v>64</v>
      </c>
      <c r="L377" s="49" t="s">
        <v>7</v>
      </c>
      <c r="M377" s="58"/>
      <c r="N377" s="57"/>
      <c r="O377" s="57"/>
      <c r="P377" s="59"/>
      <c r="Q377" s="57"/>
      <c r="R377" s="57"/>
      <c r="S377" s="59"/>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60">
        <f t="shared" si="64"/>
        <v>679200</v>
      </c>
      <c r="BB377" s="61">
        <f t="shared" si="65"/>
        <v>679200</v>
      </c>
      <c r="BC377" s="56" t="str">
        <f t="shared" si="66"/>
        <v>INR  Six Lakh Seventy Nine Thousand Two Hundred    Only</v>
      </c>
      <c r="BD377" s="15">
        <v>1698</v>
      </c>
      <c r="HP377" s="16"/>
      <c r="HQ377" s="16"/>
      <c r="HR377" s="16"/>
      <c r="HS377" s="16"/>
      <c r="HT377" s="16"/>
    </row>
    <row r="378" spans="1:228" s="15" customFormat="1" ht="63" customHeight="1">
      <c r="A378" s="64">
        <v>366</v>
      </c>
      <c r="B378" s="74" t="s">
        <v>806</v>
      </c>
      <c r="C378" s="80" t="s">
        <v>729</v>
      </c>
      <c r="D378" s="78">
        <v>100</v>
      </c>
      <c r="E378" s="79" t="s">
        <v>259</v>
      </c>
      <c r="F378" s="70">
        <v>1244</v>
      </c>
      <c r="G378" s="57"/>
      <c r="H378" s="47"/>
      <c r="I378" s="46" t="s">
        <v>39</v>
      </c>
      <c r="J378" s="48">
        <f t="shared" si="63"/>
        <v>1</v>
      </c>
      <c r="K378" s="49" t="s">
        <v>64</v>
      </c>
      <c r="L378" s="49" t="s">
        <v>7</v>
      </c>
      <c r="M378" s="58"/>
      <c r="N378" s="57"/>
      <c r="O378" s="57"/>
      <c r="P378" s="59"/>
      <c r="Q378" s="57"/>
      <c r="R378" s="57"/>
      <c r="S378" s="59"/>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60">
        <f t="shared" si="64"/>
        <v>124400</v>
      </c>
      <c r="BB378" s="61">
        <f t="shared" si="65"/>
        <v>124400</v>
      </c>
      <c r="BC378" s="56" t="str">
        <f t="shared" si="66"/>
        <v>INR  One Lakh Twenty Four Thousand Four Hundred    Only</v>
      </c>
      <c r="BD378" s="15">
        <v>1244</v>
      </c>
      <c r="HP378" s="16"/>
      <c r="HQ378" s="16"/>
      <c r="HR378" s="16"/>
      <c r="HS378" s="16"/>
      <c r="HT378" s="16"/>
    </row>
    <row r="379" spans="1:228" s="15" customFormat="1" ht="58.5" customHeight="1">
      <c r="A379" s="64">
        <v>367</v>
      </c>
      <c r="B379" s="74" t="s">
        <v>807</v>
      </c>
      <c r="C379" s="80" t="s">
        <v>730</v>
      </c>
      <c r="D379" s="78">
        <v>550</v>
      </c>
      <c r="E379" s="79" t="s">
        <v>259</v>
      </c>
      <c r="F379" s="70">
        <v>460</v>
      </c>
      <c r="G379" s="57"/>
      <c r="H379" s="47"/>
      <c r="I379" s="46" t="s">
        <v>39</v>
      </c>
      <c r="J379" s="48">
        <f t="shared" si="63"/>
        <v>1</v>
      </c>
      <c r="K379" s="49" t="s">
        <v>64</v>
      </c>
      <c r="L379" s="49" t="s">
        <v>7</v>
      </c>
      <c r="M379" s="58"/>
      <c r="N379" s="57"/>
      <c r="O379" s="57"/>
      <c r="P379" s="59"/>
      <c r="Q379" s="57"/>
      <c r="R379" s="57"/>
      <c r="S379" s="59"/>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60">
        <f t="shared" si="64"/>
        <v>253000</v>
      </c>
      <c r="BB379" s="61">
        <f t="shared" si="65"/>
        <v>253000</v>
      </c>
      <c r="BC379" s="56" t="str">
        <f t="shared" si="66"/>
        <v>INR  Two Lakh Fifty Three Thousand    Only</v>
      </c>
      <c r="BD379" s="15">
        <v>460</v>
      </c>
      <c r="HP379" s="16"/>
      <c r="HQ379" s="16"/>
      <c r="HR379" s="16"/>
      <c r="HS379" s="16"/>
      <c r="HT379" s="16"/>
    </row>
    <row r="380" spans="1:228" s="15" customFormat="1" ht="63.75" customHeight="1">
      <c r="A380" s="64">
        <v>368</v>
      </c>
      <c r="B380" s="74" t="s">
        <v>808</v>
      </c>
      <c r="C380" s="80" t="s">
        <v>731</v>
      </c>
      <c r="D380" s="78">
        <v>450</v>
      </c>
      <c r="E380" s="79" t="s">
        <v>259</v>
      </c>
      <c r="F380" s="70">
        <v>218</v>
      </c>
      <c r="G380" s="57"/>
      <c r="H380" s="47"/>
      <c r="I380" s="46" t="s">
        <v>39</v>
      </c>
      <c r="J380" s="48">
        <f t="shared" si="63"/>
        <v>1</v>
      </c>
      <c r="K380" s="49" t="s">
        <v>64</v>
      </c>
      <c r="L380" s="49" t="s">
        <v>7</v>
      </c>
      <c r="M380" s="58"/>
      <c r="N380" s="57"/>
      <c r="O380" s="57"/>
      <c r="P380" s="59"/>
      <c r="Q380" s="57"/>
      <c r="R380" s="57"/>
      <c r="S380" s="59"/>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60">
        <f t="shared" si="64"/>
        <v>98100</v>
      </c>
      <c r="BB380" s="61">
        <f t="shared" si="65"/>
        <v>98100</v>
      </c>
      <c r="BC380" s="56" t="str">
        <f t="shared" si="66"/>
        <v>INR  Ninety Eight Thousand One Hundred    Only</v>
      </c>
      <c r="BD380" s="15">
        <v>218</v>
      </c>
      <c r="HP380" s="16"/>
      <c r="HQ380" s="16"/>
      <c r="HR380" s="16"/>
      <c r="HS380" s="16"/>
      <c r="HT380" s="16"/>
    </row>
    <row r="381" spans="1:228" s="15" customFormat="1" ht="63" customHeight="1">
      <c r="A381" s="64">
        <v>369</v>
      </c>
      <c r="B381" s="74" t="s">
        <v>809</v>
      </c>
      <c r="C381" s="80" t="s">
        <v>862</v>
      </c>
      <c r="D381" s="78">
        <v>189</v>
      </c>
      <c r="E381" s="79" t="s">
        <v>259</v>
      </c>
      <c r="F381" s="70">
        <v>154</v>
      </c>
      <c r="G381" s="57"/>
      <c r="H381" s="47"/>
      <c r="I381" s="46" t="s">
        <v>39</v>
      </c>
      <c r="J381" s="48">
        <f aca="true" t="shared" si="67" ref="J381:J386">IF(I381="Less(-)",-1,1)</f>
        <v>1</v>
      </c>
      <c r="K381" s="49" t="s">
        <v>64</v>
      </c>
      <c r="L381" s="49" t="s">
        <v>7</v>
      </c>
      <c r="M381" s="58"/>
      <c r="N381" s="57"/>
      <c r="O381" s="57"/>
      <c r="P381" s="59"/>
      <c r="Q381" s="57"/>
      <c r="R381" s="57"/>
      <c r="S381" s="59"/>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60">
        <f aca="true" t="shared" si="68" ref="BA381:BA386">total_amount_ba($B$2,$D$2,D381,F381,J381,K381,M381)</f>
        <v>29106</v>
      </c>
      <c r="BB381" s="61">
        <f aca="true" t="shared" si="69" ref="BB381:BB386">BA381+SUM(N381:AZ381)</f>
        <v>29106</v>
      </c>
      <c r="BC381" s="56" t="str">
        <f aca="true" t="shared" si="70" ref="BC381:BC386">SpellNumber(L381,BB381)</f>
        <v>INR  Twenty Nine Thousand One Hundred &amp; Six  Only</v>
      </c>
      <c r="BD381" s="15">
        <v>154</v>
      </c>
      <c r="HP381" s="16"/>
      <c r="HQ381" s="16"/>
      <c r="HR381" s="16"/>
      <c r="HS381" s="16"/>
      <c r="HT381" s="16"/>
    </row>
    <row r="382" spans="1:228" s="15" customFormat="1" ht="58.5" customHeight="1">
      <c r="A382" s="64">
        <v>370</v>
      </c>
      <c r="B382" s="74" t="s">
        <v>810</v>
      </c>
      <c r="C382" s="80" t="s">
        <v>863</v>
      </c>
      <c r="D382" s="78">
        <v>600</v>
      </c>
      <c r="E382" s="79" t="s">
        <v>259</v>
      </c>
      <c r="F382" s="70">
        <v>97</v>
      </c>
      <c r="G382" s="57"/>
      <c r="H382" s="47"/>
      <c r="I382" s="46" t="s">
        <v>39</v>
      </c>
      <c r="J382" s="48">
        <f t="shared" si="67"/>
        <v>1</v>
      </c>
      <c r="K382" s="49" t="s">
        <v>64</v>
      </c>
      <c r="L382" s="49" t="s">
        <v>7</v>
      </c>
      <c r="M382" s="58"/>
      <c r="N382" s="57"/>
      <c r="O382" s="57"/>
      <c r="P382" s="59"/>
      <c r="Q382" s="57"/>
      <c r="R382" s="57"/>
      <c r="S382" s="59"/>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60">
        <f t="shared" si="68"/>
        <v>58200</v>
      </c>
      <c r="BB382" s="61">
        <f t="shared" si="69"/>
        <v>58200</v>
      </c>
      <c r="BC382" s="56" t="str">
        <f t="shared" si="70"/>
        <v>INR  Fifty Eight Thousand Two Hundred    Only</v>
      </c>
      <c r="BD382" s="15">
        <v>97</v>
      </c>
      <c r="HP382" s="16"/>
      <c r="HQ382" s="16"/>
      <c r="HR382" s="16"/>
      <c r="HS382" s="16"/>
      <c r="HT382" s="16"/>
    </row>
    <row r="383" spans="1:228" s="15" customFormat="1" ht="63.75" customHeight="1">
      <c r="A383" s="64">
        <v>371</v>
      </c>
      <c r="B383" s="74" t="s">
        <v>811</v>
      </c>
      <c r="C383" s="80" t="s">
        <v>864</v>
      </c>
      <c r="D383" s="78">
        <v>600</v>
      </c>
      <c r="E383" s="79" t="s">
        <v>259</v>
      </c>
      <c r="F383" s="70">
        <v>82</v>
      </c>
      <c r="G383" s="57"/>
      <c r="H383" s="47"/>
      <c r="I383" s="46" t="s">
        <v>39</v>
      </c>
      <c r="J383" s="48">
        <f t="shared" si="67"/>
        <v>1</v>
      </c>
      <c r="K383" s="49" t="s">
        <v>64</v>
      </c>
      <c r="L383" s="49" t="s">
        <v>7</v>
      </c>
      <c r="M383" s="58"/>
      <c r="N383" s="57"/>
      <c r="O383" s="57"/>
      <c r="P383" s="59"/>
      <c r="Q383" s="57"/>
      <c r="R383" s="57"/>
      <c r="S383" s="59"/>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60">
        <f t="shared" si="68"/>
        <v>49200</v>
      </c>
      <c r="BB383" s="61">
        <f t="shared" si="69"/>
        <v>49200</v>
      </c>
      <c r="BC383" s="56" t="str">
        <f t="shared" si="70"/>
        <v>INR  Forty Nine Thousand Two Hundred    Only</v>
      </c>
      <c r="BD383" s="15">
        <v>82</v>
      </c>
      <c r="HP383" s="16"/>
      <c r="HQ383" s="16"/>
      <c r="HR383" s="16"/>
      <c r="HS383" s="16"/>
      <c r="HT383" s="16"/>
    </row>
    <row r="384" spans="1:228" s="15" customFormat="1" ht="88.5" customHeight="1">
      <c r="A384" s="64">
        <v>372</v>
      </c>
      <c r="B384" s="75" t="s">
        <v>812</v>
      </c>
      <c r="C384" s="80" t="s">
        <v>865</v>
      </c>
      <c r="D384" s="78">
        <v>135</v>
      </c>
      <c r="E384" s="79" t="s">
        <v>261</v>
      </c>
      <c r="F384" s="70">
        <v>2250</v>
      </c>
      <c r="G384" s="57"/>
      <c r="H384" s="47"/>
      <c r="I384" s="46" t="s">
        <v>39</v>
      </c>
      <c r="J384" s="48">
        <f t="shared" si="67"/>
        <v>1</v>
      </c>
      <c r="K384" s="49" t="s">
        <v>64</v>
      </c>
      <c r="L384" s="49" t="s">
        <v>7</v>
      </c>
      <c r="M384" s="58"/>
      <c r="N384" s="57"/>
      <c r="O384" s="57"/>
      <c r="P384" s="59"/>
      <c r="Q384" s="57"/>
      <c r="R384" s="57"/>
      <c r="S384" s="59"/>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60">
        <f t="shared" si="68"/>
        <v>303750</v>
      </c>
      <c r="BB384" s="61">
        <f t="shared" si="69"/>
        <v>303750</v>
      </c>
      <c r="BC384" s="56" t="str">
        <f t="shared" si="70"/>
        <v>INR  Three Lakh Three Thousand Seven Hundred &amp; Fifty  Only</v>
      </c>
      <c r="BD384" s="15">
        <v>2250</v>
      </c>
      <c r="HP384" s="16"/>
      <c r="HQ384" s="16"/>
      <c r="HR384" s="16"/>
      <c r="HS384" s="16"/>
      <c r="HT384" s="16"/>
    </row>
    <row r="385" spans="1:228" s="15" customFormat="1" ht="61.5" customHeight="1">
      <c r="A385" s="64">
        <v>373</v>
      </c>
      <c r="B385" s="75" t="s">
        <v>813</v>
      </c>
      <c r="C385" s="80" t="s">
        <v>866</v>
      </c>
      <c r="D385" s="78">
        <v>25</v>
      </c>
      <c r="E385" s="79" t="s">
        <v>261</v>
      </c>
      <c r="F385" s="70">
        <v>1340</v>
      </c>
      <c r="G385" s="57"/>
      <c r="H385" s="47"/>
      <c r="I385" s="46" t="s">
        <v>39</v>
      </c>
      <c r="J385" s="48">
        <f t="shared" si="67"/>
        <v>1</v>
      </c>
      <c r="K385" s="49" t="s">
        <v>64</v>
      </c>
      <c r="L385" s="49" t="s">
        <v>7</v>
      </c>
      <c r="M385" s="58"/>
      <c r="N385" s="57"/>
      <c r="O385" s="57"/>
      <c r="P385" s="59"/>
      <c r="Q385" s="57"/>
      <c r="R385" s="57"/>
      <c r="S385" s="59"/>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60">
        <f t="shared" si="68"/>
        <v>33500</v>
      </c>
      <c r="BB385" s="61">
        <f t="shared" si="69"/>
        <v>33500</v>
      </c>
      <c r="BC385" s="56" t="str">
        <f t="shared" si="70"/>
        <v>INR  Thirty Three Thousand Five Hundred    Only</v>
      </c>
      <c r="BD385" s="15">
        <v>1340</v>
      </c>
      <c r="HP385" s="16"/>
      <c r="HQ385" s="16"/>
      <c r="HR385" s="16"/>
      <c r="HS385" s="16"/>
      <c r="HT385" s="16"/>
    </row>
    <row r="386" spans="1:228" s="15" customFormat="1" ht="60.75" customHeight="1">
      <c r="A386" s="64">
        <v>374</v>
      </c>
      <c r="B386" s="75" t="s">
        <v>814</v>
      </c>
      <c r="C386" s="80" t="s">
        <v>867</v>
      </c>
      <c r="D386" s="78">
        <v>18</v>
      </c>
      <c r="E386" s="79" t="s">
        <v>261</v>
      </c>
      <c r="F386" s="70">
        <v>1947</v>
      </c>
      <c r="G386" s="57"/>
      <c r="H386" s="47"/>
      <c r="I386" s="46" t="s">
        <v>39</v>
      </c>
      <c r="J386" s="48">
        <f t="shared" si="67"/>
        <v>1</v>
      </c>
      <c r="K386" s="49" t="s">
        <v>64</v>
      </c>
      <c r="L386" s="49" t="s">
        <v>7</v>
      </c>
      <c r="M386" s="58"/>
      <c r="N386" s="57"/>
      <c r="O386" s="57"/>
      <c r="P386" s="59"/>
      <c r="Q386" s="57"/>
      <c r="R386" s="57"/>
      <c r="S386" s="59"/>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60">
        <f t="shared" si="68"/>
        <v>35046</v>
      </c>
      <c r="BB386" s="61">
        <f t="shared" si="69"/>
        <v>35046</v>
      </c>
      <c r="BC386" s="56" t="str">
        <f t="shared" si="70"/>
        <v>INR  Thirty Five Thousand  &amp;Forty Six  Only</v>
      </c>
      <c r="BD386" s="15">
        <v>1947</v>
      </c>
      <c r="HP386" s="16"/>
      <c r="HQ386" s="16"/>
      <c r="HR386" s="16"/>
      <c r="HS386" s="16"/>
      <c r="HT386" s="16"/>
    </row>
    <row r="387" spans="1:228" s="15" customFormat="1" ht="102.75" customHeight="1">
      <c r="A387" s="64">
        <v>375</v>
      </c>
      <c r="B387" s="75" t="s">
        <v>815</v>
      </c>
      <c r="C387" s="80" t="s">
        <v>868</v>
      </c>
      <c r="D387" s="78">
        <v>60</v>
      </c>
      <c r="E387" s="79" t="s">
        <v>260</v>
      </c>
      <c r="F387" s="70">
        <v>3503</v>
      </c>
      <c r="G387" s="57"/>
      <c r="H387" s="47"/>
      <c r="I387" s="46" t="s">
        <v>39</v>
      </c>
      <c r="J387" s="48">
        <f aca="true" t="shared" si="71" ref="J387:J397">IF(I387="Less(-)",-1,1)</f>
        <v>1</v>
      </c>
      <c r="K387" s="49" t="s">
        <v>64</v>
      </c>
      <c r="L387" s="49" t="s">
        <v>7</v>
      </c>
      <c r="M387" s="58"/>
      <c r="N387" s="57"/>
      <c r="O387" s="57"/>
      <c r="P387" s="59"/>
      <c r="Q387" s="57"/>
      <c r="R387" s="57"/>
      <c r="S387" s="59"/>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60">
        <f aca="true" t="shared" si="72" ref="BA387:BA397">total_amount_ba($B$2,$D$2,D387,F387,J387,K387,M387)</f>
        <v>210180</v>
      </c>
      <c r="BB387" s="61">
        <f aca="true" t="shared" si="73" ref="BB387:BB397">BA387+SUM(N387:AZ387)</f>
        <v>210180</v>
      </c>
      <c r="BC387" s="56" t="str">
        <f aca="true" t="shared" si="74" ref="BC387:BC397">SpellNumber(L387,BB387)</f>
        <v>INR  Two Lakh Ten Thousand One Hundred &amp; Eighty  Only</v>
      </c>
      <c r="BD387" s="15">
        <v>3503</v>
      </c>
      <c r="HP387" s="16"/>
      <c r="HQ387" s="16"/>
      <c r="HR387" s="16"/>
      <c r="HS387" s="16"/>
      <c r="HT387" s="16"/>
    </row>
    <row r="388" spans="1:228" s="15" customFormat="1" ht="49.5" customHeight="1">
      <c r="A388" s="64">
        <v>376</v>
      </c>
      <c r="B388" s="75" t="s">
        <v>816</v>
      </c>
      <c r="C388" s="80" t="s">
        <v>869</v>
      </c>
      <c r="D388" s="78">
        <v>35</v>
      </c>
      <c r="E388" s="79" t="s">
        <v>260</v>
      </c>
      <c r="F388" s="70">
        <v>1145</v>
      </c>
      <c r="G388" s="57"/>
      <c r="H388" s="47"/>
      <c r="I388" s="46" t="s">
        <v>39</v>
      </c>
      <c r="J388" s="48">
        <f t="shared" si="71"/>
        <v>1</v>
      </c>
      <c r="K388" s="49" t="s">
        <v>64</v>
      </c>
      <c r="L388" s="49" t="s">
        <v>7</v>
      </c>
      <c r="M388" s="58"/>
      <c r="N388" s="57"/>
      <c r="O388" s="57"/>
      <c r="P388" s="59"/>
      <c r="Q388" s="57"/>
      <c r="R388" s="57"/>
      <c r="S388" s="59"/>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60">
        <f t="shared" si="72"/>
        <v>40075</v>
      </c>
      <c r="BB388" s="61">
        <f t="shared" si="73"/>
        <v>40075</v>
      </c>
      <c r="BC388" s="56" t="str">
        <f t="shared" si="74"/>
        <v>INR  Forty Thousand  &amp;Seventy Five  Only</v>
      </c>
      <c r="BD388" s="15">
        <v>1145</v>
      </c>
      <c r="HP388" s="16"/>
      <c r="HQ388" s="16"/>
      <c r="HR388" s="16"/>
      <c r="HS388" s="16"/>
      <c r="HT388" s="16"/>
    </row>
    <row r="389" spans="1:228" s="15" customFormat="1" ht="49.5" customHeight="1">
      <c r="A389" s="64">
        <v>377</v>
      </c>
      <c r="B389" s="75" t="s">
        <v>817</v>
      </c>
      <c r="C389" s="80" t="s">
        <v>870</v>
      </c>
      <c r="D389" s="78">
        <v>35</v>
      </c>
      <c r="E389" s="79" t="s">
        <v>260</v>
      </c>
      <c r="F389" s="70">
        <v>878</v>
      </c>
      <c r="G389" s="57"/>
      <c r="H389" s="47"/>
      <c r="I389" s="46" t="s">
        <v>39</v>
      </c>
      <c r="J389" s="48">
        <f t="shared" si="71"/>
        <v>1</v>
      </c>
      <c r="K389" s="49" t="s">
        <v>64</v>
      </c>
      <c r="L389" s="49" t="s">
        <v>7</v>
      </c>
      <c r="M389" s="58"/>
      <c r="N389" s="57"/>
      <c r="O389" s="57"/>
      <c r="P389" s="59"/>
      <c r="Q389" s="57"/>
      <c r="R389" s="57"/>
      <c r="S389" s="59"/>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60">
        <f t="shared" si="72"/>
        <v>30730</v>
      </c>
      <c r="BB389" s="61">
        <f t="shared" si="73"/>
        <v>30730</v>
      </c>
      <c r="BC389" s="56" t="str">
        <f t="shared" si="74"/>
        <v>INR  Thirty Thousand Seven Hundred &amp; Thirty  Only</v>
      </c>
      <c r="BD389" s="15">
        <v>878</v>
      </c>
      <c r="HP389" s="16"/>
      <c r="HQ389" s="16"/>
      <c r="HR389" s="16"/>
      <c r="HS389" s="16"/>
      <c r="HT389" s="16"/>
    </row>
    <row r="390" spans="1:228" s="15" customFormat="1" ht="48" customHeight="1">
      <c r="A390" s="64">
        <v>378</v>
      </c>
      <c r="B390" s="75" t="s">
        <v>818</v>
      </c>
      <c r="C390" s="80" t="s">
        <v>871</v>
      </c>
      <c r="D390" s="78">
        <v>25</v>
      </c>
      <c r="E390" s="79" t="s">
        <v>260</v>
      </c>
      <c r="F390" s="70">
        <v>617</v>
      </c>
      <c r="G390" s="57"/>
      <c r="H390" s="47"/>
      <c r="I390" s="46" t="s">
        <v>39</v>
      </c>
      <c r="J390" s="48">
        <f t="shared" si="71"/>
        <v>1</v>
      </c>
      <c r="K390" s="49" t="s">
        <v>64</v>
      </c>
      <c r="L390" s="49" t="s">
        <v>7</v>
      </c>
      <c r="M390" s="58"/>
      <c r="N390" s="57"/>
      <c r="O390" s="57"/>
      <c r="P390" s="59"/>
      <c r="Q390" s="57"/>
      <c r="R390" s="57"/>
      <c r="S390" s="59"/>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60">
        <f t="shared" si="72"/>
        <v>15425</v>
      </c>
      <c r="BB390" s="61">
        <f t="shared" si="73"/>
        <v>15425</v>
      </c>
      <c r="BC390" s="56" t="str">
        <f t="shared" si="74"/>
        <v>INR  Fifteen Thousand Four Hundred &amp; Twenty Five  Only</v>
      </c>
      <c r="BD390" s="15">
        <v>617</v>
      </c>
      <c r="HP390" s="16"/>
      <c r="HQ390" s="16"/>
      <c r="HR390" s="16"/>
      <c r="HS390" s="16"/>
      <c r="HT390" s="16"/>
    </row>
    <row r="391" spans="1:228" s="15" customFormat="1" ht="50.25" customHeight="1">
      <c r="A391" s="64">
        <v>379</v>
      </c>
      <c r="B391" s="75" t="s">
        <v>819</v>
      </c>
      <c r="C391" s="80" t="s">
        <v>872</v>
      </c>
      <c r="D391" s="78">
        <v>60</v>
      </c>
      <c r="E391" s="79" t="s">
        <v>260</v>
      </c>
      <c r="F391" s="70">
        <v>530</v>
      </c>
      <c r="G391" s="57"/>
      <c r="H391" s="47"/>
      <c r="I391" s="46" t="s">
        <v>39</v>
      </c>
      <c r="J391" s="48">
        <f t="shared" si="71"/>
        <v>1</v>
      </c>
      <c r="K391" s="49" t="s">
        <v>64</v>
      </c>
      <c r="L391" s="49" t="s">
        <v>7</v>
      </c>
      <c r="M391" s="58"/>
      <c r="N391" s="57"/>
      <c r="O391" s="57"/>
      <c r="P391" s="59"/>
      <c r="Q391" s="57"/>
      <c r="R391" s="57"/>
      <c r="S391" s="59"/>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60">
        <f t="shared" si="72"/>
        <v>31800</v>
      </c>
      <c r="BB391" s="61">
        <f t="shared" si="73"/>
        <v>31800</v>
      </c>
      <c r="BC391" s="56" t="str">
        <f t="shared" si="74"/>
        <v>INR  Thirty One Thousand Eight Hundred    Only</v>
      </c>
      <c r="BD391" s="15">
        <v>530</v>
      </c>
      <c r="HP391" s="16"/>
      <c r="HQ391" s="16"/>
      <c r="HR391" s="16"/>
      <c r="HS391" s="16"/>
      <c r="HT391" s="16"/>
    </row>
    <row r="392" spans="1:228" s="15" customFormat="1" ht="49.5" customHeight="1">
      <c r="A392" s="64">
        <v>380</v>
      </c>
      <c r="B392" s="75" t="s">
        <v>820</v>
      </c>
      <c r="C392" s="80" t="s">
        <v>873</v>
      </c>
      <c r="D392" s="78">
        <v>40</v>
      </c>
      <c r="E392" s="79" t="s">
        <v>260</v>
      </c>
      <c r="F392" s="70">
        <v>3450</v>
      </c>
      <c r="G392" s="57"/>
      <c r="H392" s="47"/>
      <c r="I392" s="46" t="s">
        <v>39</v>
      </c>
      <c r="J392" s="48">
        <f t="shared" si="71"/>
        <v>1</v>
      </c>
      <c r="K392" s="49" t="s">
        <v>64</v>
      </c>
      <c r="L392" s="49" t="s">
        <v>7</v>
      </c>
      <c r="M392" s="58"/>
      <c r="N392" s="57"/>
      <c r="O392" s="57"/>
      <c r="P392" s="59"/>
      <c r="Q392" s="57"/>
      <c r="R392" s="57"/>
      <c r="S392" s="59"/>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60">
        <f t="shared" si="72"/>
        <v>138000</v>
      </c>
      <c r="BB392" s="61">
        <f t="shared" si="73"/>
        <v>138000</v>
      </c>
      <c r="BC392" s="56" t="str">
        <f t="shared" si="74"/>
        <v>INR  One Lakh Thirty Eight Thousand    Only</v>
      </c>
      <c r="BD392" s="15">
        <v>3450</v>
      </c>
      <c r="HP392" s="16"/>
      <c r="HQ392" s="16"/>
      <c r="HR392" s="16"/>
      <c r="HS392" s="16"/>
      <c r="HT392" s="16"/>
    </row>
    <row r="393" spans="1:228" s="15" customFormat="1" ht="36" customHeight="1">
      <c r="A393" s="64">
        <v>381</v>
      </c>
      <c r="B393" s="75" t="s">
        <v>821</v>
      </c>
      <c r="C393" s="80" t="s">
        <v>874</v>
      </c>
      <c r="D393" s="78">
        <v>48</v>
      </c>
      <c r="E393" s="79" t="s">
        <v>261</v>
      </c>
      <c r="F393" s="70">
        <v>785</v>
      </c>
      <c r="G393" s="57"/>
      <c r="H393" s="47"/>
      <c r="I393" s="46" t="s">
        <v>39</v>
      </c>
      <c r="J393" s="48">
        <f t="shared" si="71"/>
        <v>1</v>
      </c>
      <c r="K393" s="49" t="s">
        <v>64</v>
      </c>
      <c r="L393" s="49" t="s">
        <v>7</v>
      </c>
      <c r="M393" s="58"/>
      <c r="N393" s="57"/>
      <c r="O393" s="57"/>
      <c r="P393" s="59"/>
      <c r="Q393" s="57"/>
      <c r="R393" s="57"/>
      <c r="S393" s="59"/>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60">
        <f t="shared" si="72"/>
        <v>37680</v>
      </c>
      <c r="BB393" s="61">
        <f t="shared" si="73"/>
        <v>37680</v>
      </c>
      <c r="BC393" s="56" t="str">
        <f t="shared" si="74"/>
        <v>INR  Thirty Seven Thousand Six Hundred &amp; Eighty  Only</v>
      </c>
      <c r="BD393" s="15">
        <v>785</v>
      </c>
      <c r="HP393" s="16"/>
      <c r="HQ393" s="16"/>
      <c r="HR393" s="16"/>
      <c r="HS393" s="16"/>
      <c r="HT393" s="16"/>
    </row>
    <row r="394" spans="1:228" s="15" customFormat="1" ht="39.75" customHeight="1">
      <c r="A394" s="64">
        <v>382</v>
      </c>
      <c r="B394" s="75" t="s">
        <v>822</v>
      </c>
      <c r="C394" s="80" t="s">
        <v>875</v>
      </c>
      <c r="D394" s="78">
        <v>100</v>
      </c>
      <c r="E394" s="79" t="s">
        <v>261</v>
      </c>
      <c r="F394" s="70">
        <v>1377</v>
      </c>
      <c r="G394" s="57"/>
      <c r="H394" s="47"/>
      <c r="I394" s="46" t="s">
        <v>39</v>
      </c>
      <c r="J394" s="48">
        <f t="shared" si="71"/>
        <v>1</v>
      </c>
      <c r="K394" s="49" t="s">
        <v>64</v>
      </c>
      <c r="L394" s="49" t="s">
        <v>7</v>
      </c>
      <c r="M394" s="58"/>
      <c r="N394" s="57"/>
      <c r="O394" s="57"/>
      <c r="P394" s="59"/>
      <c r="Q394" s="57"/>
      <c r="R394" s="57"/>
      <c r="S394" s="59"/>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60">
        <f t="shared" si="72"/>
        <v>137700</v>
      </c>
      <c r="BB394" s="61">
        <f t="shared" si="73"/>
        <v>137700</v>
      </c>
      <c r="BC394" s="56" t="str">
        <f t="shared" si="74"/>
        <v>INR  One Lakh Thirty Seven Thousand Seven Hundred    Only</v>
      </c>
      <c r="BD394" s="15">
        <v>1377</v>
      </c>
      <c r="HP394" s="16"/>
      <c r="HQ394" s="16"/>
      <c r="HR394" s="16"/>
      <c r="HS394" s="16"/>
      <c r="HT394" s="16"/>
    </row>
    <row r="395" spans="1:228" s="15" customFormat="1" ht="34.5" customHeight="1">
      <c r="A395" s="64">
        <v>383</v>
      </c>
      <c r="B395" s="75" t="s">
        <v>823</v>
      </c>
      <c r="C395" s="80" t="s">
        <v>876</v>
      </c>
      <c r="D395" s="78">
        <v>620</v>
      </c>
      <c r="E395" s="79" t="s">
        <v>261</v>
      </c>
      <c r="F395" s="70">
        <v>809</v>
      </c>
      <c r="G395" s="57"/>
      <c r="H395" s="47"/>
      <c r="I395" s="46" t="s">
        <v>39</v>
      </c>
      <c r="J395" s="48">
        <f t="shared" si="71"/>
        <v>1</v>
      </c>
      <c r="K395" s="49" t="s">
        <v>64</v>
      </c>
      <c r="L395" s="49" t="s">
        <v>7</v>
      </c>
      <c r="M395" s="58"/>
      <c r="N395" s="57"/>
      <c r="O395" s="57"/>
      <c r="P395" s="59"/>
      <c r="Q395" s="57"/>
      <c r="R395" s="57"/>
      <c r="S395" s="59"/>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60">
        <f t="shared" si="72"/>
        <v>501580</v>
      </c>
      <c r="BB395" s="61">
        <f t="shared" si="73"/>
        <v>501580</v>
      </c>
      <c r="BC395" s="56" t="str">
        <f t="shared" si="74"/>
        <v>INR  Five Lakh One Thousand Five Hundred &amp; Eighty  Only</v>
      </c>
      <c r="BD395" s="15">
        <v>809</v>
      </c>
      <c r="HP395" s="16"/>
      <c r="HQ395" s="16"/>
      <c r="HR395" s="16"/>
      <c r="HS395" s="16"/>
      <c r="HT395" s="16"/>
    </row>
    <row r="396" spans="1:228" s="15" customFormat="1" ht="34.5" customHeight="1">
      <c r="A396" s="64">
        <v>384</v>
      </c>
      <c r="B396" s="75" t="s">
        <v>824</v>
      </c>
      <c r="C396" s="80" t="s">
        <v>877</v>
      </c>
      <c r="D396" s="78">
        <v>10</v>
      </c>
      <c r="E396" s="79" t="s">
        <v>260</v>
      </c>
      <c r="F396" s="70">
        <v>9055</v>
      </c>
      <c r="G396" s="57"/>
      <c r="H396" s="47"/>
      <c r="I396" s="46" t="s">
        <v>39</v>
      </c>
      <c r="J396" s="48">
        <f t="shared" si="71"/>
        <v>1</v>
      </c>
      <c r="K396" s="49" t="s">
        <v>64</v>
      </c>
      <c r="L396" s="49" t="s">
        <v>7</v>
      </c>
      <c r="M396" s="58"/>
      <c r="N396" s="57"/>
      <c r="O396" s="57"/>
      <c r="P396" s="59"/>
      <c r="Q396" s="57"/>
      <c r="R396" s="57"/>
      <c r="S396" s="59"/>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60">
        <f t="shared" si="72"/>
        <v>90550</v>
      </c>
      <c r="BB396" s="61">
        <f t="shared" si="73"/>
        <v>90550</v>
      </c>
      <c r="BC396" s="56" t="str">
        <f t="shared" si="74"/>
        <v>INR  Ninety Thousand Five Hundred &amp; Fifty  Only</v>
      </c>
      <c r="BD396" s="15">
        <v>9055</v>
      </c>
      <c r="HP396" s="16"/>
      <c r="HQ396" s="16"/>
      <c r="HR396" s="16"/>
      <c r="HS396" s="16"/>
      <c r="HT396" s="16"/>
    </row>
    <row r="397" spans="1:228" s="15" customFormat="1" ht="49.5" customHeight="1">
      <c r="A397" s="64">
        <v>385</v>
      </c>
      <c r="B397" s="75" t="s">
        <v>825</v>
      </c>
      <c r="C397" s="80" t="s">
        <v>878</v>
      </c>
      <c r="D397" s="78">
        <v>12</v>
      </c>
      <c r="E397" s="79" t="s">
        <v>260</v>
      </c>
      <c r="F397" s="70">
        <v>2212</v>
      </c>
      <c r="G397" s="57"/>
      <c r="H397" s="47"/>
      <c r="I397" s="46" t="s">
        <v>39</v>
      </c>
      <c r="J397" s="48">
        <f t="shared" si="71"/>
        <v>1</v>
      </c>
      <c r="K397" s="49" t="s">
        <v>64</v>
      </c>
      <c r="L397" s="49" t="s">
        <v>7</v>
      </c>
      <c r="M397" s="58"/>
      <c r="N397" s="57"/>
      <c r="O397" s="57"/>
      <c r="P397" s="59"/>
      <c r="Q397" s="57"/>
      <c r="R397" s="57"/>
      <c r="S397" s="59"/>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60">
        <f t="shared" si="72"/>
        <v>26544</v>
      </c>
      <c r="BB397" s="61">
        <f t="shared" si="73"/>
        <v>26544</v>
      </c>
      <c r="BC397" s="56" t="str">
        <f t="shared" si="74"/>
        <v>INR  Twenty Six Thousand Five Hundred &amp; Forty Four  Only</v>
      </c>
      <c r="BD397" s="15">
        <v>2212</v>
      </c>
      <c r="HP397" s="16"/>
      <c r="HQ397" s="16"/>
      <c r="HR397" s="16"/>
      <c r="HS397" s="16"/>
      <c r="HT397" s="16"/>
    </row>
    <row r="398" spans="1:228" s="15" customFormat="1" ht="49.5" customHeight="1">
      <c r="A398" s="64">
        <v>386</v>
      </c>
      <c r="B398" s="75" t="s">
        <v>826</v>
      </c>
      <c r="C398" s="80" t="s">
        <v>879</v>
      </c>
      <c r="D398" s="78">
        <v>20</v>
      </c>
      <c r="E398" s="79" t="s">
        <v>260</v>
      </c>
      <c r="F398" s="70">
        <v>2830</v>
      </c>
      <c r="G398" s="57"/>
      <c r="H398" s="47"/>
      <c r="I398" s="46" t="s">
        <v>39</v>
      </c>
      <c r="J398" s="48">
        <f>IF(I398="Less(-)",-1,1)</f>
        <v>1</v>
      </c>
      <c r="K398" s="49" t="s">
        <v>64</v>
      </c>
      <c r="L398" s="49" t="s">
        <v>7</v>
      </c>
      <c r="M398" s="58"/>
      <c r="N398" s="57"/>
      <c r="O398" s="57"/>
      <c r="P398" s="59"/>
      <c r="Q398" s="57"/>
      <c r="R398" s="57"/>
      <c r="S398" s="59"/>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60">
        <f>total_amount_ba($B$2,$D$2,D398,F398,J398,K398,M398)</f>
        <v>56600</v>
      </c>
      <c r="BB398" s="61">
        <f>BA398+SUM(N398:AZ398)</f>
        <v>56600</v>
      </c>
      <c r="BC398" s="56" t="str">
        <f>SpellNumber(L398,BB398)</f>
        <v>INR  Fifty Six Thousand Six Hundred    Only</v>
      </c>
      <c r="BD398" s="15">
        <v>2830</v>
      </c>
      <c r="HP398" s="16"/>
      <c r="HQ398" s="16"/>
      <c r="HR398" s="16"/>
      <c r="HS398" s="16"/>
      <c r="HT398" s="16"/>
    </row>
    <row r="399" spans="1:228" s="15" customFormat="1" ht="47.25" customHeight="1">
      <c r="A399" s="64">
        <v>387</v>
      </c>
      <c r="B399" s="75" t="s">
        <v>827</v>
      </c>
      <c r="C399" s="80" t="s">
        <v>880</v>
      </c>
      <c r="D399" s="78">
        <v>346</v>
      </c>
      <c r="E399" s="79" t="s">
        <v>260</v>
      </c>
      <c r="F399" s="70">
        <v>2142</v>
      </c>
      <c r="G399" s="57"/>
      <c r="H399" s="47"/>
      <c r="I399" s="46" t="s">
        <v>39</v>
      </c>
      <c r="J399" s="48">
        <f>IF(I399="Less(-)",-1,1)</f>
        <v>1</v>
      </c>
      <c r="K399" s="49" t="s">
        <v>64</v>
      </c>
      <c r="L399" s="49" t="s">
        <v>7</v>
      </c>
      <c r="M399" s="58"/>
      <c r="N399" s="57"/>
      <c r="O399" s="57"/>
      <c r="P399" s="59"/>
      <c r="Q399" s="57"/>
      <c r="R399" s="57"/>
      <c r="S399" s="59"/>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60">
        <f>total_amount_ba($B$2,$D$2,D399,F399,J399,K399,M399)</f>
        <v>741132</v>
      </c>
      <c r="BB399" s="61">
        <f>BA399+SUM(N399:AZ399)</f>
        <v>741132</v>
      </c>
      <c r="BC399" s="56" t="str">
        <f>SpellNumber(L399,BB399)</f>
        <v>INR  Seven Lakh Forty One Thousand One Hundred &amp; Thirty Two  Only</v>
      </c>
      <c r="BD399" s="15">
        <v>2142</v>
      </c>
      <c r="HP399" s="16"/>
      <c r="HQ399" s="16"/>
      <c r="HR399" s="16"/>
      <c r="HS399" s="16"/>
      <c r="HT399" s="16"/>
    </row>
    <row r="400" spans="1:228" s="15" customFormat="1" ht="45.75" customHeight="1">
      <c r="A400" s="64">
        <v>388</v>
      </c>
      <c r="B400" s="75" t="s">
        <v>828</v>
      </c>
      <c r="C400" s="80" t="s">
        <v>881</v>
      </c>
      <c r="D400" s="78">
        <v>17</v>
      </c>
      <c r="E400" s="79" t="s">
        <v>260</v>
      </c>
      <c r="F400" s="70">
        <v>2092</v>
      </c>
      <c r="G400" s="57"/>
      <c r="H400" s="47"/>
      <c r="I400" s="46" t="s">
        <v>39</v>
      </c>
      <c r="J400" s="48">
        <f aca="true" t="shared" si="75" ref="J400:J407">IF(I400="Less(-)",-1,1)</f>
        <v>1</v>
      </c>
      <c r="K400" s="49" t="s">
        <v>64</v>
      </c>
      <c r="L400" s="49" t="s">
        <v>7</v>
      </c>
      <c r="M400" s="58"/>
      <c r="N400" s="57"/>
      <c r="O400" s="57"/>
      <c r="P400" s="59"/>
      <c r="Q400" s="57"/>
      <c r="R400" s="57"/>
      <c r="S400" s="59"/>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60">
        <f aca="true" t="shared" si="76" ref="BA400:BA407">total_amount_ba($B$2,$D$2,D400,F400,J400,K400,M400)</f>
        <v>35564</v>
      </c>
      <c r="BB400" s="61">
        <f aca="true" t="shared" si="77" ref="BB400:BB407">BA400+SUM(N400:AZ400)</f>
        <v>35564</v>
      </c>
      <c r="BC400" s="56" t="str">
        <f aca="true" t="shared" si="78" ref="BC400:BC407">SpellNumber(L400,BB400)</f>
        <v>INR  Thirty Five Thousand Five Hundred &amp; Sixty Four  Only</v>
      </c>
      <c r="BD400" s="15">
        <v>2092</v>
      </c>
      <c r="HP400" s="16"/>
      <c r="HQ400" s="16"/>
      <c r="HR400" s="16"/>
      <c r="HS400" s="16"/>
      <c r="HT400" s="16"/>
    </row>
    <row r="401" spans="1:228" s="15" customFormat="1" ht="49.5" customHeight="1">
      <c r="A401" s="64">
        <v>389</v>
      </c>
      <c r="B401" s="75" t="s">
        <v>829</v>
      </c>
      <c r="C401" s="80" t="s">
        <v>882</v>
      </c>
      <c r="D401" s="78">
        <v>8</v>
      </c>
      <c r="E401" s="79" t="s">
        <v>260</v>
      </c>
      <c r="F401" s="70">
        <v>2410</v>
      </c>
      <c r="G401" s="57"/>
      <c r="H401" s="47"/>
      <c r="I401" s="46" t="s">
        <v>39</v>
      </c>
      <c r="J401" s="48">
        <f t="shared" si="75"/>
        <v>1</v>
      </c>
      <c r="K401" s="49" t="s">
        <v>64</v>
      </c>
      <c r="L401" s="49" t="s">
        <v>7</v>
      </c>
      <c r="M401" s="58"/>
      <c r="N401" s="57"/>
      <c r="O401" s="57"/>
      <c r="P401" s="59"/>
      <c r="Q401" s="57"/>
      <c r="R401" s="57"/>
      <c r="S401" s="59"/>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60">
        <f t="shared" si="76"/>
        <v>19280</v>
      </c>
      <c r="BB401" s="61">
        <f t="shared" si="77"/>
        <v>19280</v>
      </c>
      <c r="BC401" s="56" t="str">
        <f t="shared" si="78"/>
        <v>INR  Nineteen Thousand Two Hundred &amp; Eighty  Only</v>
      </c>
      <c r="BD401" s="15">
        <v>2410</v>
      </c>
      <c r="HP401" s="16"/>
      <c r="HQ401" s="16"/>
      <c r="HR401" s="16"/>
      <c r="HS401" s="16"/>
      <c r="HT401" s="16"/>
    </row>
    <row r="402" spans="1:228" s="15" customFormat="1" ht="62.25" customHeight="1">
      <c r="A402" s="64">
        <v>390</v>
      </c>
      <c r="B402" s="75" t="s">
        <v>861</v>
      </c>
      <c r="C402" s="80" t="s">
        <v>883</v>
      </c>
      <c r="D402" s="78">
        <v>16</v>
      </c>
      <c r="E402" s="79" t="s">
        <v>260</v>
      </c>
      <c r="F402" s="70">
        <v>1900</v>
      </c>
      <c r="G402" s="57"/>
      <c r="H402" s="47"/>
      <c r="I402" s="46" t="s">
        <v>39</v>
      </c>
      <c r="J402" s="48">
        <f t="shared" si="75"/>
        <v>1</v>
      </c>
      <c r="K402" s="49" t="s">
        <v>64</v>
      </c>
      <c r="L402" s="49" t="s">
        <v>7</v>
      </c>
      <c r="M402" s="58"/>
      <c r="N402" s="57"/>
      <c r="O402" s="57"/>
      <c r="P402" s="59"/>
      <c r="Q402" s="57"/>
      <c r="R402" s="57"/>
      <c r="S402" s="59"/>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60">
        <f t="shared" si="76"/>
        <v>30400</v>
      </c>
      <c r="BB402" s="61">
        <f t="shared" si="77"/>
        <v>30400</v>
      </c>
      <c r="BC402" s="56" t="str">
        <f t="shared" si="78"/>
        <v>INR  Thirty Thousand Four Hundred    Only</v>
      </c>
      <c r="BD402" s="15">
        <v>1900</v>
      </c>
      <c r="HP402" s="16"/>
      <c r="HQ402" s="16"/>
      <c r="HR402" s="16"/>
      <c r="HS402" s="16"/>
      <c r="HT402" s="16"/>
    </row>
    <row r="403" spans="1:228" s="15" customFormat="1" ht="35.25" customHeight="1">
      <c r="A403" s="64">
        <v>391</v>
      </c>
      <c r="B403" s="75" t="s">
        <v>830</v>
      </c>
      <c r="C403" s="80" t="s">
        <v>884</v>
      </c>
      <c r="D403" s="78">
        <v>39</v>
      </c>
      <c r="E403" s="79" t="s">
        <v>260</v>
      </c>
      <c r="F403" s="70">
        <v>3450</v>
      </c>
      <c r="G403" s="57"/>
      <c r="H403" s="47"/>
      <c r="I403" s="46" t="s">
        <v>39</v>
      </c>
      <c r="J403" s="48">
        <f t="shared" si="75"/>
        <v>1</v>
      </c>
      <c r="K403" s="49" t="s">
        <v>64</v>
      </c>
      <c r="L403" s="49" t="s">
        <v>7</v>
      </c>
      <c r="M403" s="58"/>
      <c r="N403" s="57"/>
      <c r="O403" s="57"/>
      <c r="P403" s="59"/>
      <c r="Q403" s="57"/>
      <c r="R403" s="57"/>
      <c r="S403" s="59"/>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60">
        <f t="shared" si="76"/>
        <v>134550</v>
      </c>
      <c r="BB403" s="61">
        <f t="shared" si="77"/>
        <v>134550</v>
      </c>
      <c r="BC403" s="56" t="str">
        <f t="shared" si="78"/>
        <v>INR  One Lakh Thirty Four Thousand Five Hundred &amp; Fifty  Only</v>
      </c>
      <c r="BD403" s="15">
        <v>3450</v>
      </c>
      <c r="HP403" s="16"/>
      <c r="HQ403" s="16"/>
      <c r="HR403" s="16"/>
      <c r="HS403" s="16"/>
      <c r="HT403" s="16"/>
    </row>
    <row r="404" spans="1:228" s="15" customFormat="1" ht="36" customHeight="1">
      <c r="A404" s="64">
        <v>392</v>
      </c>
      <c r="B404" s="75" t="s">
        <v>831</v>
      </c>
      <c r="C404" s="80" t="s">
        <v>885</v>
      </c>
      <c r="D404" s="78">
        <v>2</v>
      </c>
      <c r="E404" s="79" t="s">
        <v>260</v>
      </c>
      <c r="F404" s="70">
        <v>4450</v>
      </c>
      <c r="G404" s="57"/>
      <c r="H404" s="47"/>
      <c r="I404" s="46" t="s">
        <v>39</v>
      </c>
      <c r="J404" s="48">
        <f t="shared" si="75"/>
        <v>1</v>
      </c>
      <c r="K404" s="49" t="s">
        <v>64</v>
      </c>
      <c r="L404" s="49" t="s">
        <v>7</v>
      </c>
      <c r="M404" s="58"/>
      <c r="N404" s="57"/>
      <c r="O404" s="57"/>
      <c r="P404" s="59"/>
      <c r="Q404" s="57"/>
      <c r="R404" s="57"/>
      <c r="S404" s="59"/>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60">
        <f t="shared" si="76"/>
        <v>8900</v>
      </c>
      <c r="BB404" s="61">
        <f t="shared" si="77"/>
        <v>8900</v>
      </c>
      <c r="BC404" s="56" t="str">
        <f t="shared" si="78"/>
        <v>INR  Eight Thousand Nine Hundred    Only</v>
      </c>
      <c r="BD404" s="15">
        <v>4450</v>
      </c>
      <c r="HP404" s="16"/>
      <c r="HQ404" s="16"/>
      <c r="HR404" s="16"/>
      <c r="HS404" s="16"/>
      <c r="HT404" s="16"/>
    </row>
    <row r="405" spans="1:228" s="15" customFormat="1" ht="35.25" customHeight="1">
      <c r="A405" s="64">
        <v>393</v>
      </c>
      <c r="B405" s="75" t="s">
        <v>832</v>
      </c>
      <c r="C405" s="80" t="s">
        <v>886</v>
      </c>
      <c r="D405" s="78">
        <v>12</v>
      </c>
      <c r="E405" s="79" t="s">
        <v>261</v>
      </c>
      <c r="F405" s="70">
        <v>2500</v>
      </c>
      <c r="G405" s="57"/>
      <c r="H405" s="47"/>
      <c r="I405" s="46" t="s">
        <v>39</v>
      </c>
      <c r="J405" s="48">
        <f t="shared" si="75"/>
        <v>1</v>
      </c>
      <c r="K405" s="49" t="s">
        <v>64</v>
      </c>
      <c r="L405" s="49" t="s">
        <v>7</v>
      </c>
      <c r="M405" s="58"/>
      <c r="N405" s="57"/>
      <c r="O405" s="57"/>
      <c r="P405" s="59"/>
      <c r="Q405" s="57"/>
      <c r="R405" s="57"/>
      <c r="S405" s="59"/>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60">
        <f t="shared" si="76"/>
        <v>30000</v>
      </c>
      <c r="BB405" s="61">
        <f t="shared" si="77"/>
        <v>30000</v>
      </c>
      <c r="BC405" s="56" t="str">
        <f t="shared" si="78"/>
        <v>INR  Thirty Thousand    Only</v>
      </c>
      <c r="BD405" s="15">
        <v>2500</v>
      </c>
      <c r="HP405" s="16"/>
      <c r="HQ405" s="16"/>
      <c r="HR405" s="16"/>
      <c r="HS405" s="16"/>
      <c r="HT405" s="16"/>
    </row>
    <row r="406" spans="1:228" s="15" customFormat="1" ht="48" customHeight="1">
      <c r="A406" s="64">
        <v>394</v>
      </c>
      <c r="B406" s="75" t="s">
        <v>833</v>
      </c>
      <c r="C406" s="80" t="s">
        <v>887</v>
      </c>
      <c r="D406" s="78">
        <v>12</v>
      </c>
      <c r="E406" s="79" t="s">
        <v>261</v>
      </c>
      <c r="F406" s="70">
        <v>394</v>
      </c>
      <c r="G406" s="57"/>
      <c r="H406" s="47"/>
      <c r="I406" s="46" t="s">
        <v>39</v>
      </c>
      <c r="J406" s="48">
        <f t="shared" si="75"/>
        <v>1</v>
      </c>
      <c r="K406" s="49" t="s">
        <v>64</v>
      </c>
      <c r="L406" s="49" t="s">
        <v>7</v>
      </c>
      <c r="M406" s="58"/>
      <c r="N406" s="57"/>
      <c r="O406" s="57"/>
      <c r="P406" s="59"/>
      <c r="Q406" s="57"/>
      <c r="R406" s="57"/>
      <c r="S406" s="59"/>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60">
        <f t="shared" si="76"/>
        <v>4728</v>
      </c>
      <c r="BB406" s="61">
        <f t="shared" si="77"/>
        <v>4728</v>
      </c>
      <c r="BC406" s="56" t="str">
        <f t="shared" si="78"/>
        <v>INR  Four Thousand Seven Hundred &amp; Twenty Eight  Only</v>
      </c>
      <c r="BD406" s="15">
        <v>394</v>
      </c>
      <c r="HP406" s="16"/>
      <c r="HQ406" s="16"/>
      <c r="HR406" s="16"/>
      <c r="HS406" s="16"/>
      <c r="HT406" s="16"/>
    </row>
    <row r="407" spans="1:228" s="15" customFormat="1" ht="47.25" customHeight="1">
      <c r="A407" s="64">
        <v>395</v>
      </c>
      <c r="B407" s="75" t="s">
        <v>834</v>
      </c>
      <c r="C407" s="80" t="s">
        <v>888</v>
      </c>
      <c r="D407" s="78">
        <v>53</v>
      </c>
      <c r="E407" s="79" t="s">
        <v>260</v>
      </c>
      <c r="F407" s="70">
        <v>59990</v>
      </c>
      <c r="G407" s="57"/>
      <c r="H407" s="47"/>
      <c r="I407" s="46" t="s">
        <v>39</v>
      </c>
      <c r="J407" s="48">
        <f t="shared" si="75"/>
        <v>1</v>
      </c>
      <c r="K407" s="49" t="s">
        <v>64</v>
      </c>
      <c r="L407" s="49" t="s">
        <v>7</v>
      </c>
      <c r="M407" s="58"/>
      <c r="N407" s="57"/>
      <c r="O407" s="57"/>
      <c r="P407" s="59"/>
      <c r="Q407" s="57"/>
      <c r="R407" s="57"/>
      <c r="S407" s="59"/>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60">
        <f t="shared" si="76"/>
        <v>3179470</v>
      </c>
      <c r="BB407" s="61">
        <f t="shared" si="77"/>
        <v>3179470</v>
      </c>
      <c r="BC407" s="56" t="str">
        <f t="shared" si="78"/>
        <v>INR  Thirty One Lakh Seventy Nine Thousand Four Hundred &amp; Seventy  Only</v>
      </c>
      <c r="BD407" s="15">
        <v>59990</v>
      </c>
      <c r="HP407" s="16"/>
      <c r="HQ407" s="16"/>
      <c r="HR407" s="16"/>
      <c r="HS407" s="16"/>
      <c r="HT407" s="16"/>
    </row>
    <row r="408" spans="1:228" s="15" customFormat="1" ht="50.25" customHeight="1">
      <c r="A408" s="64">
        <v>396</v>
      </c>
      <c r="B408" s="75" t="s">
        <v>835</v>
      </c>
      <c r="C408" s="80" t="s">
        <v>889</v>
      </c>
      <c r="D408" s="78">
        <v>14</v>
      </c>
      <c r="E408" s="79" t="s">
        <v>260</v>
      </c>
      <c r="F408" s="70">
        <v>42990</v>
      </c>
      <c r="G408" s="57"/>
      <c r="H408" s="47"/>
      <c r="I408" s="46" t="s">
        <v>39</v>
      </c>
      <c r="J408" s="48">
        <f>IF(I408="Less(-)",-1,1)</f>
        <v>1</v>
      </c>
      <c r="K408" s="49" t="s">
        <v>64</v>
      </c>
      <c r="L408" s="49" t="s">
        <v>7</v>
      </c>
      <c r="M408" s="58"/>
      <c r="N408" s="57"/>
      <c r="O408" s="57"/>
      <c r="P408" s="59"/>
      <c r="Q408" s="57"/>
      <c r="R408" s="57"/>
      <c r="S408" s="59"/>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60">
        <f>total_amount_ba($B$2,$D$2,D408,F408,J408,K408,M408)</f>
        <v>601860</v>
      </c>
      <c r="BB408" s="61">
        <f>BA408+SUM(N408:AZ408)</f>
        <v>601860</v>
      </c>
      <c r="BC408" s="56" t="str">
        <f>SpellNumber(L408,BB408)</f>
        <v>INR  Six Lakh One Thousand Eight Hundred &amp; Sixty  Only</v>
      </c>
      <c r="BD408" s="15">
        <v>42990</v>
      </c>
      <c r="HP408" s="16"/>
      <c r="HQ408" s="16"/>
      <c r="HR408" s="16"/>
      <c r="HS408" s="16"/>
      <c r="HT408" s="16"/>
    </row>
    <row r="409" spans="1:228" s="15" customFormat="1" ht="45.75" customHeight="1">
      <c r="A409" s="64">
        <v>397</v>
      </c>
      <c r="B409" s="75" t="s">
        <v>836</v>
      </c>
      <c r="C409" s="80" t="s">
        <v>890</v>
      </c>
      <c r="D409" s="78">
        <v>35</v>
      </c>
      <c r="E409" s="79" t="s">
        <v>798</v>
      </c>
      <c r="F409" s="70">
        <v>35990</v>
      </c>
      <c r="G409" s="57"/>
      <c r="H409" s="47"/>
      <c r="I409" s="46" t="s">
        <v>39</v>
      </c>
      <c r="J409" s="48">
        <f>IF(I409="Less(-)",-1,1)</f>
        <v>1</v>
      </c>
      <c r="K409" s="49" t="s">
        <v>64</v>
      </c>
      <c r="L409" s="49" t="s">
        <v>7</v>
      </c>
      <c r="M409" s="58"/>
      <c r="N409" s="57"/>
      <c r="O409" s="57"/>
      <c r="P409" s="59"/>
      <c r="Q409" s="57"/>
      <c r="R409" s="57"/>
      <c r="S409" s="59"/>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60">
        <f>total_amount_ba($B$2,$D$2,D409,F409,J409,K409,M409)</f>
        <v>1259650</v>
      </c>
      <c r="BB409" s="61">
        <f>BA409+SUM(N409:AZ409)</f>
        <v>1259650</v>
      </c>
      <c r="BC409" s="56" t="str">
        <f>SpellNumber(L409,BB409)</f>
        <v>INR  Twelve Lakh Fifty Nine Thousand Six Hundred &amp; Fifty  Only</v>
      </c>
      <c r="BD409" s="15">
        <v>35990</v>
      </c>
      <c r="HP409" s="16"/>
      <c r="HQ409" s="16"/>
      <c r="HR409" s="16"/>
      <c r="HS409" s="16"/>
      <c r="HT409" s="16"/>
    </row>
    <row r="410" spans="1:228" s="15" customFormat="1" ht="36" customHeight="1">
      <c r="A410" s="64">
        <v>398</v>
      </c>
      <c r="B410" s="75" t="s">
        <v>837</v>
      </c>
      <c r="C410" s="80" t="s">
        <v>891</v>
      </c>
      <c r="D410" s="78">
        <v>655</v>
      </c>
      <c r="E410" s="79" t="s">
        <v>259</v>
      </c>
      <c r="F410" s="70">
        <v>840</v>
      </c>
      <c r="G410" s="57"/>
      <c r="H410" s="47"/>
      <c r="I410" s="46" t="s">
        <v>39</v>
      </c>
      <c r="J410" s="48">
        <f>IF(I410="Less(-)",-1,1)</f>
        <v>1</v>
      </c>
      <c r="K410" s="49" t="s">
        <v>64</v>
      </c>
      <c r="L410" s="49" t="s">
        <v>7</v>
      </c>
      <c r="M410" s="58"/>
      <c r="N410" s="57"/>
      <c r="O410" s="57"/>
      <c r="P410" s="59"/>
      <c r="Q410" s="57"/>
      <c r="R410" s="57"/>
      <c r="S410" s="59"/>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60">
        <f>total_amount_ba($B$2,$D$2,D410,F410,J410,K410,M410)</f>
        <v>550200</v>
      </c>
      <c r="BB410" s="61">
        <f>BA410+SUM(N410:AZ410)</f>
        <v>550200</v>
      </c>
      <c r="BC410" s="56" t="str">
        <f>SpellNumber(L410,BB410)</f>
        <v>INR  Five Lakh Fifty Thousand Two Hundred    Only</v>
      </c>
      <c r="BD410" s="15">
        <v>840</v>
      </c>
      <c r="HP410" s="16"/>
      <c r="HQ410" s="16"/>
      <c r="HR410" s="16"/>
      <c r="HS410" s="16"/>
      <c r="HT410" s="16"/>
    </row>
    <row r="411" spans="1:228" s="15" customFormat="1" ht="48.75" customHeight="1">
      <c r="A411" s="64">
        <v>399</v>
      </c>
      <c r="B411" s="75" t="s">
        <v>856</v>
      </c>
      <c r="C411" s="80" t="s">
        <v>892</v>
      </c>
      <c r="D411" s="78">
        <v>135</v>
      </c>
      <c r="E411" s="79" t="s">
        <v>260</v>
      </c>
      <c r="F411" s="70">
        <v>2450</v>
      </c>
      <c r="G411" s="57"/>
      <c r="H411" s="47"/>
      <c r="I411" s="46" t="s">
        <v>39</v>
      </c>
      <c r="J411" s="48">
        <f aca="true" t="shared" si="79" ref="J411:J430">IF(I411="Less(-)",-1,1)</f>
        <v>1</v>
      </c>
      <c r="K411" s="49" t="s">
        <v>64</v>
      </c>
      <c r="L411" s="49" t="s">
        <v>7</v>
      </c>
      <c r="M411" s="58"/>
      <c r="N411" s="57"/>
      <c r="O411" s="57"/>
      <c r="P411" s="59"/>
      <c r="Q411" s="57"/>
      <c r="R411" s="57"/>
      <c r="S411" s="59"/>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60">
        <f aca="true" t="shared" si="80" ref="BA411:BA430">total_amount_ba($B$2,$D$2,D411,F411,J411,K411,M411)</f>
        <v>330750</v>
      </c>
      <c r="BB411" s="61">
        <f aca="true" t="shared" si="81" ref="BB411:BB430">BA411+SUM(N411:AZ411)</f>
        <v>330750</v>
      </c>
      <c r="BC411" s="56" t="str">
        <f aca="true" t="shared" si="82" ref="BC411:BC430">SpellNumber(L411,BB411)</f>
        <v>INR  Three Lakh Thirty Thousand Seven Hundred &amp; Fifty  Only</v>
      </c>
      <c r="BD411" s="15">
        <v>2450</v>
      </c>
      <c r="HP411" s="16"/>
      <c r="HQ411" s="16"/>
      <c r="HR411" s="16"/>
      <c r="HS411" s="16"/>
      <c r="HT411" s="16"/>
    </row>
    <row r="412" spans="1:228" s="15" customFormat="1" ht="49.5" customHeight="1">
      <c r="A412" s="64">
        <v>400</v>
      </c>
      <c r="B412" s="75" t="s">
        <v>838</v>
      </c>
      <c r="C412" s="80" t="s">
        <v>893</v>
      </c>
      <c r="D412" s="78">
        <v>8</v>
      </c>
      <c r="E412" s="79" t="s">
        <v>261</v>
      </c>
      <c r="F412" s="70">
        <v>13629</v>
      </c>
      <c r="G412" s="57"/>
      <c r="H412" s="47"/>
      <c r="I412" s="46" t="s">
        <v>39</v>
      </c>
      <c r="J412" s="48">
        <f t="shared" si="79"/>
        <v>1</v>
      </c>
      <c r="K412" s="49" t="s">
        <v>64</v>
      </c>
      <c r="L412" s="49" t="s">
        <v>7</v>
      </c>
      <c r="M412" s="58"/>
      <c r="N412" s="57"/>
      <c r="O412" s="57"/>
      <c r="P412" s="59"/>
      <c r="Q412" s="57"/>
      <c r="R412" s="57"/>
      <c r="S412" s="59"/>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60">
        <f t="shared" si="80"/>
        <v>109032</v>
      </c>
      <c r="BB412" s="61">
        <f t="shared" si="81"/>
        <v>109032</v>
      </c>
      <c r="BC412" s="56" t="str">
        <f t="shared" si="82"/>
        <v>INR  One Lakh Nine Thousand  &amp;Thirty Two  Only</v>
      </c>
      <c r="BD412" s="15">
        <v>13629</v>
      </c>
      <c r="HP412" s="16"/>
      <c r="HQ412" s="16"/>
      <c r="HR412" s="16"/>
      <c r="HS412" s="16"/>
      <c r="HT412" s="16"/>
    </row>
    <row r="413" spans="1:228" s="15" customFormat="1" ht="48" customHeight="1">
      <c r="A413" s="64">
        <v>401</v>
      </c>
      <c r="B413" s="75" t="s">
        <v>839</v>
      </c>
      <c r="C413" s="80" t="s">
        <v>894</v>
      </c>
      <c r="D413" s="78">
        <v>4</v>
      </c>
      <c r="E413" s="79" t="s">
        <v>261</v>
      </c>
      <c r="F413" s="70">
        <v>9096</v>
      </c>
      <c r="G413" s="57"/>
      <c r="H413" s="47"/>
      <c r="I413" s="46" t="s">
        <v>39</v>
      </c>
      <c r="J413" s="48">
        <f t="shared" si="79"/>
        <v>1</v>
      </c>
      <c r="K413" s="49" t="s">
        <v>64</v>
      </c>
      <c r="L413" s="49" t="s">
        <v>7</v>
      </c>
      <c r="M413" s="58"/>
      <c r="N413" s="57"/>
      <c r="O413" s="57"/>
      <c r="P413" s="59"/>
      <c r="Q413" s="57"/>
      <c r="R413" s="57"/>
      <c r="S413" s="59"/>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60">
        <f t="shared" si="80"/>
        <v>36384</v>
      </c>
      <c r="BB413" s="61">
        <f t="shared" si="81"/>
        <v>36384</v>
      </c>
      <c r="BC413" s="56" t="str">
        <f t="shared" si="82"/>
        <v>INR  Thirty Six Thousand Three Hundred &amp; Eighty Four  Only</v>
      </c>
      <c r="BD413" s="15">
        <v>9096</v>
      </c>
      <c r="HP413" s="16"/>
      <c r="HQ413" s="16"/>
      <c r="HR413" s="16"/>
      <c r="HS413" s="16"/>
      <c r="HT413" s="16"/>
    </row>
    <row r="414" spans="1:228" s="15" customFormat="1" ht="160.5" customHeight="1">
      <c r="A414" s="64">
        <v>402</v>
      </c>
      <c r="B414" s="75" t="s">
        <v>840</v>
      </c>
      <c r="C414" s="80" t="s">
        <v>895</v>
      </c>
      <c r="D414" s="78">
        <v>1</v>
      </c>
      <c r="E414" s="79" t="s">
        <v>261</v>
      </c>
      <c r="F414" s="70">
        <v>7521</v>
      </c>
      <c r="G414" s="57"/>
      <c r="H414" s="47"/>
      <c r="I414" s="46" t="s">
        <v>39</v>
      </c>
      <c r="J414" s="48">
        <f t="shared" si="79"/>
        <v>1</v>
      </c>
      <c r="K414" s="49" t="s">
        <v>64</v>
      </c>
      <c r="L414" s="49" t="s">
        <v>7</v>
      </c>
      <c r="M414" s="58"/>
      <c r="N414" s="57"/>
      <c r="O414" s="57"/>
      <c r="P414" s="59"/>
      <c r="Q414" s="57"/>
      <c r="R414" s="57"/>
      <c r="S414" s="59"/>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60">
        <f t="shared" si="80"/>
        <v>7521</v>
      </c>
      <c r="BB414" s="61">
        <f t="shared" si="81"/>
        <v>7521</v>
      </c>
      <c r="BC414" s="56" t="str">
        <f t="shared" si="82"/>
        <v>INR  Seven Thousand Five Hundred &amp; Twenty One  Only</v>
      </c>
      <c r="BD414" s="15">
        <v>7521</v>
      </c>
      <c r="HP414" s="16"/>
      <c r="HQ414" s="16"/>
      <c r="HR414" s="16"/>
      <c r="HS414" s="16"/>
      <c r="HT414" s="16"/>
    </row>
    <row r="415" spans="1:228" s="15" customFormat="1" ht="189.75" customHeight="1">
      <c r="A415" s="64">
        <v>403</v>
      </c>
      <c r="B415" s="75" t="s">
        <v>841</v>
      </c>
      <c r="C415" s="80" t="s">
        <v>896</v>
      </c>
      <c r="D415" s="78">
        <v>1</v>
      </c>
      <c r="E415" s="79" t="s">
        <v>262</v>
      </c>
      <c r="F415" s="70">
        <v>287950</v>
      </c>
      <c r="G415" s="57"/>
      <c r="H415" s="47"/>
      <c r="I415" s="46" t="s">
        <v>39</v>
      </c>
      <c r="J415" s="48">
        <f t="shared" si="79"/>
        <v>1</v>
      </c>
      <c r="K415" s="49" t="s">
        <v>64</v>
      </c>
      <c r="L415" s="49" t="s">
        <v>7</v>
      </c>
      <c r="M415" s="58"/>
      <c r="N415" s="57"/>
      <c r="O415" s="57"/>
      <c r="P415" s="59"/>
      <c r="Q415" s="57"/>
      <c r="R415" s="57"/>
      <c r="S415" s="59"/>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60">
        <f t="shared" si="80"/>
        <v>287950</v>
      </c>
      <c r="BB415" s="61">
        <f t="shared" si="81"/>
        <v>287950</v>
      </c>
      <c r="BC415" s="56" t="str">
        <f t="shared" si="82"/>
        <v>INR  Two Lakh Eighty Seven Thousand Nine Hundred &amp; Fifty  Only</v>
      </c>
      <c r="BD415" s="15">
        <v>287950</v>
      </c>
      <c r="HP415" s="16"/>
      <c r="HQ415" s="16"/>
      <c r="HR415" s="16"/>
      <c r="HS415" s="16"/>
      <c r="HT415" s="16"/>
    </row>
    <row r="416" spans="1:228" s="15" customFormat="1" ht="394.5" customHeight="1">
      <c r="A416" s="64">
        <v>404</v>
      </c>
      <c r="B416" s="84" t="s">
        <v>860</v>
      </c>
      <c r="C416" s="80" t="s">
        <v>897</v>
      </c>
      <c r="D416" s="78">
        <v>2</v>
      </c>
      <c r="E416" s="79" t="s">
        <v>261</v>
      </c>
      <c r="F416" s="70">
        <v>28400</v>
      </c>
      <c r="G416" s="57"/>
      <c r="H416" s="47"/>
      <c r="I416" s="46" t="s">
        <v>39</v>
      </c>
      <c r="J416" s="48">
        <f t="shared" si="79"/>
        <v>1</v>
      </c>
      <c r="K416" s="49" t="s">
        <v>64</v>
      </c>
      <c r="L416" s="49" t="s">
        <v>7</v>
      </c>
      <c r="M416" s="58"/>
      <c r="N416" s="57"/>
      <c r="O416" s="57"/>
      <c r="P416" s="59"/>
      <c r="Q416" s="57"/>
      <c r="R416" s="57"/>
      <c r="S416" s="59"/>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60">
        <f t="shared" si="80"/>
        <v>56800</v>
      </c>
      <c r="BB416" s="61">
        <f t="shared" si="81"/>
        <v>56800</v>
      </c>
      <c r="BC416" s="56" t="str">
        <f t="shared" si="82"/>
        <v>INR  Fifty Six Thousand Eight Hundred    Only</v>
      </c>
      <c r="BD416" s="15">
        <v>28400</v>
      </c>
      <c r="HP416" s="16"/>
      <c r="HQ416" s="16"/>
      <c r="HR416" s="16"/>
      <c r="HS416" s="16"/>
      <c r="HT416" s="16"/>
    </row>
    <row r="417" spans="1:228" s="15" customFormat="1" ht="75.75" customHeight="1">
      <c r="A417" s="64">
        <v>405</v>
      </c>
      <c r="B417" s="75" t="s">
        <v>842</v>
      </c>
      <c r="C417" s="80" t="s">
        <v>898</v>
      </c>
      <c r="D417" s="78">
        <v>1</v>
      </c>
      <c r="E417" s="79" t="s">
        <v>261</v>
      </c>
      <c r="F417" s="70">
        <v>153393</v>
      </c>
      <c r="G417" s="57"/>
      <c r="H417" s="47"/>
      <c r="I417" s="46" t="s">
        <v>39</v>
      </c>
      <c r="J417" s="48">
        <f t="shared" si="79"/>
        <v>1</v>
      </c>
      <c r="K417" s="49" t="s">
        <v>64</v>
      </c>
      <c r="L417" s="49" t="s">
        <v>7</v>
      </c>
      <c r="M417" s="58"/>
      <c r="N417" s="57"/>
      <c r="O417" s="57"/>
      <c r="P417" s="59"/>
      <c r="Q417" s="57"/>
      <c r="R417" s="57"/>
      <c r="S417" s="59"/>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60">
        <f t="shared" si="80"/>
        <v>153393</v>
      </c>
      <c r="BB417" s="61">
        <f t="shared" si="81"/>
        <v>153393</v>
      </c>
      <c r="BC417" s="56" t="str">
        <f t="shared" si="82"/>
        <v>INR  One Lakh Fifty Three Thousand Three Hundred &amp; Ninety Three  Only</v>
      </c>
      <c r="BD417" s="15">
        <v>153393</v>
      </c>
      <c r="HP417" s="16"/>
      <c r="HQ417" s="16"/>
      <c r="HR417" s="16"/>
      <c r="HS417" s="16"/>
      <c r="HT417" s="16"/>
    </row>
    <row r="418" spans="1:228" s="15" customFormat="1" ht="131.25" customHeight="1">
      <c r="A418" s="64">
        <v>406</v>
      </c>
      <c r="B418" s="75" t="s">
        <v>843</v>
      </c>
      <c r="C418" s="80" t="s">
        <v>899</v>
      </c>
      <c r="D418" s="78">
        <v>1</v>
      </c>
      <c r="E418" s="79" t="s">
        <v>858</v>
      </c>
      <c r="F418" s="70">
        <v>25460</v>
      </c>
      <c r="G418" s="57"/>
      <c r="H418" s="47"/>
      <c r="I418" s="46" t="s">
        <v>39</v>
      </c>
      <c r="J418" s="48">
        <f t="shared" si="79"/>
        <v>1</v>
      </c>
      <c r="K418" s="49" t="s">
        <v>64</v>
      </c>
      <c r="L418" s="49" t="s">
        <v>7</v>
      </c>
      <c r="M418" s="58"/>
      <c r="N418" s="57"/>
      <c r="O418" s="57"/>
      <c r="P418" s="59"/>
      <c r="Q418" s="57"/>
      <c r="R418" s="57"/>
      <c r="S418" s="59"/>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60">
        <f t="shared" si="80"/>
        <v>25460</v>
      </c>
      <c r="BB418" s="61">
        <f t="shared" si="81"/>
        <v>25460</v>
      </c>
      <c r="BC418" s="56" t="str">
        <f t="shared" si="82"/>
        <v>INR  Twenty Five Thousand Four Hundred &amp; Sixty  Only</v>
      </c>
      <c r="BD418" s="15">
        <v>25460</v>
      </c>
      <c r="HP418" s="16"/>
      <c r="HQ418" s="16"/>
      <c r="HR418" s="16"/>
      <c r="HS418" s="16"/>
      <c r="HT418" s="16"/>
    </row>
    <row r="419" spans="1:228" s="15" customFormat="1" ht="63" customHeight="1">
      <c r="A419" s="64">
        <v>407</v>
      </c>
      <c r="B419" s="75" t="s">
        <v>844</v>
      </c>
      <c r="C419" s="80" t="s">
        <v>900</v>
      </c>
      <c r="D419" s="78">
        <v>120</v>
      </c>
      <c r="E419" s="79" t="s">
        <v>259</v>
      </c>
      <c r="F419" s="70">
        <v>154</v>
      </c>
      <c r="G419" s="57"/>
      <c r="H419" s="47"/>
      <c r="I419" s="46" t="s">
        <v>39</v>
      </c>
      <c r="J419" s="48">
        <f t="shared" si="79"/>
        <v>1</v>
      </c>
      <c r="K419" s="49" t="s">
        <v>64</v>
      </c>
      <c r="L419" s="49" t="s">
        <v>7</v>
      </c>
      <c r="M419" s="58"/>
      <c r="N419" s="57"/>
      <c r="O419" s="57"/>
      <c r="P419" s="59"/>
      <c r="Q419" s="57"/>
      <c r="R419" s="57"/>
      <c r="S419" s="59"/>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60">
        <f t="shared" si="80"/>
        <v>18480</v>
      </c>
      <c r="BB419" s="61">
        <f t="shared" si="81"/>
        <v>18480</v>
      </c>
      <c r="BC419" s="56" t="str">
        <f t="shared" si="82"/>
        <v>INR  Eighteen Thousand Four Hundred &amp; Eighty  Only</v>
      </c>
      <c r="BD419" s="15">
        <v>154</v>
      </c>
      <c r="HP419" s="16"/>
      <c r="HQ419" s="16"/>
      <c r="HR419" s="16"/>
      <c r="HS419" s="16"/>
      <c r="HT419" s="16"/>
    </row>
    <row r="420" spans="1:228" s="15" customFormat="1" ht="36" customHeight="1">
      <c r="A420" s="64">
        <v>408</v>
      </c>
      <c r="B420" s="75" t="s">
        <v>845</v>
      </c>
      <c r="C420" s="80" t="s">
        <v>901</v>
      </c>
      <c r="D420" s="78">
        <v>125</v>
      </c>
      <c r="E420" s="79" t="s">
        <v>259</v>
      </c>
      <c r="F420" s="70">
        <v>89</v>
      </c>
      <c r="G420" s="57"/>
      <c r="H420" s="47"/>
      <c r="I420" s="46" t="s">
        <v>39</v>
      </c>
      <c r="J420" s="48">
        <f t="shared" si="79"/>
        <v>1</v>
      </c>
      <c r="K420" s="49" t="s">
        <v>64</v>
      </c>
      <c r="L420" s="49" t="s">
        <v>7</v>
      </c>
      <c r="M420" s="58"/>
      <c r="N420" s="57"/>
      <c r="O420" s="57"/>
      <c r="P420" s="59"/>
      <c r="Q420" s="57"/>
      <c r="R420" s="57"/>
      <c r="S420" s="59"/>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60">
        <f t="shared" si="80"/>
        <v>11125</v>
      </c>
      <c r="BB420" s="61">
        <f t="shared" si="81"/>
        <v>11125</v>
      </c>
      <c r="BC420" s="56" t="str">
        <f t="shared" si="82"/>
        <v>INR  Eleven Thousand One Hundred &amp; Twenty Five  Only</v>
      </c>
      <c r="BD420" s="15">
        <v>89</v>
      </c>
      <c r="HP420" s="16"/>
      <c r="HQ420" s="16"/>
      <c r="HR420" s="16"/>
      <c r="HS420" s="16"/>
      <c r="HT420" s="16"/>
    </row>
    <row r="421" spans="1:228" s="15" customFormat="1" ht="62.25" customHeight="1">
      <c r="A421" s="64">
        <v>409</v>
      </c>
      <c r="B421" s="75" t="s">
        <v>846</v>
      </c>
      <c r="C421" s="80" t="s">
        <v>902</v>
      </c>
      <c r="D421" s="78">
        <v>25</v>
      </c>
      <c r="E421" s="79" t="s">
        <v>260</v>
      </c>
      <c r="F421" s="70">
        <v>6580</v>
      </c>
      <c r="G421" s="57"/>
      <c r="H421" s="47"/>
      <c r="I421" s="46" t="s">
        <v>39</v>
      </c>
      <c r="J421" s="48">
        <f t="shared" si="79"/>
        <v>1</v>
      </c>
      <c r="K421" s="49" t="s">
        <v>64</v>
      </c>
      <c r="L421" s="49" t="s">
        <v>7</v>
      </c>
      <c r="M421" s="58"/>
      <c r="N421" s="57"/>
      <c r="O421" s="57"/>
      <c r="P421" s="59"/>
      <c r="Q421" s="57"/>
      <c r="R421" s="57"/>
      <c r="S421" s="59"/>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60">
        <f t="shared" si="80"/>
        <v>164500</v>
      </c>
      <c r="BB421" s="61">
        <f t="shared" si="81"/>
        <v>164500</v>
      </c>
      <c r="BC421" s="56" t="str">
        <f t="shared" si="82"/>
        <v>INR  One Lakh Sixty Four Thousand Five Hundred    Only</v>
      </c>
      <c r="BD421" s="15">
        <v>6580</v>
      </c>
      <c r="HP421" s="16"/>
      <c r="HQ421" s="16"/>
      <c r="HR421" s="16"/>
      <c r="HS421" s="16"/>
      <c r="HT421" s="16"/>
    </row>
    <row r="422" spans="1:228" s="15" customFormat="1" ht="171">
      <c r="A422" s="64">
        <v>410</v>
      </c>
      <c r="B422" s="75" t="s">
        <v>847</v>
      </c>
      <c r="C422" s="80" t="s">
        <v>903</v>
      </c>
      <c r="D422" s="78">
        <v>2</v>
      </c>
      <c r="E422" s="79" t="s">
        <v>858</v>
      </c>
      <c r="F422" s="70">
        <v>38600</v>
      </c>
      <c r="G422" s="57"/>
      <c r="H422" s="47"/>
      <c r="I422" s="46" t="s">
        <v>39</v>
      </c>
      <c r="J422" s="48">
        <f t="shared" si="79"/>
        <v>1</v>
      </c>
      <c r="K422" s="49" t="s">
        <v>64</v>
      </c>
      <c r="L422" s="49" t="s">
        <v>7</v>
      </c>
      <c r="M422" s="58"/>
      <c r="N422" s="57"/>
      <c r="O422" s="57"/>
      <c r="P422" s="59"/>
      <c r="Q422" s="57"/>
      <c r="R422" s="57"/>
      <c r="S422" s="59"/>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60">
        <f t="shared" si="80"/>
        <v>77200</v>
      </c>
      <c r="BB422" s="61">
        <f t="shared" si="81"/>
        <v>77200</v>
      </c>
      <c r="BC422" s="56" t="str">
        <f t="shared" si="82"/>
        <v>INR  Seventy Seven Thousand Two Hundred    Only</v>
      </c>
      <c r="BD422" s="15">
        <v>38600</v>
      </c>
      <c r="HP422" s="16"/>
      <c r="HQ422" s="16"/>
      <c r="HR422" s="16"/>
      <c r="HS422" s="16"/>
      <c r="HT422" s="16"/>
    </row>
    <row r="423" spans="1:228" s="15" customFormat="1" ht="107.25" customHeight="1">
      <c r="A423" s="64">
        <v>411</v>
      </c>
      <c r="B423" s="74" t="s">
        <v>848</v>
      </c>
      <c r="C423" s="80" t="s">
        <v>904</v>
      </c>
      <c r="D423" s="78">
        <v>2</v>
      </c>
      <c r="E423" s="79" t="s">
        <v>261</v>
      </c>
      <c r="F423" s="70">
        <v>6046</v>
      </c>
      <c r="G423" s="57"/>
      <c r="H423" s="47"/>
      <c r="I423" s="46" t="s">
        <v>39</v>
      </c>
      <c r="J423" s="48">
        <f t="shared" si="79"/>
        <v>1</v>
      </c>
      <c r="K423" s="49" t="s">
        <v>64</v>
      </c>
      <c r="L423" s="49" t="s">
        <v>7</v>
      </c>
      <c r="M423" s="58"/>
      <c r="N423" s="57"/>
      <c r="O423" s="57"/>
      <c r="P423" s="59"/>
      <c r="Q423" s="57"/>
      <c r="R423" s="57"/>
      <c r="S423" s="59"/>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60">
        <f t="shared" si="80"/>
        <v>12092</v>
      </c>
      <c r="BB423" s="61">
        <f t="shared" si="81"/>
        <v>12092</v>
      </c>
      <c r="BC423" s="56" t="str">
        <f t="shared" si="82"/>
        <v>INR  Twelve Thousand  &amp;Ninety Two  Only</v>
      </c>
      <c r="BD423" s="15">
        <v>6046</v>
      </c>
      <c r="HP423" s="16"/>
      <c r="HQ423" s="16"/>
      <c r="HR423" s="16"/>
      <c r="HS423" s="16"/>
      <c r="HT423" s="16"/>
    </row>
    <row r="424" spans="1:228" s="15" customFormat="1" ht="61.5" customHeight="1">
      <c r="A424" s="64">
        <v>412</v>
      </c>
      <c r="B424" s="74" t="s">
        <v>849</v>
      </c>
      <c r="C424" s="80" t="s">
        <v>905</v>
      </c>
      <c r="D424" s="78">
        <v>80</v>
      </c>
      <c r="E424" s="79" t="s">
        <v>259</v>
      </c>
      <c r="F424" s="70">
        <v>121</v>
      </c>
      <c r="G424" s="57"/>
      <c r="H424" s="47"/>
      <c r="I424" s="46" t="s">
        <v>39</v>
      </c>
      <c r="J424" s="48">
        <f t="shared" si="79"/>
        <v>1</v>
      </c>
      <c r="K424" s="49" t="s">
        <v>64</v>
      </c>
      <c r="L424" s="49" t="s">
        <v>7</v>
      </c>
      <c r="M424" s="58"/>
      <c r="N424" s="57"/>
      <c r="O424" s="57"/>
      <c r="P424" s="59"/>
      <c r="Q424" s="57"/>
      <c r="R424" s="57"/>
      <c r="S424" s="59"/>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60">
        <f t="shared" si="80"/>
        <v>9680</v>
      </c>
      <c r="BB424" s="61">
        <f t="shared" si="81"/>
        <v>9680</v>
      </c>
      <c r="BC424" s="56" t="str">
        <f t="shared" si="82"/>
        <v>INR  Nine Thousand Six Hundred &amp; Eighty  Only</v>
      </c>
      <c r="BD424" s="15">
        <v>121</v>
      </c>
      <c r="HP424" s="16"/>
      <c r="HQ424" s="16"/>
      <c r="HR424" s="16"/>
      <c r="HS424" s="16"/>
      <c r="HT424" s="16"/>
    </row>
    <row r="425" spans="1:228" s="15" customFormat="1" ht="63" customHeight="1">
      <c r="A425" s="64">
        <v>413</v>
      </c>
      <c r="B425" s="74" t="s">
        <v>850</v>
      </c>
      <c r="C425" s="80" t="s">
        <v>906</v>
      </c>
      <c r="D425" s="78">
        <v>80</v>
      </c>
      <c r="E425" s="79" t="s">
        <v>259</v>
      </c>
      <c r="F425" s="70">
        <v>416</v>
      </c>
      <c r="G425" s="57"/>
      <c r="H425" s="47"/>
      <c r="I425" s="46" t="s">
        <v>39</v>
      </c>
      <c r="J425" s="48">
        <f t="shared" si="79"/>
        <v>1</v>
      </c>
      <c r="K425" s="49" t="s">
        <v>64</v>
      </c>
      <c r="L425" s="49" t="s">
        <v>7</v>
      </c>
      <c r="M425" s="58"/>
      <c r="N425" s="57"/>
      <c r="O425" s="57"/>
      <c r="P425" s="59"/>
      <c r="Q425" s="57"/>
      <c r="R425" s="57"/>
      <c r="S425" s="59"/>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60">
        <f t="shared" si="80"/>
        <v>33280</v>
      </c>
      <c r="BB425" s="61">
        <f t="shared" si="81"/>
        <v>33280</v>
      </c>
      <c r="BC425" s="56" t="str">
        <f t="shared" si="82"/>
        <v>INR  Thirty Three Thousand Two Hundred &amp; Eighty  Only</v>
      </c>
      <c r="BD425" s="15">
        <v>416</v>
      </c>
      <c r="HP425" s="16"/>
      <c r="HQ425" s="16"/>
      <c r="HR425" s="16"/>
      <c r="HS425" s="16"/>
      <c r="HT425" s="16"/>
    </row>
    <row r="426" spans="1:228" s="15" customFormat="1" ht="39" customHeight="1">
      <c r="A426" s="64">
        <v>414</v>
      </c>
      <c r="B426" s="74" t="s">
        <v>851</v>
      </c>
      <c r="C426" s="80" t="s">
        <v>907</v>
      </c>
      <c r="D426" s="78">
        <v>1</v>
      </c>
      <c r="E426" s="79" t="s">
        <v>260</v>
      </c>
      <c r="F426" s="70">
        <v>5070</v>
      </c>
      <c r="G426" s="57"/>
      <c r="H426" s="47"/>
      <c r="I426" s="46" t="s">
        <v>39</v>
      </c>
      <c r="J426" s="48">
        <f t="shared" si="79"/>
        <v>1</v>
      </c>
      <c r="K426" s="49" t="s">
        <v>64</v>
      </c>
      <c r="L426" s="49" t="s">
        <v>7</v>
      </c>
      <c r="M426" s="58"/>
      <c r="N426" s="57"/>
      <c r="O426" s="57"/>
      <c r="P426" s="59"/>
      <c r="Q426" s="57"/>
      <c r="R426" s="57"/>
      <c r="S426" s="59"/>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60">
        <f t="shared" si="80"/>
        <v>5070</v>
      </c>
      <c r="BB426" s="61">
        <f t="shared" si="81"/>
        <v>5070</v>
      </c>
      <c r="BC426" s="56" t="str">
        <f t="shared" si="82"/>
        <v>INR  Five Thousand  &amp;Seventy  Only</v>
      </c>
      <c r="BD426" s="15">
        <v>5070</v>
      </c>
      <c r="HP426" s="16"/>
      <c r="HQ426" s="16"/>
      <c r="HR426" s="16"/>
      <c r="HS426" s="16"/>
      <c r="HT426" s="16"/>
    </row>
    <row r="427" spans="1:228" s="15" customFormat="1" ht="34.5" customHeight="1">
      <c r="A427" s="64">
        <v>415</v>
      </c>
      <c r="B427" s="74" t="s">
        <v>852</v>
      </c>
      <c r="C427" s="80" t="s">
        <v>908</v>
      </c>
      <c r="D427" s="78">
        <v>5</v>
      </c>
      <c r="E427" s="79" t="s">
        <v>260</v>
      </c>
      <c r="F427" s="70">
        <v>3015</v>
      </c>
      <c r="G427" s="57"/>
      <c r="H427" s="47"/>
      <c r="I427" s="46" t="s">
        <v>39</v>
      </c>
      <c r="J427" s="48">
        <f t="shared" si="79"/>
        <v>1</v>
      </c>
      <c r="K427" s="49" t="s">
        <v>64</v>
      </c>
      <c r="L427" s="49" t="s">
        <v>7</v>
      </c>
      <c r="M427" s="58"/>
      <c r="N427" s="57"/>
      <c r="O427" s="57"/>
      <c r="P427" s="59"/>
      <c r="Q427" s="57"/>
      <c r="R427" s="57"/>
      <c r="S427" s="59"/>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60">
        <f t="shared" si="80"/>
        <v>15075</v>
      </c>
      <c r="BB427" s="61">
        <f t="shared" si="81"/>
        <v>15075</v>
      </c>
      <c r="BC427" s="56" t="str">
        <f t="shared" si="82"/>
        <v>INR  Fifteen Thousand  &amp;Seventy Five  Only</v>
      </c>
      <c r="BD427" s="15">
        <v>3015</v>
      </c>
      <c r="HP427" s="16"/>
      <c r="HQ427" s="16"/>
      <c r="HR427" s="16"/>
      <c r="HS427" s="16"/>
      <c r="HT427" s="16"/>
    </row>
    <row r="428" spans="1:228" s="15" customFormat="1" ht="35.25" customHeight="1">
      <c r="A428" s="64">
        <v>416</v>
      </c>
      <c r="B428" s="74" t="s">
        <v>853</v>
      </c>
      <c r="C428" s="80" t="s">
        <v>909</v>
      </c>
      <c r="D428" s="78">
        <v>4</v>
      </c>
      <c r="E428" s="79" t="s">
        <v>260</v>
      </c>
      <c r="F428" s="70">
        <v>198</v>
      </c>
      <c r="G428" s="57"/>
      <c r="H428" s="47"/>
      <c r="I428" s="46" t="s">
        <v>39</v>
      </c>
      <c r="J428" s="48">
        <f t="shared" si="79"/>
        <v>1</v>
      </c>
      <c r="K428" s="49" t="s">
        <v>64</v>
      </c>
      <c r="L428" s="49" t="s">
        <v>7</v>
      </c>
      <c r="M428" s="58"/>
      <c r="N428" s="57"/>
      <c r="O428" s="57"/>
      <c r="P428" s="59"/>
      <c r="Q428" s="57"/>
      <c r="R428" s="57"/>
      <c r="S428" s="59"/>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60">
        <f t="shared" si="80"/>
        <v>792</v>
      </c>
      <c r="BB428" s="61">
        <f t="shared" si="81"/>
        <v>792</v>
      </c>
      <c r="BC428" s="56" t="str">
        <f t="shared" si="82"/>
        <v>INR  Seven Hundred &amp; Ninety Two  Only</v>
      </c>
      <c r="BD428" s="15">
        <v>198</v>
      </c>
      <c r="HP428" s="16"/>
      <c r="HQ428" s="16"/>
      <c r="HR428" s="16"/>
      <c r="HS428" s="16"/>
      <c r="HT428" s="16"/>
    </row>
    <row r="429" spans="1:228" s="15" customFormat="1" ht="36.75" customHeight="1">
      <c r="A429" s="64">
        <v>417</v>
      </c>
      <c r="B429" s="74" t="s">
        <v>857</v>
      </c>
      <c r="C429" s="80" t="s">
        <v>910</v>
      </c>
      <c r="D429" s="78">
        <v>2</v>
      </c>
      <c r="E429" s="79" t="s">
        <v>260</v>
      </c>
      <c r="F429" s="70">
        <v>149</v>
      </c>
      <c r="G429" s="57"/>
      <c r="H429" s="47"/>
      <c r="I429" s="46" t="s">
        <v>39</v>
      </c>
      <c r="J429" s="48">
        <f t="shared" si="79"/>
        <v>1</v>
      </c>
      <c r="K429" s="49" t="s">
        <v>64</v>
      </c>
      <c r="L429" s="49" t="s">
        <v>7</v>
      </c>
      <c r="M429" s="58"/>
      <c r="N429" s="57"/>
      <c r="O429" s="57"/>
      <c r="P429" s="59"/>
      <c r="Q429" s="57"/>
      <c r="R429" s="57"/>
      <c r="S429" s="59"/>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60">
        <f t="shared" si="80"/>
        <v>298</v>
      </c>
      <c r="BB429" s="61">
        <f t="shared" si="81"/>
        <v>298</v>
      </c>
      <c r="BC429" s="56" t="str">
        <f t="shared" si="82"/>
        <v>INR  Two Hundred &amp; Ninety Eight  Only</v>
      </c>
      <c r="BD429" s="15">
        <v>149</v>
      </c>
      <c r="HP429" s="16"/>
      <c r="HQ429" s="16"/>
      <c r="HR429" s="16"/>
      <c r="HS429" s="16"/>
      <c r="HT429" s="16"/>
    </row>
    <row r="430" spans="1:228" s="15" customFormat="1" ht="39" customHeight="1">
      <c r="A430" s="64">
        <v>418</v>
      </c>
      <c r="B430" s="74" t="s">
        <v>854</v>
      </c>
      <c r="C430" s="80" t="s">
        <v>911</v>
      </c>
      <c r="D430" s="78">
        <v>1</v>
      </c>
      <c r="E430" s="79" t="s">
        <v>260</v>
      </c>
      <c r="F430" s="70">
        <v>198</v>
      </c>
      <c r="G430" s="57"/>
      <c r="H430" s="47"/>
      <c r="I430" s="46" t="s">
        <v>39</v>
      </c>
      <c r="J430" s="48">
        <f t="shared" si="79"/>
        <v>1</v>
      </c>
      <c r="K430" s="49" t="s">
        <v>64</v>
      </c>
      <c r="L430" s="49" t="s">
        <v>7</v>
      </c>
      <c r="M430" s="58"/>
      <c r="N430" s="57"/>
      <c r="O430" s="57"/>
      <c r="P430" s="59"/>
      <c r="Q430" s="57"/>
      <c r="R430" s="57"/>
      <c r="S430" s="59"/>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60">
        <f t="shared" si="80"/>
        <v>198</v>
      </c>
      <c r="BB430" s="61">
        <f t="shared" si="81"/>
        <v>198</v>
      </c>
      <c r="BC430" s="56" t="str">
        <f t="shared" si="82"/>
        <v>INR  One Hundred &amp; Ninety Eight  Only</v>
      </c>
      <c r="BD430" s="15">
        <v>198</v>
      </c>
      <c r="HP430" s="16"/>
      <c r="HQ430" s="16"/>
      <c r="HR430" s="16"/>
      <c r="HS430" s="16"/>
      <c r="HT430" s="16"/>
    </row>
    <row r="431" spans="1:228" s="15" customFormat="1" ht="88.5" customHeight="1">
      <c r="A431" s="64">
        <v>419</v>
      </c>
      <c r="B431" s="74" t="s">
        <v>855</v>
      </c>
      <c r="C431" s="80" t="s">
        <v>912</v>
      </c>
      <c r="D431" s="78">
        <v>1</v>
      </c>
      <c r="E431" s="79" t="s">
        <v>859</v>
      </c>
      <c r="F431" s="70">
        <v>1250</v>
      </c>
      <c r="G431" s="57"/>
      <c r="H431" s="47"/>
      <c r="I431" s="46" t="s">
        <v>39</v>
      </c>
      <c r="J431" s="48">
        <f>IF(I431="Less(-)",-1,1)</f>
        <v>1</v>
      </c>
      <c r="K431" s="49" t="s">
        <v>64</v>
      </c>
      <c r="L431" s="49" t="s">
        <v>7</v>
      </c>
      <c r="M431" s="58"/>
      <c r="N431" s="57"/>
      <c r="O431" s="57"/>
      <c r="P431" s="59"/>
      <c r="Q431" s="57"/>
      <c r="R431" s="57"/>
      <c r="S431" s="59"/>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60">
        <f>total_amount_ba($B$2,$D$2,D431,F431,J431,K431,M431)</f>
        <v>1250</v>
      </c>
      <c r="BB431" s="61">
        <f>BA431+SUM(N431:AZ431)</f>
        <v>1250</v>
      </c>
      <c r="BC431" s="56" t="str">
        <f>SpellNumber(L431,BB431)</f>
        <v>INR  One Thousand Two Hundred &amp; Fifty  Only</v>
      </c>
      <c r="BD431" s="15">
        <v>1250</v>
      </c>
      <c r="HP431" s="16"/>
      <c r="HQ431" s="16"/>
      <c r="HR431" s="16"/>
      <c r="HS431" s="16"/>
      <c r="HT431" s="16"/>
    </row>
    <row r="432" spans="1:228" s="15" customFormat="1" ht="135.75" customHeight="1">
      <c r="A432" s="64">
        <v>420</v>
      </c>
      <c r="B432" s="74" t="s">
        <v>924</v>
      </c>
      <c r="C432" s="80" t="s">
        <v>913</v>
      </c>
      <c r="D432" s="78">
        <v>2</v>
      </c>
      <c r="E432" s="79" t="s">
        <v>250</v>
      </c>
      <c r="F432" s="70">
        <v>2124000</v>
      </c>
      <c r="G432" s="57"/>
      <c r="H432" s="47"/>
      <c r="I432" s="46" t="s">
        <v>39</v>
      </c>
      <c r="J432" s="48">
        <f>IF(I432="Less(-)",-1,1)</f>
        <v>1</v>
      </c>
      <c r="K432" s="49" t="s">
        <v>64</v>
      </c>
      <c r="L432" s="49" t="s">
        <v>7</v>
      </c>
      <c r="M432" s="58"/>
      <c r="N432" s="57"/>
      <c r="O432" s="57"/>
      <c r="P432" s="59"/>
      <c r="Q432" s="57"/>
      <c r="R432" s="57"/>
      <c r="S432" s="59"/>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60">
        <f>total_amount_ba($B$2,$D$2,D432,F432,J432,K432,M432)</f>
        <v>4248000</v>
      </c>
      <c r="BB432" s="61">
        <f>BA432+SUM(N432:AZ432)</f>
        <v>4248000</v>
      </c>
      <c r="BC432" s="56" t="str">
        <f>SpellNumber(L432,BB432)</f>
        <v>INR  Forty Two Lakh Forty Eight Thousand    Only</v>
      </c>
      <c r="BD432" s="15">
        <v>1800000</v>
      </c>
      <c r="BE432" s="15">
        <f>BD432*1.18</f>
        <v>2124000</v>
      </c>
      <c r="HP432" s="16"/>
      <c r="HQ432" s="16"/>
      <c r="HR432" s="16"/>
      <c r="HS432" s="16"/>
      <c r="HT432" s="16"/>
    </row>
    <row r="433" spans="1:228" s="15" customFormat="1" ht="47.25" customHeight="1">
      <c r="A433" s="28" t="s">
        <v>62</v>
      </c>
      <c r="B433" s="27"/>
      <c r="C433" s="29"/>
      <c r="D433" s="29"/>
      <c r="E433" s="29"/>
      <c r="F433" s="29"/>
      <c r="G433" s="29"/>
      <c r="H433" s="30"/>
      <c r="I433" s="30"/>
      <c r="J433" s="30"/>
      <c r="K433" s="30"/>
      <c r="L433" s="31"/>
      <c r="BA433" s="43">
        <f>SUM(BA13:BA432)</f>
        <v>188296814.76</v>
      </c>
      <c r="BB433" s="43">
        <f>SUM(BB13:BB432)</f>
        <v>188296814.76</v>
      </c>
      <c r="BC433" s="26" t="str">
        <f>SpellNumber($E$2,BB433)</f>
        <v>INR  Eighteen Crore Eighty Two Lakh Ninety Six Thousand Eight Hundred &amp; Fourteen  and Paise Seventy Six Only</v>
      </c>
      <c r="BD433" s="85">
        <f>BA433-188296814.76</f>
        <v>0</v>
      </c>
      <c r="HP433" s="16">
        <v>4</v>
      </c>
      <c r="HQ433" s="16" t="s">
        <v>41</v>
      </c>
      <c r="HR433" s="16" t="s">
        <v>61</v>
      </c>
      <c r="HS433" s="16">
        <v>10</v>
      </c>
      <c r="HT433" s="16" t="s">
        <v>38</v>
      </c>
    </row>
    <row r="434" spans="1:228" s="18" customFormat="1" ht="33.75" customHeight="1">
      <c r="A434" s="28" t="s">
        <v>66</v>
      </c>
      <c r="B434" s="27"/>
      <c r="C434" s="67"/>
      <c r="D434" s="32"/>
      <c r="E434" s="33" t="s">
        <v>69</v>
      </c>
      <c r="F434" s="40"/>
      <c r="G434" s="34"/>
      <c r="H434" s="17"/>
      <c r="I434" s="17"/>
      <c r="J434" s="17"/>
      <c r="K434" s="35"/>
      <c r="L434" s="36"/>
      <c r="M434" s="37"/>
      <c r="O434" s="15"/>
      <c r="P434" s="15"/>
      <c r="Q434" s="15"/>
      <c r="R434" s="15"/>
      <c r="S434" s="15"/>
      <c r="BA434" s="39">
        <f>IF(ISBLANK(F434),0,IF(E434="Excess (+)",ROUND(BA433+(BA433*F434),2),IF(E434="Less (-)",ROUND(BA433+(BA433*F434*(-1)),2),IF(E434="At Par",BA433,0))))</f>
        <v>0</v>
      </c>
      <c r="BB434" s="41">
        <f>ROUND(BA434,0)</f>
        <v>0</v>
      </c>
      <c r="BC434" s="26" t="str">
        <f>SpellNumber($E$2,BA434)</f>
        <v>INR Zero Only</v>
      </c>
      <c r="HP434" s="19"/>
      <c r="HQ434" s="19"/>
      <c r="HR434" s="19"/>
      <c r="HS434" s="19"/>
      <c r="HT434" s="19"/>
    </row>
    <row r="435" spans="1:228" s="18" customFormat="1" ht="41.25" customHeight="1">
      <c r="A435" s="28" t="s">
        <v>65</v>
      </c>
      <c r="B435" s="27"/>
      <c r="C435" s="90" t="str">
        <f>SpellNumber($E$2,BA434)</f>
        <v>INR Zero Only</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1"/>
      <c r="HP435" s="19"/>
      <c r="HQ435" s="19"/>
      <c r="HR435" s="19"/>
      <c r="HS435" s="19"/>
      <c r="HT435" s="19"/>
    </row>
    <row r="436" spans="2:228" s="12" customFormat="1" ht="15">
      <c r="B436" s="68"/>
      <c r="C436" s="20"/>
      <c r="D436" s="20"/>
      <c r="E436" s="20"/>
      <c r="F436" s="20"/>
      <c r="G436" s="20"/>
      <c r="H436" s="20"/>
      <c r="I436" s="20"/>
      <c r="J436" s="20"/>
      <c r="K436" s="20"/>
      <c r="L436" s="20"/>
      <c r="M436" s="20"/>
      <c r="O436" s="20"/>
      <c r="BA436" s="20"/>
      <c r="BC436" s="20"/>
      <c r="HP436" s="13"/>
      <c r="HQ436" s="13"/>
      <c r="HR436" s="13"/>
      <c r="HS436" s="13"/>
      <c r="HT436" s="13"/>
    </row>
    <row r="1003" ht="15"/>
    <row r="1004" ht="15"/>
    <row r="1005" ht="15"/>
    <row r="1006" ht="15"/>
    <row r="1007" ht="15"/>
    <row r="1008" ht="15"/>
    <row r="1009" ht="15"/>
    <row r="1010" ht="15"/>
    <row r="1011" ht="15"/>
    <row r="1012" ht="15"/>
    <row r="1013" ht="15"/>
    <row r="1014" ht="15"/>
    <row r="1015" ht="15"/>
    <row r="1016" ht="15"/>
    <row r="1017" ht="15"/>
    <row r="1018" ht="15"/>
    <row r="1019" ht="15"/>
    <row r="1020"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sheetData>
  <sheetProtection password="DA7E" sheet="1" selectLockedCells="1"/>
  <mergeCells count="8">
    <mergeCell ref="A9:BC9"/>
    <mergeCell ref="C435:BC435"/>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4">
      <formula1>IF(E434="Select",-1,IF(E434="At Par",0,0))</formula1>
      <formula2>IF(E434="Select",-1,IF(E434="At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34">
      <formula1>0</formula1>
      <formula2>IF(E434&lt;&gt;"Select",99.9,0)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4">
      <formula1>0</formula1>
      <formula2>99.9</formula2>
    </dataValidation>
    <dataValidation type="list" allowBlank="1" showInputMessage="1" showErrorMessage="1" sqref="E434">
      <formula1>"Select, Excess (+), Less (-)"</formula1>
    </dataValidation>
    <dataValidation type="decimal" allowBlank="1" showInputMessage="1" showErrorMessage="1" promptTitle="Quantity" prompt="Please enter the Quantity for this item. " errorTitle="Invalid Entry" error="Only Numeric Values are allowed. " sqref="D308:D317 F386:F432 F246:F249 D295 F295 F311 D301:D302 F301:F302 F338:F383 F187 D187 F13 D13 D113 F113 D82:D86 F82:F86 D246:D249 F67:F68 D319:D432">
      <formula1>0</formula1>
      <formula2>999999999999999</formula2>
    </dataValidation>
    <dataValidation allowBlank="1" showInputMessage="1" showErrorMessage="1" promptTitle="Units" prompt="Please enter Units in text" sqref="E253:E310 E181:E187 E179 E13 E156:E163 E148:E154 E141:E146 E134:E139 E126:E132 E118:E124 E102:E108 E94:E100 E67:E68 E110:E116 E81:E92 E165:E170 E172:E176 E193:E205 E207:E249 E312:E432"/>
    <dataValidation type="decimal" allowBlank="1" showInputMessage="1" showErrorMessage="1" promptTitle="Rate Entry" prompt="Please enter VAT charges in Rupees for this item. " errorTitle="Invaid Entry" error="Only Numeric Values are allowed. " sqref="M14:M432">
      <formula1>0</formula1>
      <formula2>999999999999999</formula2>
    </dataValidation>
    <dataValidation type="list" allowBlank="1" showInputMessage="1" showErrorMessage="1" sqref="L425 L426 L427 L428 L429 L430 L4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formula1>"INR"</formula1>
    </dataValidation>
    <dataValidation type="list" allowBlank="1" showInputMessage="1" showErrorMessage="1" sqref="L406 L407 L408 L409 L410 L411 L412 L413 L414 L415 L416 L417 L418 L419 L420 L421 L422 L423 L424 L432">
      <formula1>"INR"</formula1>
    </dataValidation>
    <dataValidation type="decimal" allowBlank="1" showInputMessage="1" showErrorMessage="1" promptTitle="Rate Entry" prompt="Please enter the Basic Price in Rupees for this item. " errorTitle="Invaid Entry" error="Only Numeric Values are allowed. " sqref="G13:H4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2">
      <formula1>0</formula1>
      <formula2>999999999999999</formula2>
    </dataValidation>
    <dataValidation type="list" showInputMessage="1" showErrorMessage="1" sqref="I13:I432">
      <formula1>"Excess(+), Less(-)"</formula1>
    </dataValidation>
    <dataValidation allowBlank="1" showInputMessage="1" showErrorMessage="1" promptTitle="Addition / Deduction" prompt="Please Choose the correct One" sqref="J13:J432"/>
    <dataValidation type="list" allowBlank="1" showInputMessage="1" showErrorMessage="1" sqref="K13:K432">
      <formula1>"Partial Conversion, Full Conversion"</formula1>
    </dataValidation>
    <dataValidation allowBlank="1" showInputMessage="1" showErrorMessage="1" promptTitle="Itemcode/Make" prompt="Please enter text" sqref="C13:C432"/>
    <dataValidation type="decimal" allowBlank="1" showInputMessage="1" showErrorMessage="1" errorTitle="Invalid Entry" error="Only Numeric Values are allowed. " sqref="A13:A432">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8" t="s">
        <v>3</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2018-11-22T11:21:36Z</cp:lastPrinted>
  <dcterms:created xsi:type="dcterms:W3CDTF">2009-01-30T06:42:42Z</dcterms:created>
  <dcterms:modified xsi:type="dcterms:W3CDTF">2018-11-22T12:02:42Z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