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Ph-II Schedule" sheetId="2" r:id="rId1"/>
    <sheet name="Rate Ana." sheetId="8" r:id="rId2"/>
    <sheet name="Rate Ana. NS" sheetId="9" r:id="rId3"/>
    <sheet name="fin" sheetId="10" r:id="rId4"/>
  </sheets>
  <externalReferences>
    <externalReference r:id="rId5"/>
  </externalReferences>
  <definedNames>
    <definedName name="_xlnm.Print_Area" localSheetId="0">'Ph-II Schedule'!$A$1:$D$31</definedName>
    <definedName name="_xlnm.Print_Area" localSheetId="1">'Rate Ana.'!$A$1:$I$19</definedName>
    <definedName name="_xlnm.Print_Area" localSheetId="2">'Rate Ana. NS'!$A$1:$E$76</definedName>
    <definedName name="_xlnm.Print_Titles" localSheetId="0">'Ph-II Schedule'!$4:$4</definedName>
    <definedName name="_xlnm.Print_Titles" localSheetId="2">'Rate Ana. NS'!$6:$6</definedName>
  </definedNames>
  <calcPr calcId="125725"/>
</workbook>
</file>

<file path=xl/calcChain.xml><?xml version="1.0" encoding="utf-8"?>
<calcChain xmlns="http://schemas.openxmlformats.org/spreadsheetml/2006/main">
  <c r="D17" i="10"/>
  <c r="D18" s="1"/>
  <c r="D21" s="1"/>
  <c r="D15"/>
  <c r="D14"/>
  <c r="D20" s="1"/>
  <c r="C71" i="9" l="1"/>
  <c r="C72" s="1"/>
  <c r="C63"/>
  <c r="C64" s="1"/>
  <c r="C65" l="1"/>
  <c r="C66" s="1"/>
  <c r="C73"/>
  <c r="C74" s="1"/>
  <c r="F13" i="8"/>
  <c r="C15"/>
  <c r="F12"/>
  <c r="C10"/>
  <c r="F9"/>
  <c r="G9" s="1"/>
  <c r="F8"/>
  <c r="F5"/>
  <c r="F6" s="1"/>
  <c r="F10" l="1"/>
  <c r="F15"/>
  <c r="F16" s="1"/>
  <c r="G16" s="1"/>
  <c r="F14"/>
  <c r="G14" s="1"/>
  <c r="G6"/>
  <c r="G8"/>
  <c r="G10" s="1"/>
  <c r="G18" l="1"/>
  <c r="D13" i="10" l="1"/>
  <c r="D19" s="1"/>
</calcChain>
</file>

<file path=xl/sharedStrings.xml><?xml version="1.0" encoding="utf-8"?>
<sst xmlns="http://schemas.openxmlformats.org/spreadsheetml/2006/main" count="197" uniqueCount="132">
  <si>
    <t>Description of Item.</t>
  </si>
  <si>
    <t>Unit.</t>
  </si>
  <si>
    <t>Remarks.</t>
  </si>
  <si>
    <t>Total</t>
  </si>
  <si>
    <t>Rate</t>
  </si>
  <si>
    <t>Rs.</t>
  </si>
  <si>
    <t>Quantity</t>
  </si>
  <si>
    <t>Amount</t>
  </si>
  <si>
    <t>Sl.No</t>
  </si>
  <si>
    <t>Item Description</t>
  </si>
  <si>
    <t>Cumulative Amount</t>
  </si>
  <si>
    <t>Ref. No.</t>
  </si>
  <si>
    <t>Remarks</t>
  </si>
  <si>
    <t>A</t>
  </si>
  <si>
    <t>Rate of item as per relevant section of this schedule</t>
  </si>
  <si>
    <t>B</t>
  </si>
  <si>
    <t>Rates of Pakur varity stone aggregates at different railway yards from Table : T-1</t>
  </si>
  <si>
    <t>20 mm nominal size</t>
  </si>
  <si>
    <t>P-312
Table: T-1</t>
  </si>
  <si>
    <t>10 mm nominal size</t>
  </si>
  <si>
    <t>C</t>
  </si>
  <si>
    <t>Carriage works and Transportation for 0.86 CuM. Stone Aggregates at distance 5 Km.</t>
  </si>
  <si>
    <t>Upto 5 Km</t>
  </si>
  <si>
    <t>P-315</t>
  </si>
  <si>
    <t>10.9/Km.</t>
  </si>
  <si>
    <t>Table: T-2</t>
  </si>
  <si>
    <t>D</t>
  </si>
  <si>
    <t>Loading and Unloding by Manual means</t>
  </si>
  <si>
    <t>P-316
Table: T-3</t>
  </si>
  <si>
    <t>Analysed Concrete rate</t>
  </si>
  <si>
    <t>(A+B+C+D)</t>
  </si>
  <si>
    <t>Above 5 Km TO 9 Km.</t>
  </si>
  <si>
    <t>Supplying ready mixed concrete of M 30 Grade with well graded stone chips of 20 mm nominal size containing designed quantity of cement per Cu.m of wet concrete produced in computerised batching plant under controlled condition using approved super plastisizer, designing concrete mix following I.S. 10262 and I.S. 456, transporting the mix with agitation in transit mixer to work site depositing the mix on a platform erected for the purpose at required levels of concreting and then placing the mix in its final location of form work compacting and curing the same complete as per specification &amp; direction of the Engineer-in-charge including computerised batching plant transit mixer with all accessories vibrators etc. inclusive of all other incidental charges in this connection complete but excluding cost of hire charge of platform and its supporting staging which
would be paid through separate item.
[cement to be supplied by the Manufacturer/supplier] - 
Foundation &amp; Ground Floor
(Page no: 21 &amp; Item no: 09B (c) ii) 
With approved concrete pump.</t>
  </si>
  <si>
    <t>P - 23, 
I - 9B(c) (ii)</t>
  </si>
  <si>
    <t>(58*0.9,2) 
= 52.2</t>
  </si>
  <si>
    <t>Consider Salimar yard and distance from site is assumed 9.0 km</t>
  </si>
  <si>
    <t>Rate Analysis of Concrete (M30 Grade Design Mix) for ''Construction of Kolkata Police Training Academy near  Kamardanga STP area in the district of Howrah(Phase-ll)".</t>
  </si>
  <si>
    <t>Construction of Kolkata police Training Academy near  Kamardanga STP area in the district of Howrah(Phase-ll)</t>
  </si>
  <si>
    <t>NS2/1.00</t>
  </si>
  <si>
    <t>Sewage Treatment Plant</t>
  </si>
  <si>
    <r>
      <t xml:space="preserve">Construction in RCC, including all earth work, de-watering if required </t>
    </r>
    <r>
      <rPr>
        <sz val="11"/>
        <color rgb="FF000000"/>
        <rFont val="Arial"/>
        <family val="2"/>
      </rPr>
      <t>of the following Chambers/tanks as per specifications, Drawings  and  Design as per the process  of   treatment,  including shade , puddle  collars,  sleeves  .  Inserts,  manholes,  water  proofing, surface finishing &amp; painting  etc., and plants and accessories all complete operational:</t>
    </r>
  </si>
  <si>
    <t>• Inlet Sump chamber - 1 No</t>
  </si>
  <si>
    <t>1.5m x 1.5m x 2.5m (SWD)</t>
  </si>
  <si>
    <t>•  Bar Screen chamber - 1 No</t>
  </si>
  <si>
    <t>1.0m x1.0m x 1.5m (SWD)</t>
  </si>
  <si>
    <t>•  Grit chamber (Detritus Tank) - 1 No.</t>
  </si>
  <si>
    <t>1.0m x 1.0m x 1.5m SWD.</t>
  </si>
  <si>
    <t>•  Oil and Grease chamber - 1 No.</t>
  </si>
  <si>
    <t>•  Raw Sewage Equalisation Tank - 1 No.</t>
  </si>
  <si>
    <t>33 cum capacity (for process requirement of 200 cum/hr. capacity STP, operating depth may be fixed up by suitable setting of level switch).</t>
  </si>
  <si>
    <t>•  Aeration Tank -  1 No.</t>
  </si>
  <si>
    <t>165 cum capacity</t>
  </si>
  <si>
    <t>•   Clarifier Tank, Lamella / Tube Settler - 1 No.</t>
  </si>
  <si>
    <t>55 Cum capacity</t>
  </si>
  <si>
    <t>•  Chlorine Contact Tank - 1 no.(to be covered with RCC Roof)</t>
  </si>
  <si>
    <t>19.8 cum capacity</t>
  </si>
  <si>
    <t>• Sludge Sump  - 1 No.</t>
  </si>
  <si>
    <t>49.5 cum capacity</t>
  </si>
  <si>
    <t>•  Treated Sewage Collection Sump    -1 no. (to be covered with RCC Roof)</t>
  </si>
  <si>
    <t>Treated Water Tank</t>
  </si>
  <si>
    <t>33 cum  capacity</t>
  </si>
  <si>
    <r>
      <t xml:space="preserve">Construction of Operators Room (including partitioned Filtered Press Room) </t>
    </r>
    <r>
      <rPr>
        <sz val="11"/>
        <color rgb="FF000000"/>
        <rFont val="Arial"/>
        <family val="2"/>
      </rPr>
      <t>and housing of MCC panel,  Motors, Blowers etc</t>
    </r>
    <r>
      <rPr>
        <b/>
        <sz val="11"/>
        <color rgb="FF000000"/>
        <rFont val="Arial"/>
        <family val="2"/>
      </rPr>
      <t xml:space="preserve">. </t>
    </r>
    <r>
      <rPr>
        <sz val="11"/>
        <color rgb="FF000000"/>
        <rFont val="Arial"/>
        <family val="2"/>
      </rPr>
      <t>Clear internal ht.  approx . 3 m  from floor level. In RCC frame structure with  shade and  brick walls, One no.  Door (3m  x  2.4m  ht),  two  no  windows  including floor.</t>
    </r>
  </si>
  <si>
    <r>
      <t xml:space="preserve">Providing, Installation, Testing and Commissioning of the following Electro-mechanical equipments, machineries and materials </t>
    </r>
    <r>
      <rPr>
        <sz val="11"/>
        <color rgb="FF000000"/>
        <rFont val="Arial"/>
        <family val="2"/>
      </rPr>
      <t>as per specifications, Drawings,  as per  process of  treatment with  accessories complete operational :</t>
    </r>
  </si>
  <si>
    <t>• Non clog sewage pumps with suitable motors of  8.3m3 / hr  capacity  of  10m.  pumping  head  -  5Nos  (Three Working + Two Standby).</t>
  </si>
  <si>
    <r>
      <t>.</t>
    </r>
    <r>
      <rPr>
        <sz val="11"/>
        <color rgb="FF000000"/>
        <rFont val="Arial"/>
        <family val="2"/>
      </rPr>
      <t>Level Switch in Inlet Sump , Equalisation Tank, Filter Feed Tank, Sludge Holding Tank &amp; Treated Water tank for control of transfer pumps and high level alarm - 5 Nos.</t>
    </r>
  </si>
  <si>
    <r>
      <t>.</t>
    </r>
    <r>
      <rPr>
        <sz val="11"/>
        <color rgb="FF000000"/>
        <rFont val="Arial"/>
        <family val="2"/>
      </rPr>
      <t xml:space="preserve"> • Internal and Discharge UPVC piping in Sewage Sump-  1 Lot.</t>
    </r>
  </si>
  <si>
    <r>
      <t>• Rotary Twin Lobe type Air Blowers  of   265m3   / hr (approx) at a pressure 0.4 kg/cm</t>
    </r>
    <r>
      <rPr>
        <vertAlign val="superscript"/>
        <sz val="11"/>
        <color rgb="FF000000"/>
        <rFont val="Arial"/>
        <family val="2"/>
      </rPr>
      <t>2</t>
    </r>
    <r>
      <rPr>
        <sz val="11"/>
        <color rgb="FF000000"/>
        <rFont val="Arial"/>
        <family val="2"/>
      </rPr>
      <t xml:space="preserve">  capacity  - 2 Nos (One   Working + One Standby).</t>
    </r>
  </si>
  <si>
    <t>• Air Header and Sub Header Piping - 1 Lot.</t>
  </si>
  <si>
    <t>• Air Diffusers - 1 Lot.</t>
  </si>
  <si>
    <t>• Valves for Aeration Piping  and Others - 1 Lot.</t>
  </si>
  <si>
    <t>• Sludge Recirculation Pumps of 7m3 / hr capacity of 15 m. pumping head - 2 Nos (One Working + One Standby).</t>
  </si>
  <si>
    <t>Chlorination System :</t>
  </si>
  <si>
    <t>2 nos. Chlorine Dosing System with HDPE / PVC Tank of  100 Ltrs.  capacity with suitable arrangement for Chlorine dosing in Chlorine contact tank</t>
  </si>
  <si>
    <t>• Filter Feed &amp; Backwash Pumps of  7m3 / hr capacity of  25 m. WC pumping head - 2 Nos (One  Working + One Standby).</t>
  </si>
  <si>
    <t>• Multi grade filter of capacity 7m3  / hr ;  -1 No.</t>
  </si>
  <si>
    <t>FRP Vessel (762mm.dia x 2032mm.ht.) with UPVC Valves and pipeline</t>
  </si>
  <si>
    <t>• Activated Carbon Filter of capacity 7m3/hr. - 1 No.</t>
  </si>
  <si>
    <t>• Sludge Feed Pump with electric drives of 1m3 / hr capacity of 50 m. Discharge head -1 Set (1 Feed Pump &amp; 1 Boosting pump)</t>
  </si>
  <si>
    <t>• Filter Press of 10 kg/batch capacity - 1 No.</t>
  </si>
  <si>
    <t>• Liquid Recycling Sump of Volume 2.0 Cum - 1 No  (Customer’s Scope).</t>
  </si>
  <si>
    <t>• Liquid Recycling Sump Pump of Capacity 2m3/hr of 10M WC Pumping Head - 1 No</t>
  </si>
  <si>
    <t>• Bacteria culture for stabilisation</t>
  </si>
  <si>
    <t>• Valves / Fittings - 1 Lot.</t>
  </si>
  <si>
    <t>• Pressure Gauges - 1 Lot.</t>
  </si>
  <si>
    <t>• Flow Measuring Device of Rota meter - 1 No.</t>
  </si>
  <si>
    <t>• Control Panel for Pumps, Blowers etc - 1 No.</t>
  </si>
  <si>
    <t>• Control &amp; Power Cables for Pumps, Blowers, Filter Press etc.  - 1 Lot.</t>
  </si>
  <si>
    <t>• Gate  Valves, Non- return Valves, Butterfly Valves, Level Switches, Effluent Quality Monitors, required lenghts of UPVC Pipe Sch. 40  with fittings, Electrical power cables, control wires, Electrical Control Panels - 1 Lot</t>
  </si>
  <si>
    <t>Providing &amp; installation of Sewage treatment plant of capacity 200 KLD as per above specification.</t>
  </si>
  <si>
    <t>NS2/2.00</t>
  </si>
  <si>
    <t>Operation &amp; maintenance of  the plant for  One  years from the date of completion including cost of all consumables and required manpower deployed during  Operation &amp; Maintenance  period (cost of power, water, Guest House/Quarter for the operator will be borne by the customer) – 1 job</t>
  </si>
  <si>
    <t>Payment – Monthly basis.</t>
  </si>
  <si>
    <t xml:space="preserve">RATE ANNALYSIS </t>
  </si>
  <si>
    <t>Non Schedule Supplementary Item No.</t>
  </si>
  <si>
    <t>VALUE IN RS.</t>
  </si>
  <si>
    <t>RATE ANALYSIS (Basic Rate considered from Market)</t>
  </si>
  <si>
    <t>Profit @10%</t>
  </si>
  <si>
    <t>GST @12%</t>
  </si>
  <si>
    <t>TOTAL</t>
  </si>
  <si>
    <t>Per Job</t>
  </si>
  <si>
    <t>Basic Rate per month</t>
  </si>
  <si>
    <t>Per Month</t>
  </si>
  <si>
    <t>Financial Implication for Excess Execution / Supplementary Works / Substitute Supplementary
in connection to the following works.</t>
  </si>
  <si>
    <t>Description of work</t>
  </si>
  <si>
    <t>:-</t>
  </si>
  <si>
    <t xml:space="preserve"> Construction of Kolkata Police Training Academy at Kamardanga, Howrah.Phase-II)</t>
  </si>
  <si>
    <t>Name of the Executing Agency</t>
  </si>
  <si>
    <t xml:space="preserve"> M/S Mackintosh Burn Limited.</t>
  </si>
  <si>
    <t>Estimated cost put to tender</t>
  </si>
  <si>
    <t>Tender Agreement no.</t>
  </si>
  <si>
    <t>14/ADG(H)/E-1 of 2018-2019</t>
  </si>
  <si>
    <t>Tender Amount</t>
  </si>
  <si>
    <t>Amount of sanctioned</t>
  </si>
  <si>
    <t>i) Supplymentary Tender</t>
  </si>
  <si>
    <t>ii)Supplementary tender due to substitute of work</t>
  </si>
  <si>
    <t>iii)Supplementary excess quantity of work</t>
  </si>
  <si>
    <t>Amount of proposed.</t>
  </si>
  <si>
    <t>a)Supplymentary tender</t>
  </si>
  <si>
    <t>b)Substitute supplementary tender</t>
  </si>
  <si>
    <t>c)Excess quantity</t>
  </si>
  <si>
    <t>Amount of work already paid (R.A.)</t>
  </si>
  <si>
    <t>Further likely cost of remaining work</t>
  </si>
  <si>
    <t>Total likely work including ST &amp; excess</t>
  </si>
  <si>
    <t>% of total Effective S.T. on the Tendered amount</t>
  </si>
  <si>
    <t xml:space="preserve">:- </t>
  </si>
  <si>
    <t>% of total Effective S.S.T. on the Tendered amount</t>
  </si>
  <si>
    <t>% excess of total value of work On the Estimated amount put to tender.
 (SL. NO.10-SL. NO.3) X 100/SL. NO.3</t>
  </si>
  <si>
    <t>Supply, Installation, Testing and Commissioning of Electro- Mechanical Components Sewage Treatment Plant as per specifications, drawings and as per  process of  treatment with  accessories complete operational :</t>
  </si>
  <si>
    <t xml:space="preserve"> Item No.</t>
  </si>
  <si>
    <t xml:space="preserve">Name of the Work: Construction of Kolkata Police Training Academy at Kamardanga, Howrah.(Phase II) - Supply, Installation, Testing and Commissioning of Electro- Mechanical Components Sewage Treatment Plant </t>
  </si>
  <si>
    <t>• Chlorination System :
2 nos. Chlorine Dosing System with HDPE / PVC Tank of  100 Ltrs.  capacity with suitable arrangement for Chlorine dosing in Chlorine contact tank</t>
  </si>
  <si>
    <t>LS</t>
  </si>
</sst>
</file>

<file path=xl/styles.xml><?xml version="1.0" encoding="utf-8"?>
<styleSheet xmlns="http://schemas.openxmlformats.org/spreadsheetml/2006/main">
  <numFmts count="4">
    <numFmt numFmtId="164" formatCode="_ * #,##0.00_ ;_ * \-#,##0.00_ ;_ * &quot;-&quot;??_ ;_ @_ "/>
    <numFmt numFmtId="165" formatCode="0.000"/>
    <numFmt numFmtId="166" formatCode="0.0000%"/>
    <numFmt numFmtId="167" formatCode="0.000%"/>
  </numFmts>
  <fonts count="23">
    <font>
      <sz val="11"/>
      <color theme="1"/>
      <name val="Calibri"/>
      <family val="2"/>
      <scheme val="minor"/>
    </font>
    <font>
      <sz val="12"/>
      <name val="Calibri"/>
      <family val="2"/>
      <scheme val="minor"/>
    </font>
    <font>
      <sz val="10"/>
      <name val="Arial"/>
      <family val="2"/>
    </font>
    <font>
      <u/>
      <sz val="14"/>
      <name val="Calibri"/>
      <family val="2"/>
      <scheme val="minor"/>
    </font>
    <font>
      <sz val="11"/>
      <name val="Calibri"/>
      <family val="2"/>
      <scheme val="minor"/>
    </font>
    <font>
      <b/>
      <sz val="11"/>
      <name val="Calibri"/>
      <family val="2"/>
      <scheme val="minor"/>
    </font>
    <font>
      <u/>
      <sz val="14"/>
      <color theme="1"/>
      <name val="Calibri"/>
      <family val="2"/>
      <scheme val="minor"/>
    </font>
    <font>
      <b/>
      <sz val="12"/>
      <name val="Book Antiqua"/>
      <family val="1"/>
    </font>
    <font>
      <b/>
      <sz val="10"/>
      <name val="Book Antiqua"/>
      <family val="1"/>
    </font>
    <font>
      <sz val="12"/>
      <name val="Book Antiqua"/>
      <family val="1"/>
    </font>
    <font>
      <sz val="10"/>
      <name val="Book Antiqua"/>
      <family val="1"/>
    </font>
    <font>
      <sz val="11"/>
      <color theme="1"/>
      <name val="Calibri"/>
      <family val="2"/>
      <scheme val="minor"/>
    </font>
    <font>
      <b/>
      <sz val="11"/>
      <color rgb="FF000000"/>
      <name val="Arial"/>
      <family val="2"/>
    </font>
    <font>
      <sz val="11"/>
      <color rgb="FF000000"/>
      <name val="Arial"/>
      <family val="2"/>
    </font>
    <font>
      <sz val="11"/>
      <color theme="1"/>
      <name val="Times New Roman"/>
      <family val="1"/>
    </font>
    <font>
      <b/>
      <vertAlign val="superscript"/>
      <sz val="11"/>
      <color rgb="FF000000"/>
      <name val="Arial"/>
      <family val="2"/>
    </font>
    <font>
      <vertAlign val="superscript"/>
      <sz val="11"/>
      <color rgb="FF000000"/>
      <name val="Arial"/>
      <family val="2"/>
    </font>
    <font>
      <b/>
      <sz val="10"/>
      <name val="Arial"/>
      <family val="2"/>
    </font>
    <font>
      <u/>
      <sz val="12"/>
      <name val="Calibri"/>
      <family val="2"/>
      <scheme val="minor"/>
    </font>
    <font>
      <sz val="11"/>
      <name val="Arial"/>
      <family val="2"/>
    </font>
    <font>
      <b/>
      <sz val="11"/>
      <color theme="1"/>
      <name val="Book Antiqua"/>
      <family val="1"/>
    </font>
    <font>
      <sz val="11"/>
      <color theme="1"/>
      <name val="Book Antiqua"/>
      <family val="1"/>
    </font>
    <font>
      <b/>
      <sz val="12"/>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0" fontId="2" fillId="0" borderId="0"/>
    <xf numFmtId="0" fontId="2" fillId="0" borderId="0"/>
    <xf numFmtId="0" fontId="2" fillId="0" borderId="0"/>
    <xf numFmtId="164" fontId="11" fillId="0" borderId="0" applyFont="0" applyFill="0" applyBorder="0" applyAlignment="0" applyProtection="0"/>
  </cellStyleXfs>
  <cellXfs count="109">
    <xf numFmtId="0" fontId="0" fillId="0" borderId="0" xfId="0"/>
    <xf numFmtId="0" fontId="1" fillId="0" borderId="0" xfId="0" applyFont="1" applyAlignment="1"/>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2" fontId="5" fillId="0" borderId="1" xfId="0" applyNumberFormat="1" applyFont="1" applyBorder="1" applyAlignment="1">
      <alignment horizontal="center"/>
    </xf>
    <xf numFmtId="0" fontId="2" fillId="0" borderId="1" xfId="0" applyFont="1" applyBorder="1"/>
    <xf numFmtId="2" fontId="4" fillId="0" borderId="1" xfId="0" applyNumberFormat="1" applyFont="1" applyBorder="1" applyAlignment="1">
      <alignment horizontal="center"/>
    </xf>
    <xf numFmtId="0" fontId="0" fillId="0" borderId="0" xfId="0" applyFill="1"/>
    <xf numFmtId="0" fontId="8" fillId="0" borderId="1" xfId="0" applyFont="1" applyFill="1" applyBorder="1" applyAlignment="1">
      <alignment horizontal="center" vertical="center"/>
    </xf>
    <xf numFmtId="2" fontId="10"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right"/>
    </xf>
    <xf numFmtId="2" fontId="10" fillId="0" borderId="1" xfId="0" applyNumberFormat="1" applyFont="1" applyFill="1" applyBorder="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2" fontId="8" fillId="0" borderId="1" xfId="0" applyNumberFormat="1" applyFont="1" applyFill="1" applyBorder="1" applyAlignment="1">
      <alignment horizontal="right"/>
    </xf>
    <xf numFmtId="2" fontId="8" fillId="0" borderId="1" xfId="0" applyNumberFormat="1" applyFont="1" applyFill="1" applyBorder="1"/>
    <xf numFmtId="0" fontId="10" fillId="0" borderId="1" xfId="0" applyFont="1" applyFill="1" applyBorder="1"/>
    <xf numFmtId="0" fontId="10" fillId="0" borderId="1" xfId="0" applyFont="1" applyFill="1" applyBorder="1" applyAlignment="1">
      <alignment horizontal="left" vertical="top" wrapText="1"/>
    </xf>
    <xf numFmtId="0" fontId="10" fillId="0" borderId="2" xfId="0" applyFont="1" applyFill="1" applyBorder="1" applyAlignment="1">
      <alignment vertical="center"/>
    </xf>
    <xf numFmtId="2" fontId="10" fillId="0" borderId="5" xfId="0" applyNumberFormat="1" applyFont="1" applyFill="1" applyBorder="1"/>
    <xf numFmtId="0" fontId="10" fillId="0" borderId="3" xfId="0" applyFont="1" applyFill="1" applyBorder="1" applyAlignment="1">
      <alignment vertical="center"/>
    </xf>
    <xf numFmtId="0" fontId="10" fillId="0" borderId="4" xfId="0" applyFont="1" applyFill="1" applyBorder="1" applyAlignment="1">
      <alignment vertical="center"/>
    </xf>
    <xf numFmtId="0" fontId="8" fillId="0" borderId="1" xfId="0" applyFont="1" applyFill="1" applyBorder="1"/>
    <xf numFmtId="0" fontId="9" fillId="0" borderId="1" xfId="0" applyFont="1" applyFill="1" applyBorder="1"/>
    <xf numFmtId="0" fontId="7" fillId="0" borderId="1" xfId="0" applyFont="1" applyFill="1" applyBorder="1" applyAlignment="1"/>
    <xf numFmtId="2" fontId="7" fillId="0" borderId="1" xfId="0" applyNumberFormat="1" applyFont="1" applyFill="1" applyBorder="1"/>
    <xf numFmtId="165" fontId="10" fillId="0" borderId="1" xfId="0" applyNumberFormat="1" applyFont="1" applyFill="1" applyBorder="1" applyAlignment="1">
      <alignment horizontal="center"/>
    </xf>
    <xf numFmtId="0" fontId="0" fillId="0" borderId="0" xfId="0" applyFill="1" applyAlignment="1"/>
    <xf numFmtId="0" fontId="10" fillId="0" borderId="0" xfId="0" applyFont="1" applyFill="1" applyAlignment="1">
      <alignment horizontal="center" vertical="center"/>
    </xf>
    <xf numFmtId="0" fontId="0" fillId="0" borderId="0" xfId="0" applyFill="1" applyAlignment="1">
      <alignment horizontal="center"/>
    </xf>
    <xf numFmtId="0" fontId="12" fillId="0" borderId="1" xfId="0" applyFont="1" applyBorder="1" applyAlignment="1">
      <alignment vertical="center" wrapText="1"/>
    </xf>
    <xf numFmtId="0" fontId="12" fillId="0" borderId="1" xfId="0"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Border="1" applyAlignment="1">
      <alignment vertical="top" wrapText="1"/>
    </xf>
    <xf numFmtId="0" fontId="19" fillId="0" borderId="1" xfId="0" applyFont="1" applyBorder="1"/>
    <xf numFmtId="2" fontId="2" fillId="0" borderId="1" xfId="0" applyNumberFormat="1" applyFont="1" applyBorder="1" applyAlignment="1">
      <alignment horizontal="center"/>
    </xf>
    <xf numFmtId="0" fontId="5" fillId="0" borderId="1" xfId="0" applyFont="1" applyBorder="1"/>
    <xf numFmtId="2" fontId="17" fillId="0" borderId="1" xfId="0" applyNumberFormat="1" applyFont="1" applyBorder="1" applyAlignment="1">
      <alignment horizontal="center"/>
    </xf>
    <xf numFmtId="1" fontId="21" fillId="0" borderId="1" xfId="0" applyNumberFormat="1" applyFont="1" applyBorder="1" applyAlignment="1">
      <alignment horizontal="center" vertical="center"/>
    </xf>
    <xf numFmtId="0" fontId="21" fillId="0" borderId="1" xfId="0" applyFont="1" applyBorder="1" applyAlignment="1">
      <alignment vertical="top" wrapText="1"/>
    </xf>
    <xf numFmtId="0" fontId="20" fillId="0" borderId="1" xfId="0" applyFont="1" applyBorder="1" applyAlignment="1">
      <alignment vertical="center"/>
    </xf>
    <xf numFmtId="0" fontId="21" fillId="0" borderId="5" xfId="0" applyFont="1" applyBorder="1" applyAlignment="1">
      <alignment vertical="center"/>
    </xf>
    <xf numFmtId="0" fontId="20" fillId="0" borderId="1" xfId="0" applyFont="1" applyBorder="1" applyAlignment="1">
      <alignment vertical="top" wrapText="1"/>
    </xf>
    <xf numFmtId="0" fontId="0" fillId="0" borderId="5" xfId="0" applyFont="1" applyFill="1" applyBorder="1"/>
    <xf numFmtId="0" fontId="0" fillId="0" borderId="7" xfId="0" applyFont="1" applyFill="1" applyBorder="1"/>
    <xf numFmtId="0" fontId="22" fillId="0" borderId="1" xfId="0" applyFont="1" applyBorder="1" applyAlignment="1">
      <alignment vertical="center" wrapText="1"/>
    </xf>
    <xf numFmtId="0" fontId="1" fillId="0" borderId="0" xfId="0" applyFont="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0" fillId="0" borderId="5" xfId="0" applyFont="1" applyFill="1" applyBorder="1" applyAlignment="1">
      <alignment horizontal="justify" vertical="top" wrapText="1"/>
    </xf>
    <xf numFmtId="0" fontId="10" fillId="0" borderId="6"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7" xfId="0" applyFont="1" applyFill="1" applyBorder="1" applyAlignment="1">
      <alignment horizontal="left" vertical="top" wrapText="1"/>
    </xf>
    <xf numFmtId="0" fontId="7" fillId="0" borderId="1" xfId="0" applyFont="1" applyFill="1" applyBorder="1" applyAlignment="1">
      <alignment horizontal="left"/>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 xfId="0" applyFont="1" applyFill="1" applyBorder="1" applyAlignment="1">
      <alignment horizontal="left" vertical="top"/>
    </xf>
    <xf numFmtId="0" fontId="10" fillId="0" borderId="1" xfId="0" applyFont="1" applyFill="1" applyBorder="1" applyAlignment="1">
      <alignment horizontal="center" vertical="top"/>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6" fillId="0" borderId="0" xfId="0" applyFont="1" applyBorder="1" applyAlignment="1">
      <alignment horizontal="center" wrapText="1"/>
    </xf>
    <xf numFmtId="0" fontId="3" fillId="0" borderId="0" xfId="0" applyFont="1" applyAlignment="1">
      <alignment horizontal="center"/>
    </xf>
    <xf numFmtId="4" fontId="21" fillId="0" borderId="5" xfId="4" applyNumberFormat="1" applyFont="1" applyBorder="1" applyAlignment="1">
      <alignment horizontal="left" vertical="center" wrapText="1"/>
    </xf>
    <xf numFmtId="4" fontId="21" fillId="0" borderId="7" xfId="4" applyNumberFormat="1" applyFont="1" applyBorder="1" applyAlignment="1">
      <alignment horizontal="left" vertical="center" wrapText="1"/>
    </xf>
    <xf numFmtId="49" fontId="20" fillId="0" borderId="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0" fontId="21" fillId="0" borderId="5" xfId="0" applyFont="1" applyBorder="1" applyAlignment="1">
      <alignment horizontal="left" vertical="top" wrapText="1"/>
    </xf>
    <xf numFmtId="0" fontId="21" fillId="0" borderId="7" xfId="0" applyFont="1" applyBorder="1" applyAlignment="1">
      <alignment horizontal="left" vertical="top" wrapText="1"/>
    </xf>
    <xf numFmtId="0" fontId="21" fillId="0" borderId="1" xfId="0" applyFont="1" applyBorder="1" applyAlignment="1">
      <alignment horizontal="left" vertical="center" wrapText="1"/>
    </xf>
    <xf numFmtId="0" fontId="21" fillId="3" borderId="1" xfId="0" applyFont="1" applyFill="1" applyBorder="1" applyAlignment="1">
      <alignment horizontal="left" vertical="center" wrapText="1"/>
    </xf>
    <xf numFmtId="167" fontId="21" fillId="0" borderId="5" xfId="0" applyNumberFormat="1" applyFont="1" applyBorder="1" applyAlignment="1">
      <alignment horizontal="left" vertical="center" wrapText="1"/>
    </xf>
    <xf numFmtId="167" fontId="21" fillId="0" borderId="7" xfId="0" applyNumberFormat="1" applyFont="1" applyBorder="1" applyAlignment="1">
      <alignment horizontal="left" vertical="center" wrapText="1"/>
    </xf>
    <xf numFmtId="1" fontId="21" fillId="0" borderId="2"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21" fillId="0" borderId="4" xfId="0" applyNumberFormat="1" applyFont="1" applyBorder="1" applyAlignment="1">
      <alignment horizontal="center" vertical="center"/>
    </xf>
    <xf numFmtId="0" fontId="21" fillId="0" borderId="1" xfId="0" applyFont="1" applyBorder="1" applyAlignment="1">
      <alignment horizontal="left" wrapText="1"/>
    </xf>
    <xf numFmtId="2" fontId="21" fillId="0" borderId="5" xfId="4" applyNumberFormat="1" applyFont="1" applyBorder="1" applyAlignment="1">
      <alignment horizontal="left" vertical="center" wrapText="1"/>
    </xf>
    <xf numFmtId="2" fontId="21" fillId="0" borderId="7" xfId="4" applyNumberFormat="1" applyFont="1" applyBorder="1" applyAlignment="1">
      <alignment horizontal="left" vertical="center" wrapText="1"/>
    </xf>
    <xf numFmtId="166" fontId="21" fillId="0" borderId="5" xfId="0" applyNumberFormat="1" applyFont="1" applyBorder="1" applyAlignment="1">
      <alignment horizontal="left" vertical="center" wrapText="1"/>
    </xf>
    <xf numFmtId="166" fontId="21" fillId="0" borderId="7" xfId="0" applyNumberFormat="1" applyFont="1" applyBorder="1" applyAlignment="1">
      <alignment horizontal="left" vertical="center" wrapText="1"/>
    </xf>
    <xf numFmtId="167" fontId="21" fillId="0" borderId="1" xfId="0" applyNumberFormat="1" applyFont="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cellXfs>
  <cellStyles count="5">
    <cellStyle name="Comma 3" xfId="4"/>
    <cellStyle name="Normal" xfId="0" builtinId="0"/>
    <cellStyle name="Normal 2" xfId="2"/>
    <cellStyle name="Normal 4" xfId="1"/>
    <cellStyle name="Normal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HASE%20II/1st%20SUPP%20KAMARDANGA%20PHase-II%2028.01.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pplementary Items"/>
      <sheetName val="Rate Analysis"/>
      <sheetName val="EQS"/>
      <sheetName val="SS"/>
      <sheetName val="FIN"/>
      <sheetName val="Sheet1"/>
      <sheetName val="E.Q.S."/>
      <sheetName val="excees sup"/>
      <sheetName val="Rate analysis tiles"/>
    </sheetNames>
    <sheetDataSet>
      <sheetData sheetId="0"/>
      <sheetData sheetId="1" refreshError="1"/>
      <sheetData sheetId="2" refreshError="1"/>
      <sheetData sheetId="3"/>
      <sheetData sheetId="4" refreshError="1"/>
      <sheetData sheetId="5" refreshError="1"/>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0"/>
  <sheetViews>
    <sheetView tabSelected="1" workbookViewId="0">
      <selection activeCell="F6" sqref="F6"/>
    </sheetView>
  </sheetViews>
  <sheetFormatPr defaultRowHeight="12.75"/>
  <cols>
    <col min="1" max="1" width="5.42578125" style="2" customWidth="1"/>
    <col min="2" max="2" width="69.42578125" style="2" customWidth="1"/>
    <col min="3" max="3" width="7.42578125" style="2" customWidth="1"/>
    <col min="4" max="4" width="9.28515625" style="2" customWidth="1"/>
    <col min="5" max="253" width="9.140625" style="2"/>
    <col min="254" max="254" width="10.28515625" style="2" customWidth="1"/>
    <col min="255" max="255" width="54" style="2" customWidth="1"/>
    <col min="256" max="256" width="10.5703125" style="2" bestFit="1" customWidth="1"/>
    <col min="257" max="257" width="8.85546875" style="2" bestFit="1" customWidth="1"/>
    <col min="258" max="258" width="17.5703125" style="2" customWidth="1"/>
    <col min="259" max="509" width="9.140625" style="2"/>
    <col min="510" max="510" width="10.28515625" style="2" customWidth="1"/>
    <col min="511" max="511" width="54" style="2" customWidth="1"/>
    <col min="512" max="512" width="10.5703125" style="2" bestFit="1" customWidth="1"/>
    <col min="513" max="513" width="8.85546875" style="2" bestFit="1" customWidth="1"/>
    <col min="514" max="514" width="17.5703125" style="2" customWidth="1"/>
    <col min="515" max="765" width="9.140625" style="2"/>
    <col min="766" max="766" width="10.28515625" style="2" customWidth="1"/>
    <col min="767" max="767" width="54" style="2" customWidth="1"/>
    <col min="768" max="768" width="10.5703125" style="2" bestFit="1" customWidth="1"/>
    <col min="769" max="769" width="8.85546875" style="2" bestFit="1" customWidth="1"/>
    <col min="770" max="770" width="17.5703125" style="2" customWidth="1"/>
    <col min="771" max="1021" width="9.140625" style="2"/>
    <col min="1022" max="1022" width="10.28515625" style="2" customWidth="1"/>
    <col min="1023" max="1023" width="54" style="2" customWidth="1"/>
    <col min="1024" max="1024" width="10.5703125" style="2" bestFit="1" customWidth="1"/>
    <col min="1025" max="1025" width="8.85546875" style="2" bestFit="1" customWidth="1"/>
    <col min="1026" max="1026" width="17.5703125" style="2" customWidth="1"/>
    <col min="1027" max="1277" width="9.140625" style="2"/>
    <col min="1278" max="1278" width="10.28515625" style="2" customWidth="1"/>
    <col min="1279" max="1279" width="54" style="2" customWidth="1"/>
    <col min="1280" max="1280" width="10.5703125" style="2" bestFit="1" customWidth="1"/>
    <col min="1281" max="1281" width="8.85546875" style="2" bestFit="1" customWidth="1"/>
    <col min="1282" max="1282" width="17.5703125" style="2" customWidth="1"/>
    <col min="1283" max="1533" width="9.140625" style="2"/>
    <col min="1534" max="1534" width="10.28515625" style="2" customWidth="1"/>
    <col min="1535" max="1535" width="54" style="2" customWidth="1"/>
    <col min="1536" max="1536" width="10.5703125" style="2" bestFit="1" customWidth="1"/>
    <col min="1537" max="1537" width="8.85546875" style="2" bestFit="1" customWidth="1"/>
    <col min="1538" max="1538" width="17.5703125" style="2" customWidth="1"/>
    <col min="1539" max="1789" width="9.140625" style="2"/>
    <col min="1790" max="1790" width="10.28515625" style="2" customWidth="1"/>
    <col min="1791" max="1791" width="54" style="2" customWidth="1"/>
    <col min="1792" max="1792" width="10.5703125" style="2" bestFit="1" customWidth="1"/>
    <col min="1793" max="1793" width="8.85546875" style="2" bestFit="1" customWidth="1"/>
    <col min="1794" max="1794" width="17.5703125" style="2" customWidth="1"/>
    <col min="1795" max="2045" width="9.140625" style="2"/>
    <col min="2046" max="2046" width="10.28515625" style="2" customWidth="1"/>
    <col min="2047" max="2047" width="54" style="2" customWidth="1"/>
    <col min="2048" max="2048" width="10.5703125" style="2" bestFit="1" customWidth="1"/>
    <col min="2049" max="2049" width="8.85546875" style="2" bestFit="1" customWidth="1"/>
    <col min="2050" max="2050" width="17.5703125" style="2" customWidth="1"/>
    <col min="2051" max="2301" width="9.140625" style="2"/>
    <col min="2302" max="2302" width="10.28515625" style="2" customWidth="1"/>
    <col min="2303" max="2303" width="54" style="2" customWidth="1"/>
    <col min="2304" max="2304" width="10.5703125" style="2" bestFit="1" customWidth="1"/>
    <col min="2305" max="2305" width="8.85546875" style="2" bestFit="1" customWidth="1"/>
    <col min="2306" max="2306" width="17.5703125" style="2" customWidth="1"/>
    <col min="2307" max="2557" width="9.140625" style="2"/>
    <col min="2558" max="2558" width="10.28515625" style="2" customWidth="1"/>
    <col min="2559" max="2559" width="54" style="2" customWidth="1"/>
    <col min="2560" max="2560" width="10.5703125" style="2" bestFit="1" customWidth="1"/>
    <col min="2561" max="2561" width="8.85546875" style="2" bestFit="1" customWidth="1"/>
    <col min="2562" max="2562" width="17.5703125" style="2" customWidth="1"/>
    <col min="2563" max="2813" width="9.140625" style="2"/>
    <col min="2814" max="2814" width="10.28515625" style="2" customWidth="1"/>
    <col min="2815" max="2815" width="54" style="2" customWidth="1"/>
    <col min="2816" max="2816" width="10.5703125" style="2" bestFit="1" customWidth="1"/>
    <col min="2817" max="2817" width="8.85546875" style="2" bestFit="1" customWidth="1"/>
    <col min="2818" max="2818" width="17.5703125" style="2" customWidth="1"/>
    <col min="2819" max="3069" width="9.140625" style="2"/>
    <col min="3070" max="3070" width="10.28515625" style="2" customWidth="1"/>
    <col min="3071" max="3071" width="54" style="2" customWidth="1"/>
    <col min="3072" max="3072" width="10.5703125" style="2" bestFit="1" customWidth="1"/>
    <col min="3073" max="3073" width="8.85546875" style="2" bestFit="1" customWidth="1"/>
    <col min="3074" max="3074" width="17.5703125" style="2" customWidth="1"/>
    <col min="3075" max="3325" width="9.140625" style="2"/>
    <col min="3326" max="3326" width="10.28515625" style="2" customWidth="1"/>
    <col min="3327" max="3327" width="54" style="2" customWidth="1"/>
    <col min="3328" max="3328" width="10.5703125" style="2" bestFit="1" customWidth="1"/>
    <col min="3329" max="3329" width="8.85546875" style="2" bestFit="1" customWidth="1"/>
    <col min="3330" max="3330" width="17.5703125" style="2" customWidth="1"/>
    <col min="3331" max="3581" width="9.140625" style="2"/>
    <col min="3582" max="3582" width="10.28515625" style="2" customWidth="1"/>
    <col min="3583" max="3583" width="54" style="2" customWidth="1"/>
    <col min="3584" max="3584" width="10.5703125" style="2" bestFit="1" customWidth="1"/>
    <col min="3585" max="3585" width="8.85546875" style="2" bestFit="1" customWidth="1"/>
    <col min="3586" max="3586" width="17.5703125" style="2" customWidth="1"/>
    <col min="3587" max="3837" width="9.140625" style="2"/>
    <col min="3838" max="3838" width="10.28515625" style="2" customWidth="1"/>
    <col min="3839" max="3839" width="54" style="2" customWidth="1"/>
    <col min="3840" max="3840" width="10.5703125" style="2" bestFit="1" customWidth="1"/>
    <col min="3841" max="3841" width="8.85546875" style="2" bestFit="1" customWidth="1"/>
    <col min="3842" max="3842" width="17.5703125" style="2" customWidth="1"/>
    <col min="3843" max="4093" width="9.140625" style="2"/>
    <col min="4094" max="4094" width="10.28515625" style="2" customWidth="1"/>
    <col min="4095" max="4095" width="54" style="2" customWidth="1"/>
    <col min="4096" max="4096" width="10.5703125" style="2" bestFit="1" customWidth="1"/>
    <col min="4097" max="4097" width="8.85546875" style="2" bestFit="1" customWidth="1"/>
    <col min="4098" max="4098" width="17.5703125" style="2" customWidth="1"/>
    <col min="4099" max="4349" width="9.140625" style="2"/>
    <col min="4350" max="4350" width="10.28515625" style="2" customWidth="1"/>
    <col min="4351" max="4351" width="54" style="2" customWidth="1"/>
    <col min="4352" max="4352" width="10.5703125" style="2" bestFit="1" customWidth="1"/>
    <col min="4353" max="4353" width="8.85546875" style="2" bestFit="1" customWidth="1"/>
    <col min="4354" max="4354" width="17.5703125" style="2" customWidth="1"/>
    <col min="4355" max="4605" width="9.140625" style="2"/>
    <col min="4606" max="4606" width="10.28515625" style="2" customWidth="1"/>
    <col min="4607" max="4607" width="54" style="2" customWidth="1"/>
    <col min="4608" max="4608" width="10.5703125" style="2" bestFit="1" customWidth="1"/>
    <col min="4609" max="4609" width="8.85546875" style="2" bestFit="1" customWidth="1"/>
    <col min="4610" max="4610" width="17.5703125" style="2" customWidth="1"/>
    <col min="4611" max="4861" width="9.140625" style="2"/>
    <col min="4862" max="4862" width="10.28515625" style="2" customWidth="1"/>
    <col min="4863" max="4863" width="54" style="2" customWidth="1"/>
    <col min="4864" max="4864" width="10.5703125" style="2" bestFit="1" customWidth="1"/>
    <col min="4865" max="4865" width="8.85546875" style="2" bestFit="1" customWidth="1"/>
    <col min="4866" max="4866" width="17.5703125" style="2" customWidth="1"/>
    <col min="4867" max="5117" width="9.140625" style="2"/>
    <col min="5118" max="5118" width="10.28515625" style="2" customWidth="1"/>
    <col min="5119" max="5119" width="54" style="2" customWidth="1"/>
    <col min="5120" max="5120" width="10.5703125" style="2" bestFit="1" customWidth="1"/>
    <col min="5121" max="5121" width="8.85546875" style="2" bestFit="1" customWidth="1"/>
    <col min="5122" max="5122" width="17.5703125" style="2" customWidth="1"/>
    <col min="5123" max="5373" width="9.140625" style="2"/>
    <col min="5374" max="5374" width="10.28515625" style="2" customWidth="1"/>
    <col min="5375" max="5375" width="54" style="2" customWidth="1"/>
    <col min="5376" max="5376" width="10.5703125" style="2" bestFit="1" customWidth="1"/>
    <col min="5377" max="5377" width="8.85546875" style="2" bestFit="1" customWidth="1"/>
    <col min="5378" max="5378" width="17.5703125" style="2" customWidth="1"/>
    <col min="5379" max="5629" width="9.140625" style="2"/>
    <col min="5630" max="5630" width="10.28515625" style="2" customWidth="1"/>
    <col min="5631" max="5631" width="54" style="2" customWidth="1"/>
    <col min="5632" max="5632" width="10.5703125" style="2" bestFit="1" customWidth="1"/>
    <col min="5633" max="5633" width="8.85546875" style="2" bestFit="1" customWidth="1"/>
    <col min="5634" max="5634" width="17.5703125" style="2" customWidth="1"/>
    <col min="5635" max="5885" width="9.140625" style="2"/>
    <col min="5886" max="5886" width="10.28515625" style="2" customWidth="1"/>
    <col min="5887" max="5887" width="54" style="2" customWidth="1"/>
    <col min="5888" max="5888" width="10.5703125" style="2" bestFit="1" customWidth="1"/>
    <col min="5889" max="5889" width="8.85546875" style="2" bestFit="1" customWidth="1"/>
    <col min="5890" max="5890" width="17.5703125" style="2" customWidth="1"/>
    <col min="5891" max="6141" width="9.140625" style="2"/>
    <col min="6142" max="6142" width="10.28515625" style="2" customWidth="1"/>
    <col min="6143" max="6143" width="54" style="2" customWidth="1"/>
    <col min="6144" max="6144" width="10.5703125" style="2" bestFit="1" customWidth="1"/>
    <col min="6145" max="6145" width="8.85546875" style="2" bestFit="1" customWidth="1"/>
    <col min="6146" max="6146" width="17.5703125" style="2" customWidth="1"/>
    <col min="6147" max="6397" width="9.140625" style="2"/>
    <col min="6398" max="6398" width="10.28515625" style="2" customWidth="1"/>
    <col min="6399" max="6399" width="54" style="2" customWidth="1"/>
    <col min="6400" max="6400" width="10.5703125" style="2" bestFit="1" customWidth="1"/>
    <col min="6401" max="6401" width="8.85546875" style="2" bestFit="1" customWidth="1"/>
    <col min="6402" max="6402" width="17.5703125" style="2" customWidth="1"/>
    <col min="6403" max="6653" width="9.140625" style="2"/>
    <col min="6654" max="6654" width="10.28515625" style="2" customWidth="1"/>
    <col min="6655" max="6655" width="54" style="2" customWidth="1"/>
    <col min="6656" max="6656" width="10.5703125" style="2" bestFit="1" customWidth="1"/>
    <col min="6657" max="6657" width="8.85546875" style="2" bestFit="1" customWidth="1"/>
    <col min="6658" max="6658" width="17.5703125" style="2" customWidth="1"/>
    <col min="6659" max="6909" width="9.140625" style="2"/>
    <col min="6910" max="6910" width="10.28515625" style="2" customWidth="1"/>
    <col min="6911" max="6911" width="54" style="2" customWidth="1"/>
    <col min="6912" max="6912" width="10.5703125" style="2" bestFit="1" customWidth="1"/>
    <col min="6913" max="6913" width="8.85546875" style="2" bestFit="1" customWidth="1"/>
    <col min="6914" max="6914" width="17.5703125" style="2" customWidth="1"/>
    <col min="6915" max="7165" width="9.140625" style="2"/>
    <col min="7166" max="7166" width="10.28515625" style="2" customWidth="1"/>
    <col min="7167" max="7167" width="54" style="2" customWidth="1"/>
    <col min="7168" max="7168" width="10.5703125" style="2" bestFit="1" customWidth="1"/>
    <col min="7169" max="7169" width="8.85546875" style="2" bestFit="1" customWidth="1"/>
    <col min="7170" max="7170" width="17.5703125" style="2" customWidth="1"/>
    <col min="7171" max="7421" width="9.140625" style="2"/>
    <col min="7422" max="7422" width="10.28515625" style="2" customWidth="1"/>
    <col min="7423" max="7423" width="54" style="2" customWidth="1"/>
    <col min="7424" max="7424" width="10.5703125" style="2" bestFit="1" customWidth="1"/>
    <col min="7425" max="7425" width="8.85546875" style="2" bestFit="1" customWidth="1"/>
    <col min="7426" max="7426" width="17.5703125" style="2" customWidth="1"/>
    <col min="7427" max="7677" width="9.140625" style="2"/>
    <col min="7678" max="7678" width="10.28515625" style="2" customWidth="1"/>
    <col min="7679" max="7679" width="54" style="2" customWidth="1"/>
    <col min="7680" max="7680" width="10.5703125" style="2" bestFit="1" customWidth="1"/>
    <col min="7681" max="7681" width="8.85546875" style="2" bestFit="1" customWidth="1"/>
    <col min="7682" max="7682" width="17.5703125" style="2" customWidth="1"/>
    <col min="7683" max="7933" width="9.140625" style="2"/>
    <col min="7934" max="7934" width="10.28515625" style="2" customWidth="1"/>
    <col min="7935" max="7935" width="54" style="2" customWidth="1"/>
    <col min="7936" max="7936" width="10.5703125" style="2" bestFit="1" customWidth="1"/>
    <col min="7937" max="7937" width="8.85546875" style="2" bestFit="1" customWidth="1"/>
    <col min="7938" max="7938" width="17.5703125" style="2" customWidth="1"/>
    <col min="7939" max="8189" width="9.140625" style="2"/>
    <col min="8190" max="8190" width="10.28515625" style="2" customWidth="1"/>
    <col min="8191" max="8191" width="54" style="2" customWidth="1"/>
    <col min="8192" max="8192" width="10.5703125" style="2" bestFit="1" customWidth="1"/>
    <col min="8193" max="8193" width="8.85546875" style="2" bestFit="1" customWidth="1"/>
    <col min="8194" max="8194" width="17.5703125" style="2" customWidth="1"/>
    <col min="8195" max="8445" width="9.140625" style="2"/>
    <col min="8446" max="8446" width="10.28515625" style="2" customWidth="1"/>
    <col min="8447" max="8447" width="54" style="2" customWidth="1"/>
    <col min="8448" max="8448" width="10.5703125" style="2" bestFit="1" customWidth="1"/>
    <col min="8449" max="8449" width="8.85546875" style="2" bestFit="1" customWidth="1"/>
    <col min="8450" max="8450" width="17.5703125" style="2" customWidth="1"/>
    <col min="8451" max="8701" width="9.140625" style="2"/>
    <col min="8702" max="8702" width="10.28515625" style="2" customWidth="1"/>
    <col min="8703" max="8703" width="54" style="2" customWidth="1"/>
    <col min="8704" max="8704" width="10.5703125" style="2" bestFit="1" customWidth="1"/>
    <col min="8705" max="8705" width="8.85546875" style="2" bestFit="1" customWidth="1"/>
    <col min="8706" max="8706" width="17.5703125" style="2" customWidth="1"/>
    <col min="8707" max="8957" width="9.140625" style="2"/>
    <col min="8958" max="8958" width="10.28515625" style="2" customWidth="1"/>
    <col min="8959" max="8959" width="54" style="2" customWidth="1"/>
    <col min="8960" max="8960" width="10.5703125" style="2" bestFit="1" customWidth="1"/>
    <col min="8961" max="8961" width="8.85546875" style="2" bestFit="1" customWidth="1"/>
    <col min="8962" max="8962" width="17.5703125" style="2" customWidth="1"/>
    <col min="8963" max="9213" width="9.140625" style="2"/>
    <col min="9214" max="9214" width="10.28515625" style="2" customWidth="1"/>
    <col min="9215" max="9215" width="54" style="2" customWidth="1"/>
    <col min="9216" max="9216" width="10.5703125" style="2" bestFit="1" customWidth="1"/>
    <col min="9217" max="9217" width="8.85546875" style="2" bestFit="1" customWidth="1"/>
    <col min="9218" max="9218" width="17.5703125" style="2" customWidth="1"/>
    <col min="9219" max="9469" width="9.140625" style="2"/>
    <col min="9470" max="9470" width="10.28515625" style="2" customWidth="1"/>
    <col min="9471" max="9471" width="54" style="2" customWidth="1"/>
    <col min="9472" max="9472" width="10.5703125" style="2" bestFit="1" customWidth="1"/>
    <col min="9473" max="9473" width="8.85546875" style="2" bestFit="1" customWidth="1"/>
    <col min="9474" max="9474" width="17.5703125" style="2" customWidth="1"/>
    <col min="9475" max="9725" width="9.140625" style="2"/>
    <col min="9726" max="9726" width="10.28515625" style="2" customWidth="1"/>
    <col min="9727" max="9727" width="54" style="2" customWidth="1"/>
    <col min="9728" max="9728" width="10.5703125" style="2" bestFit="1" customWidth="1"/>
    <col min="9729" max="9729" width="8.85546875" style="2" bestFit="1" customWidth="1"/>
    <col min="9730" max="9730" width="17.5703125" style="2" customWidth="1"/>
    <col min="9731" max="9981" width="9.140625" style="2"/>
    <col min="9982" max="9982" width="10.28515625" style="2" customWidth="1"/>
    <col min="9983" max="9983" width="54" style="2" customWidth="1"/>
    <col min="9984" max="9984" width="10.5703125" style="2" bestFit="1" customWidth="1"/>
    <col min="9985" max="9985" width="8.85546875" style="2" bestFit="1" customWidth="1"/>
    <col min="9986" max="9986" width="17.5703125" style="2" customWidth="1"/>
    <col min="9987" max="10237" width="9.140625" style="2"/>
    <col min="10238" max="10238" width="10.28515625" style="2" customWidth="1"/>
    <col min="10239" max="10239" width="54" style="2" customWidth="1"/>
    <col min="10240" max="10240" width="10.5703125" style="2" bestFit="1" customWidth="1"/>
    <col min="10241" max="10241" width="8.85546875" style="2" bestFit="1" customWidth="1"/>
    <col min="10242" max="10242" width="17.5703125" style="2" customWidth="1"/>
    <col min="10243" max="10493" width="9.140625" style="2"/>
    <col min="10494" max="10494" width="10.28515625" style="2" customWidth="1"/>
    <col min="10495" max="10495" width="54" style="2" customWidth="1"/>
    <col min="10496" max="10496" width="10.5703125" style="2" bestFit="1" customWidth="1"/>
    <col min="10497" max="10497" width="8.85546875" style="2" bestFit="1" customWidth="1"/>
    <col min="10498" max="10498" width="17.5703125" style="2" customWidth="1"/>
    <col min="10499" max="10749" width="9.140625" style="2"/>
    <col min="10750" max="10750" width="10.28515625" style="2" customWidth="1"/>
    <col min="10751" max="10751" width="54" style="2" customWidth="1"/>
    <col min="10752" max="10752" width="10.5703125" style="2" bestFit="1" customWidth="1"/>
    <col min="10753" max="10753" width="8.85546875" style="2" bestFit="1" customWidth="1"/>
    <col min="10754" max="10754" width="17.5703125" style="2" customWidth="1"/>
    <col min="10755" max="11005" width="9.140625" style="2"/>
    <col min="11006" max="11006" width="10.28515625" style="2" customWidth="1"/>
    <col min="11007" max="11007" width="54" style="2" customWidth="1"/>
    <col min="11008" max="11008" width="10.5703125" style="2" bestFit="1" customWidth="1"/>
    <col min="11009" max="11009" width="8.85546875" style="2" bestFit="1" customWidth="1"/>
    <col min="11010" max="11010" width="17.5703125" style="2" customWidth="1"/>
    <col min="11011" max="11261" width="9.140625" style="2"/>
    <col min="11262" max="11262" width="10.28515625" style="2" customWidth="1"/>
    <col min="11263" max="11263" width="54" style="2" customWidth="1"/>
    <col min="11264" max="11264" width="10.5703125" style="2" bestFit="1" customWidth="1"/>
    <col min="11265" max="11265" width="8.85546875" style="2" bestFit="1" customWidth="1"/>
    <col min="11266" max="11266" width="17.5703125" style="2" customWidth="1"/>
    <col min="11267" max="11517" width="9.140625" style="2"/>
    <col min="11518" max="11518" width="10.28515625" style="2" customWidth="1"/>
    <col min="11519" max="11519" width="54" style="2" customWidth="1"/>
    <col min="11520" max="11520" width="10.5703125" style="2" bestFit="1" customWidth="1"/>
    <col min="11521" max="11521" width="8.85546875" style="2" bestFit="1" customWidth="1"/>
    <col min="11522" max="11522" width="17.5703125" style="2" customWidth="1"/>
    <col min="11523" max="11773" width="9.140625" style="2"/>
    <col min="11774" max="11774" width="10.28515625" style="2" customWidth="1"/>
    <col min="11775" max="11775" width="54" style="2" customWidth="1"/>
    <col min="11776" max="11776" width="10.5703125" style="2" bestFit="1" customWidth="1"/>
    <col min="11777" max="11777" width="8.85546875" style="2" bestFit="1" customWidth="1"/>
    <col min="11778" max="11778" width="17.5703125" style="2" customWidth="1"/>
    <col min="11779" max="12029" width="9.140625" style="2"/>
    <col min="12030" max="12030" width="10.28515625" style="2" customWidth="1"/>
    <col min="12031" max="12031" width="54" style="2" customWidth="1"/>
    <col min="12032" max="12032" width="10.5703125" style="2" bestFit="1" customWidth="1"/>
    <col min="12033" max="12033" width="8.85546875" style="2" bestFit="1" customWidth="1"/>
    <col min="12034" max="12034" width="17.5703125" style="2" customWidth="1"/>
    <col min="12035" max="12285" width="9.140625" style="2"/>
    <col min="12286" max="12286" width="10.28515625" style="2" customWidth="1"/>
    <col min="12287" max="12287" width="54" style="2" customWidth="1"/>
    <col min="12288" max="12288" width="10.5703125" style="2" bestFit="1" customWidth="1"/>
    <col min="12289" max="12289" width="8.85546875" style="2" bestFit="1" customWidth="1"/>
    <col min="12290" max="12290" width="17.5703125" style="2" customWidth="1"/>
    <col min="12291" max="12541" width="9.140625" style="2"/>
    <col min="12542" max="12542" width="10.28515625" style="2" customWidth="1"/>
    <col min="12543" max="12543" width="54" style="2" customWidth="1"/>
    <col min="12544" max="12544" width="10.5703125" style="2" bestFit="1" customWidth="1"/>
    <col min="12545" max="12545" width="8.85546875" style="2" bestFit="1" customWidth="1"/>
    <col min="12546" max="12546" width="17.5703125" style="2" customWidth="1"/>
    <col min="12547" max="12797" width="9.140625" style="2"/>
    <col min="12798" max="12798" width="10.28515625" style="2" customWidth="1"/>
    <col min="12799" max="12799" width="54" style="2" customWidth="1"/>
    <col min="12800" max="12800" width="10.5703125" style="2" bestFit="1" customWidth="1"/>
    <col min="12801" max="12801" width="8.85546875" style="2" bestFit="1" customWidth="1"/>
    <col min="12802" max="12802" width="17.5703125" style="2" customWidth="1"/>
    <col min="12803" max="13053" width="9.140625" style="2"/>
    <col min="13054" max="13054" width="10.28515625" style="2" customWidth="1"/>
    <col min="13055" max="13055" width="54" style="2" customWidth="1"/>
    <col min="13056" max="13056" width="10.5703125" style="2" bestFit="1" customWidth="1"/>
    <col min="13057" max="13057" width="8.85546875" style="2" bestFit="1" customWidth="1"/>
    <col min="13058" max="13058" width="17.5703125" style="2" customWidth="1"/>
    <col min="13059" max="13309" width="9.140625" style="2"/>
    <col min="13310" max="13310" width="10.28515625" style="2" customWidth="1"/>
    <col min="13311" max="13311" width="54" style="2" customWidth="1"/>
    <col min="13312" max="13312" width="10.5703125" style="2" bestFit="1" customWidth="1"/>
    <col min="13313" max="13313" width="8.85546875" style="2" bestFit="1" customWidth="1"/>
    <col min="13314" max="13314" width="17.5703125" style="2" customWidth="1"/>
    <col min="13315" max="13565" width="9.140625" style="2"/>
    <col min="13566" max="13566" width="10.28515625" style="2" customWidth="1"/>
    <col min="13567" max="13567" width="54" style="2" customWidth="1"/>
    <col min="13568" max="13568" width="10.5703125" style="2" bestFit="1" customWidth="1"/>
    <col min="13569" max="13569" width="8.85546875" style="2" bestFit="1" customWidth="1"/>
    <col min="13570" max="13570" width="17.5703125" style="2" customWidth="1"/>
    <col min="13571" max="13821" width="9.140625" style="2"/>
    <col min="13822" max="13822" width="10.28515625" style="2" customWidth="1"/>
    <col min="13823" max="13823" width="54" style="2" customWidth="1"/>
    <col min="13824" max="13824" width="10.5703125" style="2" bestFit="1" customWidth="1"/>
    <col min="13825" max="13825" width="8.85546875" style="2" bestFit="1" customWidth="1"/>
    <col min="13826" max="13826" width="17.5703125" style="2" customWidth="1"/>
    <col min="13827" max="14077" width="9.140625" style="2"/>
    <col min="14078" max="14078" width="10.28515625" style="2" customWidth="1"/>
    <col min="14079" max="14079" width="54" style="2" customWidth="1"/>
    <col min="14080" max="14080" width="10.5703125" style="2" bestFit="1" customWidth="1"/>
    <col min="14081" max="14081" width="8.85546875" style="2" bestFit="1" customWidth="1"/>
    <col min="14082" max="14082" width="17.5703125" style="2" customWidth="1"/>
    <col min="14083" max="14333" width="9.140625" style="2"/>
    <col min="14334" max="14334" width="10.28515625" style="2" customWidth="1"/>
    <col min="14335" max="14335" width="54" style="2" customWidth="1"/>
    <col min="14336" max="14336" width="10.5703125" style="2" bestFit="1" customWidth="1"/>
    <col min="14337" max="14337" width="8.85546875" style="2" bestFit="1" customWidth="1"/>
    <col min="14338" max="14338" width="17.5703125" style="2" customWidth="1"/>
    <col min="14339" max="14589" width="9.140625" style="2"/>
    <col min="14590" max="14590" width="10.28515625" style="2" customWidth="1"/>
    <col min="14591" max="14591" width="54" style="2" customWidth="1"/>
    <col min="14592" max="14592" width="10.5703125" style="2" bestFit="1" customWidth="1"/>
    <col min="14593" max="14593" width="8.85546875" style="2" bestFit="1" customWidth="1"/>
    <col min="14594" max="14594" width="17.5703125" style="2" customWidth="1"/>
    <col min="14595" max="14845" width="9.140625" style="2"/>
    <col min="14846" max="14846" width="10.28515625" style="2" customWidth="1"/>
    <col min="14847" max="14847" width="54" style="2" customWidth="1"/>
    <col min="14848" max="14848" width="10.5703125" style="2" bestFit="1" customWidth="1"/>
    <col min="14849" max="14849" width="8.85546875" style="2" bestFit="1" customWidth="1"/>
    <col min="14850" max="14850" width="17.5703125" style="2" customWidth="1"/>
    <col min="14851" max="15101" width="9.140625" style="2"/>
    <col min="15102" max="15102" width="10.28515625" style="2" customWidth="1"/>
    <col min="15103" max="15103" width="54" style="2" customWidth="1"/>
    <col min="15104" max="15104" width="10.5703125" style="2" bestFit="1" customWidth="1"/>
    <col min="15105" max="15105" width="8.85546875" style="2" bestFit="1" customWidth="1"/>
    <col min="15106" max="15106" width="17.5703125" style="2" customWidth="1"/>
    <col min="15107" max="15357" width="9.140625" style="2"/>
    <col min="15358" max="15358" width="10.28515625" style="2" customWidth="1"/>
    <col min="15359" max="15359" width="54" style="2" customWidth="1"/>
    <col min="15360" max="15360" width="10.5703125" style="2" bestFit="1" customWidth="1"/>
    <col min="15361" max="15361" width="8.85546875" style="2" bestFit="1" customWidth="1"/>
    <col min="15362" max="15362" width="17.5703125" style="2" customWidth="1"/>
    <col min="15363" max="15613" width="9.140625" style="2"/>
    <col min="15614" max="15614" width="10.28515625" style="2" customWidth="1"/>
    <col min="15615" max="15615" width="54" style="2" customWidth="1"/>
    <col min="15616" max="15616" width="10.5703125" style="2" bestFit="1" customWidth="1"/>
    <col min="15617" max="15617" width="8.85546875" style="2" bestFit="1" customWidth="1"/>
    <col min="15618" max="15618" width="17.5703125" style="2" customWidth="1"/>
    <col min="15619" max="15869" width="9.140625" style="2"/>
    <col min="15870" max="15870" width="10.28515625" style="2" customWidth="1"/>
    <col min="15871" max="15871" width="54" style="2" customWidth="1"/>
    <col min="15872" max="15872" width="10.5703125" style="2" bestFit="1" customWidth="1"/>
    <col min="15873" max="15873" width="8.85546875" style="2" bestFit="1" customWidth="1"/>
    <col min="15874" max="15874" width="17.5703125" style="2" customWidth="1"/>
    <col min="15875" max="16125" width="9.140625" style="2"/>
    <col min="16126" max="16126" width="10.28515625" style="2" customWidth="1"/>
    <col min="16127" max="16127" width="54" style="2" customWidth="1"/>
    <col min="16128" max="16128" width="10.5703125" style="2" bestFit="1" customWidth="1"/>
    <col min="16129" max="16129" width="8.85546875" style="2" bestFit="1" customWidth="1"/>
    <col min="16130" max="16130" width="17.5703125" style="2" customWidth="1"/>
    <col min="16131" max="16384" width="9.140625" style="2"/>
  </cols>
  <sheetData>
    <row r="1" spans="1:10" s="12" customFormat="1" ht="61.5" customHeight="1">
      <c r="A1" s="107" t="s">
        <v>129</v>
      </c>
      <c r="B1" s="107"/>
      <c r="C1" s="107"/>
      <c r="D1" s="107"/>
      <c r="E1" s="34"/>
      <c r="F1" s="34"/>
      <c r="G1" s="34"/>
      <c r="H1" s="34"/>
      <c r="I1" s="34"/>
      <c r="J1" s="34"/>
    </row>
    <row r="2" spans="1:10" s="12" customFormat="1" ht="15.75" customHeight="1">
      <c r="A2" s="108"/>
      <c r="B2" s="108"/>
      <c r="C2" s="108"/>
      <c r="D2" s="108"/>
      <c r="E2" s="35"/>
      <c r="F2" s="35"/>
      <c r="G2" s="35"/>
      <c r="H2" s="36"/>
      <c r="I2" s="36"/>
      <c r="J2" s="34"/>
    </row>
    <row r="4" spans="1:10" ht="33" customHeight="1">
      <c r="A4" s="5" t="s">
        <v>128</v>
      </c>
      <c r="B4" s="4" t="s">
        <v>0</v>
      </c>
      <c r="C4" s="5" t="s">
        <v>1</v>
      </c>
      <c r="D4" s="5" t="s">
        <v>6</v>
      </c>
    </row>
    <row r="5" spans="1:10" ht="60">
      <c r="A5" s="55">
        <v>1</v>
      </c>
      <c r="B5" s="37" t="s">
        <v>127</v>
      </c>
      <c r="C5" s="55" t="s">
        <v>131</v>
      </c>
      <c r="D5" s="55">
        <v>1</v>
      </c>
    </row>
    <row r="6" spans="1:10" ht="28.5">
      <c r="A6" s="56"/>
      <c r="B6" s="39" t="s">
        <v>63</v>
      </c>
      <c r="C6" s="56"/>
      <c r="D6" s="56"/>
    </row>
    <row r="7" spans="1:10" ht="45.75">
      <c r="A7" s="56"/>
      <c r="B7" s="41" t="s">
        <v>64</v>
      </c>
      <c r="C7" s="56"/>
      <c r="D7" s="56"/>
    </row>
    <row r="8" spans="1:10" ht="17.25">
      <c r="A8" s="56"/>
      <c r="B8" s="41" t="s">
        <v>65</v>
      </c>
      <c r="C8" s="56"/>
      <c r="D8" s="56"/>
    </row>
    <row r="9" spans="1:10" ht="30.75">
      <c r="A9" s="56"/>
      <c r="B9" s="39" t="s">
        <v>66</v>
      </c>
      <c r="C9" s="56"/>
      <c r="D9" s="56"/>
    </row>
    <row r="10" spans="1:10" ht="14.25">
      <c r="A10" s="56"/>
      <c r="B10" s="39" t="s">
        <v>67</v>
      </c>
      <c r="C10" s="56"/>
      <c r="D10" s="56"/>
    </row>
    <row r="11" spans="1:10" ht="14.25">
      <c r="A11" s="56"/>
      <c r="B11" s="39" t="s">
        <v>68</v>
      </c>
      <c r="C11" s="56"/>
      <c r="D11" s="56"/>
    </row>
    <row r="12" spans="1:10" ht="14.25">
      <c r="A12" s="56"/>
      <c r="B12" s="39" t="s">
        <v>69</v>
      </c>
      <c r="C12" s="56"/>
      <c r="D12" s="56"/>
    </row>
    <row r="13" spans="1:10" ht="28.5">
      <c r="A13" s="56"/>
      <c r="B13" s="39" t="s">
        <v>70</v>
      </c>
      <c r="C13" s="56"/>
      <c r="D13" s="56"/>
    </row>
    <row r="14" spans="1:10" ht="57">
      <c r="A14" s="56"/>
      <c r="B14" s="39" t="s">
        <v>130</v>
      </c>
      <c r="C14" s="56"/>
      <c r="D14" s="56"/>
    </row>
    <row r="15" spans="1:10" ht="28.5">
      <c r="A15" s="56"/>
      <c r="B15" s="39" t="s">
        <v>73</v>
      </c>
      <c r="C15" s="56"/>
      <c r="D15" s="56"/>
    </row>
    <row r="16" spans="1:10" ht="14.25">
      <c r="A16" s="56"/>
      <c r="B16" s="39" t="s">
        <v>74</v>
      </c>
      <c r="C16" s="56"/>
      <c r="D16" s="56"/>
    </row>
    <row r="17" spans="1:4" ht="14.25">
      <c r="A17" s="56"/>
      <c r="B17" s="39" t="s">
        <v>75</v>
      </c>
      <c r="C17" s="56"/>
      <c r="D17" s="56"/>
    </row>
    <row r="18" spans="1:4" ht="14.25">
      <c r="A18" s="56"/>
      <c r="B18" s="39" t="s">
        <v>76</v>
      </c>
      <c r="C18" s="56"/>
      <c r="D18" s="56"/>
    </row>
    <row r="19" spans="1:4" ht="14.25">
      <c r="A19" s="56"/>
      <c r="B19" s="39" t="s">
        <v>75</v>
      </c>
      <c r="C19" s="56"/>
      <c r="D19" s="56"/>
    </row>
    <row r="20" spans="1:4" ht="28.5">
      <c r="A20" s="56"/>
      <c r="B20" s="39" t="s">
        <v>77</v>
      </c>
      <c r="C20" s="56"/>
      <c r="D20" s="56"/>
    </row>
    <row r="21" spans="1:4" ht="14.25">
      <c r="A21" s="56"/>
      <c r="B21" s="39" t="s">
        <v>78</v>
      </c>
      <c r="C21" s="56"/>
      <c r="D21" s="56"/>
    </row>
    <row r="22" spans="1:4" ht="15.75" customHeight="1">
      <c r="A22" s="56"/>
      <c r="B22" s="39" t="s">
        <v>79</v>
      </c>
      <c r="C22" s="56"/>
      <c r="D22" s="56"/>
    </row>
    <row r="23" spans="1:4" ht="28.5">
      <c r="A23" s="56"/>
      <c r="B23" s="39" t="s">
        <v>80</v>
      </c>
      <c r="C23" s="56"/>
      <c r="D23" s="56"/>
    </row>
    <row r="24" spans="1:4" ht="14.25">
      <c r="A24" s="56"/>
      <c r="B24" s="39" t="s">
        <v>81</v>
      </c>
      <c r="C24" s="56"/>
      <c r="D24" s="56"/>
    </row>
    <row r="25" spans="1:4" ht="14.25">
      <c r="A25" s="56"/>
      <c r="B25" s="39" t="s">
        <v>82</v>
      </c>
      <c r="C25" s="56"/>
      <c r="D25" s="56"/>
    </row>
    <row r="26" spans="1:4" ht="14.25">
      <c r="A26" s="56"/>
      <c r="B26" s="39" t="s">
        <v>83</v>
      </c>
      <c r="C26" s="56"/>
      <c r="D26" s="56"/>
    </row>
    <row r="27" spans="1:4" ht="14.25">
      <c r="A27" s="56"/>
      <c r="B27" s="39" t="s">
        <v>84</v>
      </c>
      <c r="C27" s="56"/>
      <c r="D27" s="56"/>
    </row>
    <row r="28" spans="1:4" ht="14.25">
      <c r="A28" s="56"/>
      <c r="B28" s="39" t="s">
        <v>85</v>
      </c>
      <c r="C28" s="56"/>
      <c r="D28" s="56"/>
    </row>
    <row r="29" spans="1:4" ht="14.25">
      <c r="A29" s="56"/>
      <c r="B29" s="39" t="s">
        <v>86</v>
      </c>
      <c r="C29" s="56"/>
      <c r="D29" s="56"/>
    </row>
    <row r="30" spans="1:4" ht="57">
      <c r="A30" s="57"/>
      <c r="B30" s="39" t="s">
        <v>87</v>
      </c>
      <c r="C30" s="57"/>
      <c r="D30" s="57"/>
    </row>
  </sheetData>
  <mergeCells count="4">
    <mergeCell ref="C5:C30"/>
    <mergeCell ref="D5:D30"/>
    <mergeCell ref="A5:A30"/>
    <mergeCell ref="A1:D1"/>
  </mergeCells>
  <pageMargins left="0.70866141732283472" right="0.70866141732283472" top="0.74803149606299213" bottom="0.74803149606299213" header="0.31496062992125984" footer="0.31496062992125984"/>
  <pageSetup paperSize="9" scale="85" orientation="portrait" horizontalDpi="4294967293" verticalDpi="4294967293" r:id="rId1"/>
  <headerFooter>
    <oddFooter>Page &amp;P of &amp;N</oddFooter>
  </headerFooter>
</worksheet>
</file>

<file path=xl/worksheets/sheet2.xml><?xml version="1.0" encoding="utf-8"?>
<worksheet xmlns="http://schemas.openxmlformats.org/spreadsheetml/2006/main" xmlns:r="http://schemas.openxmlformats.org/officeDocument/2006/relationships">
  <dimension ref="A1:I18"/>
  <sheetViews>
    <sheetView workbookViewId="0">
      <selection activeCell="O15" sqref="O15"/>
    </sheetView>
  </sheetViews>
  <sheetFormatPr defaultColWidth="9.140625" defaultRowHeight="15"/>
  <cols>
    <col min="1" max="1" width="7.5703125" style="12" customWidth="1"/>
    <col min="2" max="2" width="9.140625" style="12"/>
    <col min="3" max="3" width="13" style="12" customWidth="1"/>
    <col min="4" max="6" width="9.140625" style="12"/>
    <col min="7" max="7" width="11" style="12" customWidth="1"/>
    <col min="8" max="16384" width="9.140625" style="12"/>
  </cols>
  <sheetData>
    <row r="1" spans="1:9" ht="51.75" customHeight="1">
      <c r="A1" s="58" t="s">
        <v>36</v>
      </c>
      <c r="B1" s="59"/>
      <c r="C1" s="59"/>
      <c r="D1" s="59"/>
      <c r="E1" s="59"/>
      <c r="F1" s="59"/>
      <c r="G1" s="59"/>
      <c r="H1" s="59"/>
      <c r="I1" s="60"/>
    </row>
    <row r="2" spans="1:9" ht="16.5">
      <c r="A2" s="13" t="s">
        <v>8</v>
      </c>
      <c r="B2" s="61" t="s">
        <v>9</v>
      </c>
      <c r="C2" s="61"/>
      <c r="D2" s="61"/>
      <c r="E2" s="61"/>
      <c r="F2" s="61"/>
      <c r="G2" s="61"/>
      <c r="H2" s="61"/>
      <c r="I2" s="61"/>
    </row>
    <row r="3" spans="1:9" ht="181.9" customHeight="1">
      <c r="A3" s="14">
        <v>1</v>
      </c>
      <c r="B3" s="62" t="s">
        <v>32</v>
      </c>
      <c r="C3" s="63"/>
      <c r="D3" s="63"/>
      <c r="E3" s="63"/>
      <c r="F3" s="63"/>
      <c r="G3" s="63"/>
      <c r="H3" s="63"/>
      <c r="I3" s="64"/>
    </row>
    <row r="4" spans="1:9" ht="30">
      <c r="A4" s="15"/>
      <c r="B4" s="65" t="s">
        <v>9</v>
      </c>
      <c r="C4" s="65"/>
      <c r="D4" s="16"/>
      <c r="E4" s="16" t="s">
        <v>4</v>
      </c>
      <c r="F4" s="13" t="s">
        <v>7</v>
      </c>
      <c r="G4" s="16" t="s">
        <v>10</v>
      </c>
      <c r="H4" s="16" t="s">
        <v>11</v>
      </c>
      <c r="I4" s="16" t="s">
        <v>12</v>
      </c>
    </row>
    <row r="5" spans="1:9" ht="39.75" customHeight="1">
      <c r="A5" s="66" t="s">
        <v>13</v>
      </c>
      <c r="B5" s="67" t="s">
        <v>14</v>
      </c>
      <c r="C5" s="67"/>
      <c r="D5" s="17" t="s">
        <v>5</v>
      </c>
      <c r="E5" s="18">
        <v>6786</v>
      </c>
      <c r="F5" s="18">
        <f>E5</f>
        <v>6786</v>
      </c>
      <c r="G5" s="18"/>
      <c r="H5" s="19" t="s">
        <v>33</v>
      </c>
      <c r="I5" s="20"/>
    </row>
    <row r="6" spans="1:9" ht="15.75" customHeight="1">
      <c r="A6" s="66"/>
      <c r="B6" s="68"/>
      <c r="C6" s="68"/>
      <c r="D6" s="21" t="s">
        <v>5</v>
      </c>
      <c r="E6" s="22" t="s">
        <v>3</v>
      </c>
      <c r="F6" s="22">
        <f>SUM(F5)</f>
        <v>6786</v>
      </c>
      <c r="G6" s="22">
        <f>F5</f>
        <v>6786</v>
      </c>
      <c r="H6" s="69" t="s">
        <v>35</v>
      </c>
      <c r="I6" s="70"/>
    </row>
    <row r="7" spans="1:9" ht="54" customHeight="1">
      <c r="A7" s="66" t="s">
        <v>15</v>
      </c>
      <c r="B7" s="73" t="s">
        <v>16</v>
      </c>
      <c r="C7" s="74"/>
      <c r="D7" s="17"/>
      <c r="E7" s="23"/>
      <c r="F7" s="23"/>
      <c r="G7" s="23"/>
      <c r="H7" s="71"/>
      <c r="I7" s="72"/>
    </row>
    <row r="8" spans="1:9" ht="40.5">
      <c r="A8" s="66"/>
      <c r="B8" s="24" t="s">
        <v>17</v>
      </c>
      <c r="C8" s="33">
        <v>0.54</v>
      </c>
      <c r="D8" s="17" t="s">
        <v>5</v>
      </c>
      <c r="E8" s="18">
        <v>1520</v>
      </c>
      <c r="F8" s="18">
        <f>C8*E8</f>
        <v>820.80000000000007</v>
      </c>
      <c r="G8" s="18">
        <f>F8</f>
        <v>820.80000000000007</v>
      </c>
      <c r="H8" s="19" t="s">
        <v>18</v>
      </c>
      <c r="I8" s="19"/>
    </row>
    <row r="9" spans="1:9" ht="40.5">
      <c r="A9" s="66"/>
      <c r="B9" s="24" t="s">
        <v>19</v>
      </c>
      <c r="C9" s="33">
        <v>0.36</v>
      </c>
      <c r="D9" s="17" t="s">
        <v>5</v>
      </c>
      <c r="E9" s="18">
        <v>1353</v>
      </c>
      <c r="F9" s="18">
        <f>C9*E9</f>
        <v>487.08</v>
      </c>
      <c r="G9" s="18">
        <f>F9</f>
        <v>487.08</v>
      </c>
      <c r="H9" s="19" t="s">
        <v>18</v>
      </c>
      <c r="I9" s="19"/>
    </row>
    <row r="10" spans="1:9" ht="15.75">
      <c r="A10" s="66"/>
      <c r="B10" s="24" t="s">
        <v>3</v>
      </c>
      <c r="C10" s="33">
        <f>SUM(C8:C9)</f>
        <v>0.9</v>
      </c>
      <c r="D10" s="21" t="s">
        <v>5</v>
      </c>
      <c r="E10" s="22" t="s">
        <v>3</v>
      </c>
      <c r="F10" s="22">
        <f>SUM(F8:F9)</f>
        <v>1307.8800000000001</v>
      </c>
      <c r="G10" s="22">
        <f>SUM(G8:G9)</f>
        <v>1307.8800000000001</v>
      </c>
      <c r="H10" s="19"/>
      <c r="I10" s="19"/>
    </row>
    <row r="11" spans="1:9">
      <c r="A11" s="66" t="s">
        <v>20</v>
      </c>
      <c r="B11" s="67" t="s">
        <v>21</v>
      </c>
      <c r="C11" s="67"/>
      <c r="D11" s="17"/>
      <c r="E11" s="23"/>
      <c r="F11" s="23"/>
      <c r="G11" s="23"/>
      <c r="H11" s="25"/>
      <c r="I11" s="78"/>
    </row>
    <row r="12" spans="1:9">
      <c r="A12" s="66"/>
      <c r="B12" s="80" t="s">
        <v>22</v>
      </c>
      <c r="C12" s="80"/>
      <c r="D12" s="17" t="s">
        <v>5</v>
      </c>
      <c r="E12" s="18">
        <v>124</v>
      </c>
      <c r="F12" s="18">
        <f>E12</f>
        <v>124</v>
      </c>
      <c r="G12" s="26"/>
      <c r="H12" s="25" t="s">
        <v>23</v>
      </c>
      <c r="I12" s="79"/>
    </row>
    <row r="13" spans="1:9">
      <c r="A13" s="66"/>
      <c r="B13" s="80" t="s">
        <v>31</v>
      </c>
      <c r="C13" s="80"/>
      <c r="D13" s="17" t="s">
        <v>5</v>
      </c>
      <c r="E13" s="18" t="s">
        <v>24</v>
      </c>
      <c r="F13" s="18">
        <f>10.9*4</f>
        <v>43.6</v>
      </c>
      <c r="G13" s="26"/>
      <c r="H13" s="27" t="s">
        <v>25</v>
      </c>
      <c r="I13" s="79"/>
    </row>
    <row r="14" spans="1:9" ht="15.75">
      <c r="A14" s="66"/>
      <c r="B14" s="81"/>
      <c r="C14" s="81"/>
      <c r="D14" s="21" t="s">
        <v>5</v>
      </c>
      <c r="E14" s="22" t="s">
        <v>3</v>
      </c>
      <c r="F14" s="22">
        <f>SUM(F12:F13)</f>
        <v>167.6</v>
      </c>
      <c r="G14" s="22">
        <f>F14*C10</f>
        <v>150.84</v>
      </c>
      <c r="H14" s="28"/>
      <c r="I14" s="19"/>
    </row>
    <row r="15" spans="1:9" ht="81">
      <c r="A15" s="66" t="s">
        <v>26</v>
      </c>
      <c r="B15" s="24" t="s">
        <v>27</v>
      </c>
      <c r="C15" s="23">
        <f>C9+C8</f>
        <v>0.9</v>
      </c>
      <c r="D15" s="17" t="s">
        <v>5</v>
      </c>
      <c r="E15" s="18">
        <v>58</v>
      </c>
      <c r="F15" s="23">
        <f>E15*C10</f>
        <v>52.2</v>
      </c>
      <c r="G15" s="23"/>
      <c r="H15" s="19" t="s">
        <v>28</v>
      </c>
      <c r="I15" s="19" t="s">
        <v>34</v>
      </c>
    </row>
    <row r="16" spans="1:9" ht="15.75">
      <c r="A16" s="66"/>
      <c r="B16" s="23"/>
      <c r="C16" s="23"/>
      <c r="D16" s="21" t="s">
        <v>5</v>
      </c>
      <c r="E16" s="22" t="s">
        <v>3</v>
      </c>
      <c r="F16" s="29">
        <f>SUM(F15)</f>
        <v>52.2</v>
      </c>
      <c r="G16" s="29">
        <f>F16</f>
        <v>52.2</v>
      </c>
      <c r="H16" s="23"/>
      <c r="I16" s="23"/>
    </row>
    <row r="17" spans="1:9">
      <c r="A17" s="23"/>
      <c r="B17" s="23"/>
      <c r="C17" s="23"/>
      <c r="D17" s="23"/>
      <c r="E17" s="23"/>
      <c r="F17" s="23"/>
      <c r="G17" s="23"/>
      <c r="H17" s="23"/>
      <c r="I17" s="23"/>
    </row>
    <row r="18" spans="1:9" ht="20.100000000000001" customHeight="1">
      <c r="A18" s="30"/>
      <c r="B18" s="75" t="s">
        <v>29</v>
      </c>
      <c r="C18" s="75"/>
      <c r="D18" s="75"/>
      <c r="E18" s="75"/>
      <c r="F18" s="31" t="s">
        <v>5</v>
      </c>
      <c r="G18" s="32">
        <f>ROUND((G6+G10+G14+G16),2)</f>
        <v>8296.92</v>
      </c>
      <c r="H18" s="76" t="s">
        <v>30</v>
      </c>
      <c r="I18" s="77"/>
    </row>
  </sheetData>
  <mergeCells count="19">
    <mergeCell ref="A15:A16"/>
    <mergeCell ref="B18:E18"/>
    <mergeCell ref="H18:I18"/>
    <mergeCell ref="A11:A14"/>
    <mergeCell ref="B11:C11"/>
    <mergeCell ref="I11:I13"/>
    <mergeCell ref="B12:C12"/>
    <mergeCell ref="B13:C13"/>
    <mergeCell ref="B14:C14"/>
    <mergeCell ref="A1:I1"/>
    <mergeCell ref="B2:I2"/>
    <mergeCell ref="B3:I3"/>
    <mergeCell ref="B4:C4"/>
    <mergeCell ref="A5:A6"/>
    <mergeCell ref="B5:C5"/>
    <mergeCell ref="B6:C6"/>
    <mergeCell ref="H6:I7"/>
    <mergeCell ref="A7:A10"/>
    <mergeCell ref="B7:C7"/>
  </mergeCells>
  <pageMargins left="0.70866141732283472" right="0.70866141732283472" top="0.74803149606299213" bottom="0.7480314960629921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G75"/>
  <sheetViews>
    <sheetView topLeftCell="A7" workbookViewId="0">
      <selection activeCell="K12" sqref="K12"/>
    </sheetView>
  </sheetViews>
  <sheetFormatPr defaultRowHeight="12.75"/>
  <cols>
    <col min="1" max="1" width="12.85546875" style="2" customWidth="1"/>
    <col min="2" max="2" width="55" style="2" customWidth="1"/>
    <col min="3" max="3" width="13.7109375" style="2" customWidth="1"/>
    <col min="4" max="4" width="10.42578125" style="2" bestFit="1" customWidth="1"/>
    <col min="5" max="5" width="8.28515625" style="2" customWidth="1"/>
    <col min="6" max="256" width="8.85546875" style="2"/>
    <col min="257" max="257" width="10.28515625" style="2" customWidth="1"/>
    <col min="258" max="258" width="54" style="2" customWidth="1"/>
    <col min="259" max="259" width="10.5703125" style="2" bestFit="1" customWidth="1"/>
    <col min="260" max="260" width="8.85546875" style="2" bestFit="1" customWidth="1"/>
    <col min="261" max="261" width="17.5703125" style="2" customWidth="1"/>
    <col min="262" max="512" width="8.85546875" style="2"/>
    <col min="513" max="513" width="10.28515625" style="2" customWidth="1"/>
    <col min="514" max="514" width="54" style="2" customWidth="1"/>
    <col min="515" max="515" width="10.5703125" style="2" bestFit="1" customWidth="1"/>
    <col min="516" max="516" width="8.85546875" style="2" bestFit="1" customWidth="1"/>
    <col min="517" max="517" width="17.5703125" style="2" customWidth="1"/>
    <col min="518" max="768" width="8.85546875" style="2"/>
    <col min="769" max="769" width="10.28515625" style="2" customWidth="1"/>
    <col min="770" max="770" width="54" style="2" customWidth="1"/>
    <col min="771" max="771" width="10.5703125" style="2" bestFit="1" customWidth="1"/>
    <col min="772" max="772" width="8.85546875" style="2" bestFit="1" customWidth="1"/>
    <col min="773" max="773" width="17.5703125" style="2" customWidth="1"/>
    <col min="774" max="1024" width="8.85546875" style="2"/>
    <col min="1025" max="1025" width="10.28515625" style="2" customWidth="1"/>
    <col min="1026" max="1026" width="54" style="2" customWidth="1"/>
    <col min="1027" max="1027" width="10.5703125" style="2" bestFit="1" customWidth="1"/>
    <col min="1028" max="1028" width="8.85546875" style="2" bestFit="1" customWidth="1"/>
    <col min="1029" max="1029" width="17.5703125" style="2" customWidth="1"/>
    <col min="1030" max="1280" width="8.85546875" style="2"/>
    <col min="1281" max="1281" width="10.28515625" style="2" customWidth="1"/>
    <col min="1282" max="1282" width="54" style="2" customWidth="1"/>
    <col min="1283" max="1283" width="10.5703125" style="2" bestFit="1" customWidth="1"/>
    <col min="1284" max="1284" width="8.85546875" style="2" bestFit="1" customWidth="1"/>
    <col min="1285" max="1285" width="17.5703125" style="2" customWidth="1"/>
    <col min="1286" max="1536" width="8.85546875" style="2"/>
    <col min="1537" max="1537" width="10.28515625" style="2" customWidth="1"/>
    <col min="1538" max="1538" width="54" style="2" customWidth="1"/>
    <col min="1539" max="1539" width="10.5703125" style="2" bestFit="1" customWidth="1"/>
    <col min="1540" max="1540" width="8.85546875" style="2" bestFit="1" customWidth="1"/>
    <col min="1541" max="1541" width="17.5703125" style="2" customWidth="1"/>
    <col min="1542" max="1792" width="8.85546875" style="2"/>
    <col min="1793" max="1793" width="10.28515625" style="2" customWidth="1"/>
    <col min="1794" max="1794" width="54" style="2" customWidth="1"/>
    <col min="1795" max="1795" width="10.5703125" style="2" bestFit="1" customWidth="1"/>
    <col min="1796" max="1796" width="8.85546875" style="2" bestFit="1" customWidth="1"/>
    <col min="1797" max="1797" width="17.5703125" style="2" customWidth="1"/>
    <col min="1798" max="2048" width="8.85546875" style="2"/>
    <col min="2049" max="2049" width="10.28515625" style="2" customWidth="1"/>
    <col min="2050" max="2050" width="54" style="2" customWidth="1"/>
    <col min="2051" max="2051" width="10.5703125" style="2" bestFit="1" customWidth="1"/>
    <col min="2052" max="2052" width="8.85546875" style="2" bestFit="1" customWidth="1"/>
    <col min="2053" max="2053" width="17.5703125" style="2" customWidth="1"/>
    <col min="2054" max="2304" width="8.85546875" style="2"/>
    <col min="2305" max="2305" width="10.28515625" style="2" customWidth="1"/>
    <col min="2306" max="2306" width="54" style="2" customWidth="1"/>
    <col min="2307" max="2307" width="10.5703125" style="2" bestFit="1" customWidth="1"/>
    <col min="2308" max="2308" width="8.85546875" style="2" bestFit="1" customWidth="1"/>
    <col min="2309" max="2309" width="17.5703125" style="2" customWidth="1"/>
    <col min="2310" max="2560" width="8.85546875" style="2"/>
    <col min="2561" max="2561" width="10.28515625" style="2" customWidth="1"/>
    <col min="2562" max="2562" width="54" style="2" customWidth="1"/>
    <col min="2563" max="2563" width="10.5703125" style="2" bestFit="1" customWidth="1"/>
    <col min="2564" max="2564" width="8.85546875" style="2" bestFit="1" customWidth="1"/>
    <col min="2565" max="2565" width="17.5703125" style="2" customWidth="1"/>
    <col min="2566" max="2816" width="8.85546875" style="2"/>
    <col min="2817" max="2817" width="10.28515625" style="2" customWidth="1"/>
    <col min="2818" max="2818" width="54" style="2" customWidth="1"/>
    <col min="2819" max="2819" width="10.5703125" style="2" bestFit="1" customWidth="1"/>
    <col min="2820" max="2820" width="8.85546875" style="2" bestFit="1" customWidth="1"/>
    <col min="2821" max="2821" width="17.5703125" style="2" customWidth="1"/>
    <col min="2822" max="3072" width="8.85546875" style="2"/>
    <col min="3073" max="3073" width="10.28515625" style="2" customWidth="1"/>
    <col min="3074" max="3074" width="54" style="2" customWidth="1"/>
    <col min="3075" max="3075" width="10.5703125" style="2" bestFit="1" customWidth="1"/>
    <col min="3076" max="3076" width="8.85546875" style="2" bestFit="1" customWidth="1"/>
    <col min="3077" max="3077" width="17.5703125" style="2" customWidth="1"/>
    <col min="3078" max="3328" width="8.85546875" style="2"/>
    <col min="3329" max="3329" width="10.28515625" style="2" customWidth="1"/>
    <col min="3330" max="3330" width="54" style="2" customWidth="1"/>
    <col min="3331" max="3331" width="10.5703125" style="2" bestFit="1" customWidth="1"/>
    <col min="3332" max="3332" width="8.85546875" style="2" bestFit="1" customWidth="1"/>
    <col min="3333" max="3333" width="17.5703125" style="2" customWidth="1"/>
    <col min="3334" max="3584" width="8.85546875" style="2"/>
    <col min="3585" max="3585" width="10.28515625" style="2" customWidth="1"/>
    <col min="3586" max="3586" width="54" style="2" customWidth="1"/>
    <col min="3587" max="3587" width="10.5703125" style="2" bestFit="1" customWidth="1"/>
    <col min="3588" max="3588" width="8.85546875" style="2" bestFit="1" customWidth="1"/>
    <col min="3589" max="3589" width="17.5703125" style="2" customWidth="1"/>
    <col min="3590" max="3840" width="8.85546875" style="2"/>
    <col min="3841" max="3841" width="10.28515625" style="2" customWidth="1"/>
    <col min="3842" max="3842" width="54" style="2" customWidth="1"/>
    <col min="3843" max="3843" width="10.5703125" style="2" bestFit="1" customWidth="1"/>
    <col min="3844" max="3844" width="8.85546875" style="2" bestFit="1" customWidth="1"/>
    <col min="3845" max="3845" width="17.5703125" style="2" customWidth="1"/>
    <col min="3846" max="4096" width="8.85546875" style="2"/>
    <col min="4097" max="4097" width="10.28515625" style="2" customWidth="1"/>
    <col min="4098" max="4098" width="54" style="2" customWidth="1"/>
    <col min="4099" max="4099" width="10.5703125" style="2" bestFit="1" customWidth="1"/>
    <col min="4100" max="4100" width="8.85546875" style="2" bestFit="1" customWidth="1"/>
    <col min="4101" max="4101" width="17.5703125" style="2" customWidth="1"/>
    <col min="4102" max="4352" width="8.85546875" style="2"/>
    <col min="4353" max="4353" width="10.28515625" style="2" customWidth="1"/>
    <col min="4354" max="4354" width="54" style="2" customWidth="1"/>
    <col min="4355" max="4355" width="10.5703125" style="2" bestFit="1" customWidth="1"/>
    <col min="4356" max="4356" width="8.85546875" style="2" bestFit="1" customWidth="1"/>
    <col min="4357" max="4357" width="17.5703125" style="2" customWidth="1"/>
    <col min="4358" max="4608" width="8.85546875" style="2"/>
    <col min="4609" max="4609" width="10.28515625" style="2" customWidth="1"/>
    <col min="4610" max="4610" width="54" style="2" customWidth="1"/>
    <col min="4611" max="4611" width="10.5703125" style="2" bestFit="1" customWidth="1"/>
    <col min="4612" max="4612" width="8.85546875" style="2" bestFit="1" customWidth="1"/>
    <col min="4613" max="4613" width="17.5703125" style="2" customWidth="1"/>
    <col min="4614" max="4864" width="8.85546875" style="2"/>
    <col min="4865" max="4865" width="10.28515625" style="2" customWidth="1"/>
    <col min="4866" max="4866" width="54" style="2" customWidth="1"/>
    <col min="4867" max="4867" width="10.5703125" style="2" bestFit="1" customWidth="1"/>
    <col min="4868" max="4868" width="8.85546875" style="2" bestFit="1" customWidth="1"/>
    <col min="4869" max="4869" width="17.5703125" style="2" customWidth="1"/>
    <col min="4870" max="5120" width="8.85546875" style="2"/>
    <col min="5121" max="5121" width="10.28515625" style="2" customWidth="1"/>
    <col min="5122" max="5122" width="54" style="2" customWidth="1"/>
    <col min="5123" max="5123" width="10.5703125" style="2" bestFit="1" customWidth="1"/>
    <col min="5124" max="5124" width="8.85546875" style="2" bestFit="1" customWidth="1"/>
    <col min="5125" max="5125" width="17.5703125" style="2" customWidth="1"/>
    <col min="5126" max="5376" width="8.85546875" style="2"/>
    <col min="5377" max="5377" width="10.28515625" style="2" customWidth="1"/>
    <col min="5378" max="5378" width="54" style="2" customWidth="1"/>
    <col min="5379" max="5379" width="10.5703125" style="2" bestFit="1" customWidth="1"/>
    <col min="5380" max="5380" width="8.85546875" style="2" bestFit="1" customWidth="1"/>
    <col min="5381" max="5381" width="17.5703125" style="2" customWidth="1"/>
    <col min="5382" max="5632" width="8.85546875" style="2"/>
    <col min="5633" max="5633" width="10.28515625" style="2" customWidth="1"/>
    <col min="5634" max="5634" width="54" style="2" customWidth="1"/>
    <col min="5635" max="5635" width="10.5703125" style="2" bestFit="1" customWidth="1"/>
    <col min="5636" max="5636" width="8.85546875" style="2" bestFit="1" customWidth="1"/>
    <col min="5637" max="5637" width="17.5703125" style="2" customWidth="1"/>
    <col min="5638" max="5888" width="8.85546875" style="2"/>
    <col min="5889" max="5889" width="10.28515625" style="2" customWidth="1"/>
    <col min="5890" max="5890" width="54" style="2" customWidth="1"/>
    <col min="5891" max="5891" width="10.5703125" style="2" bestFit="1" customWidth="1"/>
    <col min="5892" max="5892" width="8.85546875" style="2" bestFit="1" customWidth="1"/>
    <col min="5893" max="5893" width="17.5703125" style="2" customWidth="1"/>
    <col min="5894" max="6144" width="8.85546875" style="2"/>
    <col min="6145" max="6145" width="10.28515625" style="2" customWidth="1"/>
    <col min="6146" max="6146" width="54" style="2" customWidth="1"/>
    <col min="6147" max="6147" width="10.5703125" style="2" bestFit="1" customWidth="1"/>
    <col min="6148" max="6148" width="8.85546875" style="2" bestFit="1" customWidth="1"/>
    <col min="6149" max="6149" width="17.5703125" style="2" customWidth="1"/>
    <col min="6150" max="6400" width="8.85546875" style="2"/>
    <col min="6401" max="6401" width="10.28515625" style="2" customWidth="1"/>
    <col min="6402" max="6402" width="54" style="2" customWidth="1"/>
    <col min="6403" max="6403" width="10.5703125" style="2" bestFit="1" customWidth="1"/>
    <col min="6404" max="6404" width="8.85546875" style="2" bestFit="1" customWidth="1"/>
    <col min="6405" max="6405" width="17.5703125" style="2" customWidth="1"/>
    <col min="6406" max="6656" width="8.85546875" style="2"/>
    <col min="6657" max="6657" width="10.28515625" style="2" customWidth="1"/>
    <col min="6658" max="6658" width="54" style="2" customWidth="1"/>
    <col min="6659" max="6659" width="10.5703125" style="2" bestFit="1" customWidth="1"/>
    <col min="6660" max="6660" width="8.85546875" style="2" bestFit="1" customWidth="1"/>
    <col min="6661" max="6661" width="17.5703125" style="2" customWidth="1"/>
    <col min="6662" max="6912" width="8.85546875" style="2"/>
    <col min="6913" max="6913" width="10.28515625" style="2" customWidth="1"/>
    <col min="6914" max="6914" width="54" style="2" customWidth="1"/>
    <col min="6915" max="6915" width="10.5703125" style="2" bestFit="1" customWidth="1"/>
    <col min="6916" max="6916" width="8.85546875" style="2" bestFit="1" customWidth="1"/>
    <col min="6917" max="6917" width="17.5703125" style="2" customWidth="1"/>
    <col min="6918" max="7168" width="8.85546875" style="2"/>
    <col min="7169" max="7169" width="10.28515625" style="2" customWidth="1"/>
    <col min="7170" max="7170" width="54" style="2" customWidth="1"/>
    <col min="7171" max="7171" width="10.5703125" style="2" bestFit="1" customWidth="1"/>
    <col min="7172" max="7172" width="8.85546875" style="2" bestFit="1" customWidth="1"/>
    <col min="7173" max="7173" width="17.5703125" style="2" customWidth="1"/>
    <col min="7174" max="7424" width="8.85546875" style="2"/>
    <col min="7425" max="7425" width="10.28515625" style="2" customWidth="1"/>
    <col min="7426" max="7426" width="54" style="2" customWidth="1"/>
    <col min="7427" max="7427" width="10.5703125" style="2" bestFit="1" customWidth="1"/>
    <col min="7428" max="7428" width="8.85546875" style="2" bestFit="1" customWidth="1"/>
    <col min="7429" max="7429" width="17.5703125" style="2" customWidth="1"/>
    <col min="7430" max="7680" width="8.85546875" style="2"/>
    <col min="7681" max="7681" width="10.28515625" style="2" customWidth="1"/>
    <col min="7682" max="7682" width="54" style="2" customWidth="1"/>
    <col min="7683" max="7683" width="10.5703125" style="2" bestFit="1" customWidth="1"/>
    <col min="7684" max="7684" width="8.85546875" style="2" bestFit="1" customWidth="1"/>
    <col min="7685" max="7685" width="17.5703125" style="2" customWidth="1"/>
    <col min="7686" max="7936" width="8.85546875" style="2"/>
    <col min="7937" max="7937" width="10.28515625" style="2" customWidth="1"/>
    <col min="7938" max="7938" width="54" style="2" customWidth="1"/>
    <col min="7939" max="7939" width="10.5703125" style="2" bestFit="1" customWidth="1"/>
    <col min="7940" max="7940" width="8.85546875" style="2" bestFit="1" customWidth="1"/>
    <col min="7941" max="7941" width="17.5703125" style="2" customWidth="1"/>
    <col min="7942" max="8192" width="8.85546875" style="2"/>
    <col min="8193" max="8193" width="10.28515625" style="2" customWidth="1"/>
    <col min="8194" max="8194" width="54" style="2" customWidth="1"/>
    <col min="8195" max="8195" width="10.5703125" style="2" bestFit="1" customWidth="1"/>
    <col min="8196" max="8196" width="8.85546875" style="2" bestFit="1" customWidth="1"/>
    <col min="8197" max="8197" width="17.5703125" style="2" customWidth="1"/>
    <col min="8198" max="8448" width="8.85546875" style="2"/>
    <col min="8449" max="8449" width="10.28515625" style="2" customWidth="1"/>
    <col min="8450" max="8450" width="54" style="2" customWidth="1"/>
    <col min="8451" max="8451" width="10.5703125" style="2" bestFit="1" customWidth="1"/>
    <col min="8452" max="8452" width="8.85546875" style="2" bestFit="1" customWidth="1"/>
    <col min="8453" max="8453" width="17.5703125" style="2" customWidth="1"/>
    <col min="8454" max="8704" width="8.85546875" style="2"/>
    <col min="8705" max="8705" width="10.28515625" style="2" customWidth="1"/>
    <col min="8706" max="8706" width="54" style="2" customWidth="1"/>
    <col min="8707" max="8707" width="10.5703125" style="2" bestFit="1" customWidth="1"/>
    <col min="8708" max="8708" width="8.85546875" style="2" bestFit="1" customWidth="1"/>
    <col min="8709" max="8709" width="17.5703125" style="2" customWidth="1"/>
    <col min="8710" max="8960" width="8.85546875" style="2"/>
    <col min="8961" max="8961" width="10.28515625" style="2" customWidth="1"/>
    <col min="8962" max="8962" width="54" style="2" customWidth="1"/>
    <col min="8963" max="8963" width="10.5703125" style="2" bestFit="1" customWidth="1"/>
    <col min="8964" max="8964" width="8.85546875" style="2" bestFit="1" customWidth="1"/>
    <col min="8965" max="8965" width="17.5703125" style="2" customWidth="1"/>
    <col min="8966" max="9216" width="8.85546875" style="2"/>
    <col min="9217" max="9217" width="10.28515625" style="2" customWidth="1"/>
    <col min="9218" max="9218" width="54" style="2" customWidth="1"/>
    <col min="9219" max="9219" width="10.5703125" style="2" bestFit="1" customWidth="1"/>
    <col min="9220" max="9220" width="8.85546875" style="2" bestFit="1" customWidth="1"/>
    <col min="9221" max="9221" width="17.5703125" style="2" customWidth="1"/>
    <col min="9222" max="9472" width="8.85546875" style="2"/>
    <col min="9473" max="9473" width="10.28515625" style="2" customWidth="1"/>
    <col min="9474" max="9474" width="54" style="2" customWidth="1"/>
    <col min="9475" max="9475" width="10.5703125" style="2" bestFit="1" customWidth="1"/>
    <col min="9476" max="9476" width="8.85546875" style="2" bestFit="1" customWidth="1"/>
    <col min="9477" max="9477" width="17.5703125" style="2" customWidth="1"/>
    <col min="9478" max="9728" width="8.85546875" style="2"/>
    <col min="9729" max="9729" width="10.28515625" style="2" customWidth="1"/>
    <col min="9730" max="9730" width="54" style="2" customWidth="1"/>
    <col min="9731" max="9731" width="10.5703125" style="2" bestFit="1" customWidth="1"/>
    <col min="9732" max="9732" width="8.85546875" style="2" bestFit="1" customWidth="1"/>
    <col min="9733" max="9733" width="17.5703125" style="2" customWidth="1"/>
    <col min="9734" max="9984" width="8.85546875" style="2"/>
    <col min="9985" max="9985" width="10.28515625" style="2" customWidth="1"/>
    <col min="9986" max="9986" width="54" style="2" customWidth="1"/>
    <col min="9987" max="9987" width="10.5703125" style="2" bestFit="1" customWidth="1"/>
    <col min="9988" max="9988" width="8.85546875" style="2" bestFit="1" customWidth="1"/>
    <col min="9989" max="9989" width="17.5703125" style="2" customWidth="1"/>
    <col min="9990" max="10240" width="8.85546875" style="2"/>
    <col min="10241" max="10241" width="10.28515625" style="2" customWidth="1"/>
    <col min="10242" max="10242" width="54" style="2" customWidth="1"/>
    <col min="10243" max="10243" width="10.5703125" style="2" bestFit="1" customWidth="1"/>
    <col min="10244" max="10244" width="8.85546875" style="2" bestFit="1" customWidth="1"/>
    <col min="10245" max="10245" width="17.5703125" style="2" customWidth="1"/>
    <col min="10246" max="10496" width="8.85546875" style="2"/>
    <col min="10497" max="10497" width="10.28515625" style="2" customWidth="1"/>
    <col min="10498" max="10498" width="54" style="2" customWidth="1"/>
    <col min="10499" max="10499" width="10.5703125" style="2" bestFit="1" customWidth="1"/>
    <col min="10500" max="10500" width="8.85546875" style="2" bestFit="1" customWidth="1"/>
    <col min="10501" max="10501" width="17.5703125" style="2" customWidth="1"/>
    <col min="10502" max="10752" width="8.85546875" style="2"/>
    <col min="10753" max="10753" width="10.28515625" style="2" customWidth="1"/>
    <col min="10754" max="10754" width="54" style="2" customWidth="1"/>
    <col min="10755" max="10755" width="10.5703125" style="2" bestFit="1" customWidth="1"/>
    <col min="10756" max="10756" width="8.85546875" style="2" bestFit="1" customWidth="1"/>
    <col min="10757" max="10757" width="17.5703125" style="2" customWidth="1"/>
    <col min="10758" max="11008" width="8.85546875" style="2"/>
    <col min="11009" max="11009" width="10.28515625" style="2" customWidth="1"/>
    <col min="11010" max="11010" width="54" style="2" customWidth="1"/>
    <col min="11011" max="11011" width="10.5703125" style="2" bestFit="1" customWidth="1"/>
    <col min="11012" max="11012" width="8.85546875" style="2" bestFit="1" customWidth="1"/>
    <col min="11013" max="11013" width="17.5703125" style="2" customWidth="1"/>
    <col min="11014" max="11264" width="8.85546875" style="2"/>
    <col min="11265" max="11265" width="10.28515625" style="2" customWidth="1"/>
    <col min="11266" max="11266" width="54" style="2" customWidth="1"/>
    <col min="11267" max="11267" width="10.5703125" style="2" bestFit="1" customWidth="1"/>
    <col min="11268" max="11268" width="8.85546875" style="2" bestFit="1" customWidth="1"/>
    <col min="11269" max="11269" width="17.5703125" style="2" customWidth="1"/>
    <col min="11270" max="11520" width="8.85546875" style="2"/>
    <col min="11521" max="11521" width="10.28515625" style="2" customWidth="1"/>
    <col min="11522" max="11522" width="54" style="2" customWidth="1"/>
    <col min="11523" max="11523" width="10.5703125" style="2" bestFit="1" customWidth="1"/>
    <col min="11524" max="11524" width="8.85546875" style="2" bestFit="1" customWidth="1"/>
    <col min="11525" max="11525" width="17.5703125" style="2" customWidth="1"/>
    <col min="11526" max="11776" width="8.85546875" style="2"/>
    <col min="11777" max="11777" width="10.28515625" style="2" customWidth="1"/>
    <col min="11778" max="11778" width="54" style="2" customWidth="1"/>
    <col min="11779" max="11779" width="10.5703125" style="2" bestFit="1" customWidth="1"/>
    <col min="11780" max="11780" width="8.85546875" style="2" bestFit="1" customWidth="1"/>
    <col min="11781" max="11781" width="17.5703125" style="2" customWidth="1"/>
    <col min="11782" max="12032" width="8.85546875" style="2"/>
    <col min="12033" max="12033" width="10.28515625" style="2" customWidth="1"/>
    <col min="12034" max="12034" width="54" style="2" customWidth="1"/>
    <col min="12035" max="12035" width="10.5703125" style="2" bestFit="1" customWidth="1"/>
    <col min="12036" max="12036" width="8.85546875" style="2" bestFit="1" customWidth="1"/>
    <col min="12037" max="12037" width="17.5703125" style="2" customWidth="1"/>
    <col min="12038" max="12288" width="8.85546875" style="2"/>
    <col min="12289" max="12289" width="10.28515625" style="2" customWidth="1"/>
    <col min="12290" max="12290" width="54" style="2" customWidth="1"/>
    <col min="12291" max="12291" width="10.5703125" style="2" bestFit="1" customWidth="1"/>
    <col min="12292" max="12292" width="8.85546875" style="2" bestFit="1" customWidth="1"/>
    <col min="12293" max="12293" width="17.5703125" style="2" customWidth="1"/>
    <col min="12294" max="12544" width="8.85546875" style="2"/>
    <col min="12545" max="12545" width="10.28515625" style="2" customWidth="1"/>
    <col min="12546" max="12546" width="54" style="2" customWidth="1"/>
    <col min="12547" max="12547" width="10.5703125" style="2" bestFit="1" customWidth="1"/>
    <col min="12548" max="12548" width="8.85546875" style="2" bestFit="1" customWidth="1"/>
    <col min="12549" max="12549" width="17.5703125" style="2" customWidth="1"/>
    <col min="12550" max="12800" width="8.85546875" style="2"/>
    <col min="12801" max="12801" width="10.28515625" style="2" customWidth="1"/>
    <col min="12802" max="12802" width="54" style="2" customWidth="1"/>
    <col min="12803" max="12803" width="10.5703125" style="2" bestFit="1" customWidth="1"/>
    <col min="12804" max="12804" width="8.85546875" style="2" bestFit="1" customWidth="1"/>
    <col min="12805" max="12805" width="17.5703125" style="2" customWidth="1"/>
    <col min="12806" max="13056" width="8.85546875" style="2"/>
    <col min="13057" max="13057" width="10.28515625" style="2" customWidth="1"/>
    <col min="13058" max="13058" width="54" style="2" customWidth="1"/>
    <col min="13059" max="13059" width="10.5703125" style="2" bestFit="1" customWidth="1"/>
    <col min="13060" max="13060" width="8.85546875" style="2" bestFit="1" customWidth="1"/>
    <col min="13061" max="13061" width="17.5703125" style="2" customWidth="1"/>
    <col min="13062" max="13312" width="8.85546875" style="2"/>
    <col min="13313" max="13313" width="10.28515625" style="2" customWidth="1"/>
    <col min="13314" max="13314" width="54" style="2" customWidth="1"/>
    <col min="13315" max="13315" width="10.5703125" style="2" bestFit="1" customWidth="1"/>
    <col min="13316" max="13316" width="8.85546875" style="2" bestFit="1" customWidth="1"/>
    <col min="13317" max="13317" width="17.5703125" style="2" customWidth="1"/>
    <col min="13318" max="13568" width="8.85546875" style="2"/>
    <col min="13569" max="13569" width="10.28515625" style="2" customWidth="1"/>
    <col min="13570" max="13570" width="54" style="2" customWidth="1"/>
    <col min="13571" max="13571" width="10.5703125" style="2" bestFit="1" customWidth="1"/>
    <col min="13572" max="13572" width="8.85546875" style="2" bestFit="1" customWidth="1"/>
    <col min="13573" max="13573" width="17.5703125" style="2" customWidth="1"/>
    <col min="13574" max="13824" width="8.85546875" style="2"/>
    <col min="13825" max="13825" width="10.28515625" style="2" customWidth="1"/>
    <col min="13826" max="13826" width="54" style="2" customWidth="1"/>
    <col min="13827" max="13827" width="10.5703125" style="2" bestFit="1" customWidth="1"/>
    <col min="13828" max="13828" width="8.85546875" style="2" bestFit="1" customWidth="1"/>
    <col min="13829" max="13829" width="17.5703125" style="2" customWidth="1"/>
    <col min="13830" max="14080" width="8.85546875" style="2"/>
    <col min="14081" max="14081" width="10.28515625" style="2" customWidth="1"/>
    <col min="14082" max="14082" width="54" style="2" customWidth="1"/>
    <col min="14083" max="14083" width="10.5703125" style="2" bestFit="1" customWidth="1"/>
    <col min="14084" max="14084" width="8.85546875" style="2" bestFit="1" customWidth="1"/>
    <col min="14085" max="14085" width="17.5703125" style="2" customWidth="1"/>
    <col min="14086" max="14336" width="8.85546875" style="2"/>
    <col min="14337" max="14337" width="10.28515625" style="2" customWidth="1"/>
    <col min="14338" max="14338" width="54" style="2" customWidth="1"/>
    <col min="14339" max="14339" width="10.5703125" style="2" bestFit="1" customWidth="1"/>
    <col min="14340" max="14340" width="8.85546875" style="2" bestFit="1" customWidth="1"/>
    <col min="14341" max="14341" width="17.5703125" style="2" customWidth="1"/>
    <col min="14342" max="14592" width="8.85546875" style="2"/>
    <col min="14593" max="14593" width="10.28515625" style="2" customWidth="1"/>
    <col min="14594" max="14594" width="54" style="2" customWidth="1"/>
    <col min="14595" max="14595" width="10.5703125" style="2" bestFit="1" customWidth="1"/>
    <col min="14596" max="14596" width="8.85546875" style="2" bestFit="1" customWidth="1"/>
    <col min="14597" max="14597" width="17.5703125" style="2" customWidth="1"/>
    <col min="14598" max="14848" width="8.85546875" style="2"/>
    <col min="14849" max="14849" width="10.28515625" style="2" customWidth="1"/>
    <col min="14850" max="14850" width="54" style="2" customWidth="1"/>
    <col min="14851" max="14851" width="10.5703125" style="2" bestFit="1" customWidth="1"/>
    <col min="14852" max="14852" width="8.85546875" style="2" bestFit="1" customWidth="1"/>
    <col min="14853" max="14853" width="17.5703125" style="2" customWidth="1"/>
    <col min="14854" max="15104" width="8.85546875" style="2"/>
    <col min="15105" max="15105" width="10.28515625" style="2" customWidth="1"/>
    <col min="15106" max="15106" width="54" style="2" customWidth="1"/>
    <col min="15107" max="15107" width="10.5703125" style="2" bestFit="1" customWidth="1"/>
    <col min="15108" max="15108" width="8.85546875" style="2" bestFit="1" customWidth="1"/>
    <col min="15109" max="15109" width="17.5703125" style="2" customWidth="1"/>
    <col min="15110" max="15360" width="8.85546875" style="2"/>
    <col min="15361" max="15361" width="10.28515625" style="2" customWidth="1"/>
    <col min="15362" max="15362" width="54" style="2" customWidth="1"/>
    <col min="15363" max="15363" width="10.5703125" style="2" bestFit="1" customWidth="1"/>
    <col min="15364" max="15364" width="8.85546875" style="2" bestFit="1" customWidth="1"/>
    <col min="15365" max="15365" width="17.5703125" style="2" customWidth="1"/>
    <col min="15366" max="15616" width="8.85546875" style="2"/>
    <col min="15617" max="15617" width="10.28515625" style="2" customWidth="1"/>
    <col min="15618" max="15618" width="54" style="2" customWidth="1"/>
    <col min="15619" max="15619" width="10.5703125" style="2" bestFit="1" customWidth="1"/>
    <col min="15620" max="15620" width="8.85546875" style="2" bestFit="1" customWidth="1"/>
    <col min="15621" max="15621" width="17.5703125" style="2" customWidth="1"/>
    <col min="15622" max="15872" width="8.85546875" style="2"/>
    <col min="15873" max="15873" width="10.28515625" style="2" customWidth="1"/>
    <col min="15874" max="15874" width="54" style="2" customWidth="1"/>
    <col min="15875" max="15875" width="10.5703125" style="2" bestFit="1" customWidth="1"/>
    <col min="15876" max="15876" width="8.85546875" style="2" bestFit="1" customWidth="1"/>
    <col min="15877" max="15877" width="17.5703125" style="2" customWidth="1"/>
    <col min="15878" max="16128" width="8.85546875" style="2"/>
    <col min="16129" max="16129" width="10.28515625" style="2" customWidth="1"/>
    <col min="16130" max="16130" width="54" style="2" customWidth="1"/>
    <col min="16131" max="16131" width="10.5703125" style="2" bestFit="1" customWidth="1"/>
    <col min="16132" max="16132" width="8.85546875" style="2" bestFit="1" customWidth="1"/>
    <col min="16133" max="16133" width="17.5703125" style="2" customWidth="1"/>
    <col min="16134" max="16384" width="8.85546875" style="2"/>
  </cols>
  <sheetData>
    <row r="2" spans="1:7" ht="18.75">
      <c r="A2" s="85" t="s">
        <v>37</v>
      </c>
      <c r="B2" s="85"/>
      <c r="C2" s="85"/>
      <c r="D2" s="85"/>
      <c r="E2" s="85"/>
      <c r="F2" s="6"/>
      <c r="G2" s="1"/>
    </row>
    <row r="3" spans="1:7" ht="15.75">
      <c r="A3" s="54"/>
      <c r="B3" s="54"/>
      <c r="C3" s="54"/>
      <c r="D3" s="54"/>
      <c r="E3" s="54"/>
    </row>
    <row r="4" spans="1:7" ht="18.75">
      <c r="A4" s="86" t="s">
        <v>92</v>
      </c>
      <c r="B4" s="86"/>
      <c r="C4" s="86"/>
      <c r="D4" s="86"/>
      <c r="E4" s="86"/>
      <c r="F4" s="54"/>
      <c r="G4" s="54"/>
    </row>
    <row r="6" spans="1:7" ht="38.25">
      <c r="A6" s="3" t="s">
        <v>93</v>
      </c>
      <c r="B6" s="4" t="s">
        <v>0</v>
      </c>
      <c r="C6" s="5" t="s">
        <v>94</v>
      </c>
      <c r="D6" s="5" t="s">
        <v>1</v>
      </c>
      <c r="E6" s="4" t="s">
        <v>2</v>
      </c>
    </row>
    <row r="7" spans="1:7">
      <c r="A7" s="3"/>
      <c r="B7" s="4"/>
      <c r="C7" s="5"/>
      <c r="D7" s="5"/>
      <c r="E7" s="4"/>
    </row>
    <row r="8" spans="1:7" ht="15.75">
      <c r="A8" s="82" t="s">
        <v>95</v>
      </c>
      <c r="B8" s="83"/>
      <c r="C8" s="83"/>
      <c r="D8" s="83"/>
      <c r="E8" s="84"/>
    </row>
    <row r="9" spans="1:7" ht="15">
      <c r="A9" s="8"/>
      <c r="B9" s="10"/>
      <c r="C9" s="9"/>
      <c r="D9" s="9"/>
      <c r="E9" s="10"/>
    </row>
    <row r="10" spans="1:7" ht="15.75">
      <c r="A10" s="5" t="s">
        <v>38</v>
      </c>
      <c r="B10" s="53" t="s">
        <v>39</v>
      </c>
      <c r="C10" s="9"/>
      <c r="D10" s="9"/>
      <c r="E10" s="10"/>
    </row>
    <row r="11" spans="1:7" ht="101.25">
      <c r="A11" s="7"/>
      <c r="B11" s="38" t="s">
        <v>40</v>
      </c>
      <c r="C11" s="9"/>
      <c r="D11" s="9"/>
      <c r="E11" s="10"/>
    </row>
    <row r="12" spans="1:7" ht="15">
      <c r="A12" s="7"/>
      <c r="B12" s="39" t="s">
        <v>41</v>
      </c>
      <c r="C12" s="9"/>
      <c r="D12" s="9"/>
      <c r="E12" s="10"/>
    </row>
    <row r="13" spans="1:7" ht="15">
      <c r="A13" s="7"/>
      <c r="B13" s="39" t="s">
        <v>42</v>
      </c>
      <c r="C13" s="9"/>
      <c r="D13" s="9"/>
      <c r="E13" s="10"/>
    </row>
    <row r="14" spans="1:7" ht="15">
      <c r="A14" s="7"/>
      <c r="B14" s="39" t="s">
        <v>43</v>
      </c>
      <c r="C14" s="9"/>
      <c r="D14" s="9"/>
      <c r="E14" s="10"/>
    </row>
    <row r="15" spans="1:7" ht="15">
      <c r="A15" s="7"/>
      <c r="B15" s="39" t="s">
        <v>44</v>
      </c>
      <c r="C15" s="9"/>
      <c r="D15" s="9"/>
      <c r="E15" s="10"/>
    </row>
    <row r="16" spans="1:7" ht="15">
      <c r="A16" s="7"/>
      <c r="B16" s="39" t="s">
        <v>45</v>
      </c>
      <c r="C16" s="9"/>
      <c r="D16" s="9"/>
      <c r="E16" s="10"/>
    </row>
    <row r="17" spans="1:5" ht="15">
      <c r="A17" s="7"/>
      <c r="B17" s="39" t="s">
        <v>46</v>
      </c>
      <c r="C17" s="9"/>
      <c r="D17" s="9"/>
      <c r="E17" s="10"/>
    </row>
    <row r="18" spans="1:5" ht="15">
      <c r="A18" s="7"/>
      <c r="B18" s="39" t="s">
        <v>47</v>
      </c>
      <c r="C18" s="9"/>
      <c r="D18" s="9"/>
      <c r="E18" s="10"/>
    </row>
    <row r="19" spans="1:5" ht="15">
      <c r="A19" s="7"/>
      <c r="B19" s="39" t="s">
        <v>46</v>
      </c>
      <c r="C19" s="9"/>
      <c r="D19" s="9"/>
      <c r="E19" s="10"/>
    </row>
    <row r="20" spans="1:5" ht="15">
      <c r="A20" s="7"/>
      <c r="B20" s="39" t="s">
        <v>48</v>
      </c>
      <c r="C20" s="9"/>
      <c r="D20" s="9"/>
      <c r="E20" s="10"/>
    </row>
    <row r="21" spans="1:5" ht="42.75">
      <c r="A21" s="7"/>
      <c r="B21" s="39" t="s">
        <v>49</v>
      </c>
      <c r="C21" s="9"/>
      <c r="D21" s="9"/>
      <c r="E21" s="10"/>
    </row>
    <row r="22" spans="1:5" ht="15">
      <c r="A22" s="7"/>
      <c r="B22" s="39" t="s">
        <v>50</v>
      </c>
      <c r="C22" s="9"/>
      <c r="D22" s="9"/>
      <c r="E22" s="10"/>
    </row>
    <row r="23" spans="1:5" ht="15">
      <c r="A23" s="7"/>
      <c r="B23" s="39" t="s">
        <v>51</v>
      </c>
      <c r="C23" s="9"/>
      <c r="D23" s="9"/>
      <c r="E23" s="10"/>
    </row>
    <row r="24" spans="1:5" ht="15">
      <c r="A24" s="7"/>
      <c r="B24" s="39" t="s">
        <v>52</v>
      </c>
      <c r="C24" s="9"/>
      <c r="D24" s="9"/>
      <c r="E24" s="10"/>
    </row>
    <row r="25" spans="1:5" ht="15">
      <c r="A25" s="7"/>
      <c r="B25" s="39" t="s">
        <v>53</v>
      </c>
      <c r="C25" s="9"/>
      <c r="D25" s="9"/>
      <c r="E25" s="10"/>
    </row>
    <row r="26" spans="1:5" ht="28.5">
      <c r="A26" s="7"/>
      <c r="B26" s="39" t="s">
        <v>54</v>
      </c>
      <c r="C26" s="9"/>
      <c r="D26" s="9"/>
      <c r="E26" s="10"/>
    </row>
    <row r="27" spans="1:5" ht="15">
      <c r="A27" s="7"/>
      <c r="B27" s="39" t="s">
        <v>55</v>
      </c>
      <c r="C27" s="9"/>
      <c r="D27" s="9"/>
      <c r="E27" s="10"/>
    </row>
    <row r="28" spans="1:5" ht="15">
      <c r="A28" s="7"/>
      <c r="B28" s="39" t="s">
        <v>56</v>
      </c>
      <c r="C28" s="9"/>
      <c r="D28" s="9"/>
      <c r="E28" s="10"/>
    </row>
    <row r="29" spans="1:5" ht="15">
      <c r="A29" s="7"/>
      <c r="B29" s="39" t="s">
        <v>57</v>
      </c>
      <c r="C29" s="9"/>
      <c r="D29" s="9"/>
      <c r="E29" s="10"/>
    </row>
    <row r="30" spans="1:5" ht="28.5">
      <c r="A30" s="7"/>
      <c r="B30" s="39" t="s">
        <v>58</v>
      </c>
      <c r="C30" s="9"/>
      <c r="D30" s="9"/>
      <c r="E30" s="10"/>
    </row>
    <row r="31" spans="1:5" ht="15">
      <c r="A31" s="7"/>
      <c r="B31" s="39" t="s">
        <v>59</v>
      </c>
      <c r="C31" s="9"/>
      <c r="D31" s="9"/>
      <c r="E31" s="10"/>
    </row>
    <row r="32" spans="1:5" ht="15">
      <c r="A32" s="7"/>
      <c r="B32" s="39" t="s">
        <v>60</v>
      </c>
      <c r="C32" s="9"/>
      <c r="D32" s="9"/>
      <c r="E32" s="10"/>
    </row>
    <row r="33" spans="1:5" ht="87.75">
      <c r="A33" s="7"/>
      <c r="B33" s="38" t="s">
        <v>61</v>
      </c>
      <c r="C33" s="9"/>
      <c r="D33" s="9"/>
      <c r="E33" s="10"/>
    </row>
    <row r="34" spans="1:5" ht="15">
      <c r="A34" s="7"/>
      <c r="B34" s="40"/>
      <c r="C34" s="9"/>
      <c r="D34" s="9"/>
      <c r="E34" s="10"/>
    </row>
    <row r="35" spans="1:5" ht="73.5">
      <c r="A35" s="7"/>
      <c r="B35" s="38" t="s">
        <v>62</v>
      </c>
      <c r="C35" s="9"/>
      <c r="D35" s="9"/>
      <c r="E35" s="10"/>
    </row>
    <row r="36" spans="1:5" ht="42.75">
      <c r="A36" s="7"/>
      <c r="B36" s="39" t="s">
        <v>63</v>
      </c>
      <c r="C36" s="9"/>
      <c r="D36" s="9"/>
      <c r="E36" s="10"/>
    </row>
    <row r="37" spans="1:5" ht="60">
      <c r="A37" s="7"/>
      <c r="B37" s="41" t="s">
        <v>64</v>
      </c>
      <c r="C37" s="9"/>
      <c r="D37" s="9"/>
      <c r="E37" s="10"/>
    </row>
    <row r="38" spans="1:5" ht="31.5">
      <c r="A38" s="7"/>
      <c r="B38" s="41" t="s">
        <v>65</v>
      </c>
      <c r="C38" s="9"/>
      <c r="D38" s="9"/>
      <c r="E38" s="10"/>
    </row>
    <row r="39" spans="1:5" ht="45">
      <c r="A39" s="7"/>
      <c r="B39" s="39" t="s">
        <v>66</v>
      </c>
      <c r="C39" s="9"/>
      <c r="D39" s="9"/>
      <c r="E39" s="10"/>
    </row>
    <row r="40" spans="1:5" ht="15">
      <c r="A40" s="7"/>
      <c r="B40" s="39" t="s">
        <v>67</v>
      </c>
      <c r="C40" s="9"/>
      <c r="D40" s="9"/>
      <c r="E40" s="10"/>
    </row>
    <row r="41" spans="1:5" ht="15">
      <c r="A41" s="7"/>
      <c r="B41" s="39" t="s">
        <v>68</v>
      </c>
      <c r="C41" s="9"/>
      <c r="D41" s="9"/>
      <c r="E41" s="10"/>
    </row>
    <row r="42" spans="1:5" ht="15">
      <c r="A42" s="7"/>
      <c r="B42" s="39" t="s">
        <v>69</v>
      </c>
      <c r="C42" s="9"/>
      <c r="D42" s="9"/>
      <c r="E42" s="10"/>
    </row>
    <row r="43" spans="1:5" ht="42.75">
      <c r="A43" s="7"/>
      <c r="B43" s="39" t="s">
        <v>70</v>
      </c>
      <c r="C43" s="9"/>
      <c r="D43" s="9"/>
      <c r="E43" s="10"/>
    </row>
    <row r="44" spans="1:5" ht="15">
      <c r="A44" s="7"/>
      <c r="B44" s="38" t="s">
        <v>71</v>
      </c>
      <c r="C44" s="9"/>
      <c r="D44" s="9"/>
      <c r="E44" s="10"/>
    </row>
    <row r="45" spans="1:5" ht="42.75">
      <c r="A45" s="7"/>
      <c r="B45" s="39" t="s">
        <v>72</v>
      </c>
      <c r="C45" s="9"/>
      <c r="D45" s="9"/>
      <c r="E45" s="10"/>
    </row>
    <row r="46" spans="1:5" ht="42.75">
      <c r="A46" s="7"/>
      <c r="B46" s="39" t="s">
        <v>73</v>
      </c>
      <c r="C46" s="9"/>
      <c r="D46" s="9"/>
      <c r="E46" s="10"/>
    </row>
    <row r="47" spans="1:5" ht="15">
      <c r="A47" s="7"/>
      <c r="B47" s="39" t="s">
        <v>74</v>
      </c>
      <c r="C47" s="9"/>
      <c r="D47" s="9"/>
      <c r="E47" s="10"/>
    </row>
    <row r="48" spans="1:5" ht="28.5">
      <c r="A48" s="7"/>
      <c r="B48" s="39" t="s">
        <v>75</v>
      </c>
      <c r="C48" s="9"/>
      <c r="D48" s="9"/>
      <c r="E48" s="10"/>
    </row>
    <row r="49" spans="1:5" ht="15">
      <c r="A49" s="7"/>
      <c r="B49" s="39" t="s">
        <v>76</v>
      </c>
      <c r="C49" s="9"/>
      <c r="D49" s="9"/>
      <c r="E49" s="10"/>
    </row>
    <row r="50" spans="1:5" ht="28.5">
      <c r="A50" s="7"/>
      <c r="B50" s="39" t="s">
        <v>75</v>
      </c>
      <c r="C50" s="9"/>
      <c r="D50" s="9"/>
      <c r="E50" s="10"/>
    </row>
    <row r="51" spans="1:5" ht="42.75">
      <c r="A51" s="7"/>
      <c r="B51" s="39" t="s">
        <v>77</v>
      </c>
      <c r="C51" s="9"/>
      <c r="D51" s="9"/>
      <c r="E51" s="10"/>
    </row>
    <row r="52" spans="1:5" ht="15">
      <c r="A52" s="7"/>
      <c r="B52" s="39" t="s">
        <v>78</v>
      </c>
      <c r="C52" s="9"/>
      <c r="D52" s="9"/>
      <c r="E52" s="10"/>
    </row>
    <row r="53" spans="1:5" ht="28.5">
      <c r="A53" s="7"/>
      <c r="B53" s="39" t="s">
        <v>79</v>
      </c>
      <c r="C53" s="9"/>
      <c r="D53" s="9"/>
      <c r="E53" s="10"/>
    </row>
    <row r="54" spans="1:5" ht="28.5">
      <c r="A54" s="7"/>
      <c r="B54" s="39" t="s">
        <v>80</v>
      </c>
      <c r="C54" s="9"/>
      <c r="D54" s="9"/>
      <c r="E54" s="10"/>
    </row>
    <row r="55" spans="1:5" ht="15">
      <c r="A55" s="7"/>
      <c r="B55" s="39" t="s">
        <v>81</v>
      </c>
      <c r="C55" s="9"/>
      <c r="D55" s="9"/>
      <c r="E55" s="10"/>
    </row>
    <row r="56" spans="1:5" ht="15">
      <c r="A56" s="7"/>
      <c r="B56" s="39" t="s">
        <v>82</v>
      </c>
      <c r="C56" s="9"/>
      <c r="D56" s="9"/>
      <c r="E56" s="10"/>
    </row>
    <row r="57" spans="1:5" ht="15">
      <c r="A57" s="7"/>
      <c r="B57" s="39" t="s">
        <v>83</v>
      </c>
      <c r="C57" s="9"/>
      <c r="D57" s="9"/>
      <c r="E57" s="10"/>
    </row>
    <row r="58" spans="1:5" ht="15">
      <c r="A58" s="7"/>
      <c r="B58" s="39" t="s">
        <v>84</v>
      </c>
      <c r="C58" s="9"/>
      <c r="D58" s="9"/>
      <c r="E58" s="10"/>
    </row>
    <row r="59" spans="1:5" ht="15">
      <c r="A59" s="7"/>
      <c r="B59" s="39" t="s">
        <v>85</v>
      </c>
      <c r="C59" s="9"/>
      <c r="D59" s="9"/>
      <c r="E59" s="10"/>
    </row>
    <row r="60" spans="1:5" ht="28.5">
      <c r="A60" s="7"/>
      <c r="B60" s="39" t="s">
        <v>86</v>
      </c>
      <c r="C60" s="9"/>
      <c r="D60" s="9"/>
      <c r="E60" s="10"/>
    </row>
    <row r="61" spans="1:5" ht="71.25">
      <c r="A61" s="7"/>
      <c r="B61" s="39" t="s">
        <v>87</v>
      </c>
      <c r="C61" s="9"/>
      <c r="D61" s="9"/>
      <c r="E61" s="10"/>
    </row>
    <row r="62" spans="1:5" ht="30">
      <c r="A62" s="7"/>
      <c r="B62" s="38" t="s">
        <v>88</v>
      </c>
      <c r="C62" s="11">
        <v>3063200</v>
      </c>
      <c r="D62" s="9"/>
      <c r="E62" s="10"/>
    </row>
    <row r="63" spans="1:5" ht="14.25">
      <c r="A63" s="8"/>
      <c r="B63" s="42" t="s">
        <v>96</v>
      </c>
      <c r="C63" s="43">
        <f>C62*10%</f>
        <v>306320</v>
      </c>
      <c r="D63" s="43"/>
      <c r="E63" s="10"/>
    </row>
    <row r="64" spans="1:5" ht="14.25">
      <c r="A64" s="8"/>
      <c r="B64" s="42" t="s">
        <v>3</v>
      </c>
      <c r="C64" s="43">
        <f>SUM(C62:C63)</f>
        <v>3369520</v>
      </c>
      <c r="D64" s="43"/>
      <c r="E64" s="10"/>
    </row>
    <row r="65" spans="1:5" ht="14.25">
      <c r="A65" s="8"/>
      <c r="B65" s="42" t="s">
        <v>97</v>
      </c>
      <c r="C65" s="43">
        <f>C64*12%</f>
        <v>404342.39999999997</v>
      </c>
      <c r="D65" s="43"/>
      <c r="E65" s="10"/>
    </row>
    <row r="66" spans="1:5" ht="15">
      <c r="A66" s="8"/>
      <c r="B66" s="44" t="s">
        <v>98</v>
      </c>
      <c r="C66" s="45">
        <f>SUM(C64:C65)</f>
        <v>3773862.4</v>
      </c>
      <c r="D66" s="9" t="s">
        <v>99</v>
      </c>
      <c r="E66" s="10"/>
    </row>
    <row r="67" spans="1:5" ht="15">
      <c r="A67" s="8"/>
      <c r="B67" s="42"/>
      <c r="C67" s="9"/>
      <c r="D67" s="9"/>
      <c r="E67" s="10"/>
    </row>
    <row r="68" spans="1:5" ht="85.5">
      <c r="A68" s="5" t="s">
        <v>89</v>
      </c>
      <c r="B68" s="39" t="s">
        <v>90</v>
      </c>
      <c r="C68" s="9"/>
      <c r="D68" s="9"/>
      <c r="E68" s="10"/>
    </row>
    <row r="69" spans="1:5" ht="15">
      <c r="A69" s="5"/>
      <c r="B69" s="39" t="s">
        <v>91</v>
      </c>
      <c r="C69" s="9"/>
      <c r="D69" s="9"/>
      <c r="E69" s="10"/>
    </row>
    <row r="70" spans="1:5" ht="15">
      <c r="A70" s="7"/>
      <c r="B70" s="42" t="s">
        <v>100</v>
      </c>
      <c r="C70" s="11">
        <v>39200</v>
      </c>
      <c r="D70" s="9"/>
      <c r="E70" s="10"/>
    </row>
    <row r="71" spans="1:5" ht="14.25">
      <c r="A71" s="8"/>
      <c r="B71" s="42" t="s">
        <v>96</v>
      </c>
      <c r="C71" s="43">
        <f>C70*10%</f>
        <v>3920</v>
      </c>
      <c r="D71" s="43"/>
      <c r="E71" s="10"/>
    </row>
    <row r="72" spans="1:5" ht="14.25">
      <c r="A72" s="8"/>
      <c r="B72" s="42" t="s">
        <v>3</v>
      </c>
      <c r="C72" s="43">
        <f>SUM(C70:C71)</f>
        <v>43120</v>
      </c>
      <c r="D72" s="43"/>
      <c r="E72" s="10"/>
    </row>
    <row r="73" spans="1:5" ht="14.25">
      <c r="A73" s="8"/>
      <c r="B73" s="42" t="s">
        <v>97</v>
      </c>
      <c r="C73" s="43">
        <f>C72*12%</f>
        <v>5174.3999999999996</v>
      </c>
      <c r="D73" s="43"/>
      <c r="E73" s="10"/>
    </row>
    <row r="74" spans="1:5" ht="15">
      <c r="A74" s="8"/>
      <c r="B74" s="44" t="s">
        <v>98</v>
      </c>
      <c r="C74" s="45">
        <f>SUM(C72:C73)</f>
        <v>48294.400000000001</v>
      </c>
      <c r="D74" s="9" t="s">
        <v>101</v>
      </c>
      <c r="E74" s="10"/>
    </row>
    <row r="75" spans="1:5" ht="15">
      <c r="A75" s="8"/>
      <c r="B75" s="10"/>
      <c r="C75" s="9"/>
      <c r="D75" s="9"/>
      <c r="E75" s="10"/>
    </row>
  </sheetData>
  <mergeCells count="5">
    <mergeCell ref="A8:E8"/>
    <mergeCell ref="A2:E2"/>
    <mergeCell ref="A3:E3"/>
    <mergeCell ref="A4:E4"/>
    <mergeCell ref="F4:G4"/>
  </mergeCells>
  <pageMargins left="0.70866141732283472" right="0.70866141732283472" top="0.74803149606299213" bottom="0.94488188976377963" header="0.31496062992125984" footer="0.31496062992125984"/>
  <pageSetup paperSize="9" scale="85" orientation="portrait"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2:E21"/>
  <sheetViews>
    <sheetView topLeftCell="A10" workbookViewId="0">
      <selection activeCell="D13" sqref="D13:E13"/>
    </sheetView>
  </sheetViews>
  <sheetFormatPr defaultRowHeight="15"/>
  <cols>
    <col min="2" max="2" width="39.42578125" customWidth="1"/>
    <col min="3" max="3" width="7.7109375" customWidth="1"/>
    <col min="4" max="4" width="11.7109375" customWidth="1"/>
    <col min="5" max="5" width="19.7109375" customWidth="1"/>
  </cols>
  <sheetData>
    <row r="2" spans="1:5" ht="66" customHeight="1">
      <c r="A2" s="89" t="s">
        <v>102</v>
      </c>
      <c r="B2" s="90"/>
      <c r="C2" s="90"/>
      <c r="D2" s="90"/>
      <c r="E2" s="91"/>
    </row>
    <row r="3" spans="1:5" ht="54" customHeight="1">
      <c r="A3" s="46">
        <v>1</v>
      </c>
      <c r="B3" s="47" t="s">
        <v>103</v>
      </c>
      <c r="C3" s="48" t="s">
        <v>104</v>
      </c>
      <c r="D3" s="92" t="s">
        <v>105</v>
      </c>
      <c r="E3" s="93"/>
    </row>
    <row r="4" spans="1:5" ht="30.6" customHeight="1">
      <c r="A4" s="46">
        <v>2</v>
      </c>
      <c r="B4" s="47" t="s">
        <v>106</v>
      </c>
      <c r="C4" s="48" t="s">
        <v>104</v>
      </c>
      <c r="D4" s="94" t="s">
        <v>107</v>
      </c>
      <c r="E4" s="94"/>
    </row>
    <row r="5" spans="1:5" ht="22.15" customHeight="1">
      <c r="A5" s="46">
        <v>3</v>
      </c>
      <c r="B5" s="47" t="s">
        <v>108</v>
      </c>
      <c r="C5" s="49" t="s">
        <v>5</v>
      </c>
      <c r="D5" s="87">
        <v>940159042</v>
      </c>
      <c r="E5" s="88"/>
    </row>
    <row r="6" spans="1:5" ht="16.5">
      <c r="A6" s="46">
        <v>4</v>
      </c>
      <c r="B6" s="47" t="s">
        <v>109</v>
      </c>
      <c r="C6" s="48" t="s">
        <v>104</v>
      </c>
      <c r="D6" s="95" t="s">
        <v>110</v>
      </c>
      <c r="E6" s="95"/>
    </row>
    <row r="7" spans="1:5" ht="16.5">
      <c r="A7" s="46">
        <v>5</v>
      </c>
      <c r="B7" s="47" t="s">
        <v>111</v>
      </c>
      <c r="C7" s="49" t="s">
        <v>5</v>
      </c>
      <c r="D7" s="87">
        <v>845296994</v>
      </c>
      <c r="E7" s="88"/>
    </row>
    <row r="8" spans="1:5" ht="22.9" customHeight="1">
      <c r="A8" s="98">
        <v>6</v>
      </c>
      <c r="B8" s="50" t="s">
        <v>112</v>
      </c>
      <c r="C8" s="48"/>
      <c r="D8" s="101"/>
      <c r="E8" s="101"/>
    </row>
    <row r="9" spans="1:5" ht="16.5">
      <c r="A9" s="99"/>
      <c r="B9" s="47" t="s">
        <v>113</v>
      </c>
      <c r="C9" s="49" t="s">
        <v>5</v>
      </c>
      <c r="D9" s="87">
        <v>16229548.470000001</v>
      </c>
      <c r="E9" s="88"/>
    </row>
    <row r="10" spans="1:5" ht="36" customHeight="1">
      <c r="A10" s="99"/>
      <c r="B10" s="47" t="s">
        <v>114</v>
      </c>
      <c r="C10" s="49" t="s">
        <v>5</v>
      </c>
      <c r="D10" s="87">
        <v>0</v>
      </c>
      <c r="E10" s="88"/>
    </row>
    <row r="11" spans="1:5" ht="34.15" customHeight="1">
      <c r="A11" s="100"/>
      <c r="B11" s="47" t="s">
        <v>115</v>
      </c>
      <c r="C11" s="49" t="s">
        <v>5</v>
      </c>
      <c r="D11" s="102">
        <v>0</v>
      </c>
      <c r="E11" s="103"/>
    </row>
    <row r="12" spans="1:5" ht="30.6" customHeight="1">
      <c r="A12" s="98">
        <v>7</v>
      </c>
      <c r="B12" s="50" t="s">
        <v>116</v>
      </c>
      <c r="C12" s="48" t="s">
        <v>104</v>
      </c>
      <c r="D12" s="51"/>
      <c r="E12" s="52"/>
    </row>
    <row r="13" spans="1:5" ht="16.5">
      <c r="A13" s="99"/>
      <c r="B13" s="47" t="s">
        <v>117</v>
      </c>
      <c r="C13" s="49" t="s">
        <v>5</v>
      </c>
      <c r="D13" s="87" t="e">
        <f>+'Ph-II Schedule'!#REF!</f>
        <v>#REF!</v>
      </c>
      <c r="E13" s="88"/>
    </row>
    <row r="14" spans="1:5" ht="37.9" customHeight="1">
      <c r="A14" s="99"/>
      <c r="B14" s="47" t="s">
        <v>118</v>
      </c>
      <c r="C14" s="49" t="s">
        <v>5</v>
      </c>
      <c r="D14" s="87">
        <f>[1]SS!F18-[1]SS!L18</f>
        <v>0</v>
      </c>
      <c r="E14" s="88"/>
    </row>
    <row r="15" spans="1:5" ht="16.5">
      <c r="A15" s="100"/>
      <c r="B15" s="47" t="s">
        <v>119</v>
      </c>
      <c r="C15" s="49" t="s">
        <v>5</v>
      </c>
      <c r="D15" s="87">
        <f>[1]E.Q.S.!K46</f>
        <v>0</v>
      </c>
      <c r="E15" s="88"/>
    </row>
    <row r="16" spans="1:5" ht="26.45" customHeight="1">
      <c r="A16" s="46">
        <v>8</v>
      </c>
      <c r="B16" s="47" t="s">
        <v>120</v>
      </c>
      <c r="C16" s="49" t="s">
        <v>5</v>
      </c>
      <c r="D16" s="87">
        <v>157379017.13</v>
      </c>
      <c r="E16" s="88"/>
    </row>
    <row r="17" spans="1:5" ht="34.15" customHeight="1">
      <c r="A17" s="46">
        <v>9</v>
      </c>
      <c r="B17" s="47" t="s">
        <v>121</v>
      </c>
      <c r="C17" s="49" t="s">
        <v>5</v>
      </c>
      <c r="D17" s="87">
        <f>D5-D16</f>
        <v>782780024.87</v>
      </c>
      <c r="E17" s="88"/>
    </row>
    <row r="18" spans="1:5" ht="48" customHeight="1">
      <c r="A18" s="46">
        <v>10</v>
      </c>
      <c r="B18" s="47" t="s">
        <v>122</v>
      </c>
      <c r="C18" s="49" t="s">
        <v>5</v>
      </c>
      <c r="D18" s="87">
        <f>D17+D16</f>
        <v>940159042</v>
      </c>
      <c r="E18" s="88"/>
    </row>
    <row r="19" spans="1:5" ht="37.9" customHeight="1">
      <c r="A19" s="46">
        <v>11</v>
      </c>
      <c r="B19" s="47" t="s">
        <v>123</v>
      </c>
      <c r="C19" s="49" t="s">
        <v>124</v>
      </c>
      <c r="D19" s="104" t="e">
        <f>ROUND((D13+D9)/D7*100,2)&amp;"%"</f>
        <v>#REF!</v>
      </c>
      <c r="E19" s="105"/>
    </row>
    <row r="20" spans="1:5" ht="45" customHeight="1">
      <c r="A20" s="46">
        <v>12</v>
      </c>
      <c r="B20" s="47" t="s">
        <v>125</v>
      </c>
      <c r="C20" s="49" t="s">
        <v>124</v>
      </c>
      <c r="D20" s="106" t="str">
        <f>ROUND((D14+D10)/D7*100,2)&amp;"%"</f>
        <v>0%</v>
      </c>
      <c r="E20" s="106"/>
    </row>
    <row r="21" spans="1:5" ht="57.6" customHeight="1">
      <c r="A21" s="46">
        <v>13</v>
      </c>
      <c r="B21" s="47" t="s">
        <v>126</v>
      </c>
      <c r="C21" s="49" t="s">
        <v>124</v>
      </c>
      <c r="D21" s="96">
        <f>ROUND((D18-D5)/D5,2)</f>
        <v>0</v>
      </c>
      <c r="E21" s="97"/>
    </row>
  </sheetData>
  <mergeCells count="21">
    <mergeCell ref="D21:E21"/>
    <mergeCell ref="A8:A11"/>
    <mergeCell ref="D8:E8"/>
    <mergeCell ref="D9:E9"/>
    <mergeCell ref="D10:E10"/>
    <mergeCell ref="D11:E11"/>
    <mergeCell ref="A12:A15"/>
    <mergeCell ref="D13:E13"/>
    <mergeCell ref="D14:E14"/>
    <mergeCell ref="D15:E15"/>
    <mergeCell ref="D16:E16"/>
    <mergeCell ref="D17:E17"/>
    <mergeCell ref="D18:E18"/>
    <mergeCell ref="D19:E19"/>
    <mergeCell ref="D20:E20"/>
    <mergeCell ref="D7:E7"/>
    <mergeCell ref="A2:E2"/>
    <mergeCell ref="D3:E3"/>
    <mergeCell ref="D4:E4"/>
    <mergeCell ref="D5:E5"/>
    <mergeCell ref="D6:E6"/>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Ph-II Schedule</vt:lpstr>
      <vt:lpstr>Rate Ana.</vt:lpstr>
      <vt:lpstr>Rate Ana. NS</vt:lpstr>
      <vt:lpstr>fin</vt:lpstr>
      <vt:lpstr>'Ph-II Schedule'!Print_Area</vt:lpstr>
      <vt:lpstr>'Rate Ana.'!Print_Area</vt:lpstr>
      <vt:lpstr>'Rate Ana. NS'!Print_Area</vt:lpstr>
      <vt:lpstr>'Ph-II Schedule'!Print_Titles</vt:lpstr>
      <vt:lpstr>'Rate Ana. NS'!Print_Titles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2019-07-19T13:18:44Z</dcterms:modified>
</cp:coreProperties>
</file>