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1580" windowHeight="760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<sst xmlns="http://schemas.openxmlformats.org/spreadsheetml/2006/main" count="1717" uniqueCount="426">
  <si>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</si>
  <si>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</si>
  <si>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</si>
  <si>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</si>
  <si>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</si>
  <si>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</si>
  <si>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</si>
  <si>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</si>
  <si>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</si>
  <si>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</si>
  <si>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</si>
  <si>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</si>
  <si>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</si>
  <si>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</si>
  <si>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</si>
  <si>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</si>
  <si>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</si>
  <si>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</si>
  <si>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</si>
  <si>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</si>
  <si>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</si>
  <si>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</si>
  <si>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</si>
  <si>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</si>
  <si>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</si>
  <si>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</si>
  <si>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</si>
  <si>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</si>
  <si>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</si>
  <si>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</si>
  <si>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</si>
  <si>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</si>
  <si>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</si>
  <si>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</si>
  <si>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</si>
  <si>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</si>
  <si>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</si>
  <si>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</si>
  <si>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</si>
  <si>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</si>
  <si>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</si>
  <si>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</si>
  <si>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</si>
  <si>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</si>
  <si>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</si>
  <si>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</si>
  <si>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</si>
  <si>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</si>
  <si>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</si>
  <si>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</si>
  <si>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</si>
  <si>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</si>
  <si>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</si>
  <si>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</si>
  <si>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</si>
  <si>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</si>
  <si>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</si>
  <si>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</si>
  <si>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</si>
  <si>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</si>
  <si>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</si>
  <si>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</si>
  <si>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</si>
  <si>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</si>
  <si>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</si>
  <si>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</si>
  <si>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</si>
  <si>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</si>
  <si>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</si>
  <si>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</si>
  <si>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</si>
  <si>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</si>
  <si>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</si>
  <si>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BI01010001010000000000000515BI0100001124</t>
  </si>
  <si>
    <t>SqM</t>
  </si>
  <si>
    <t>sqm</t>
  </si>
  <si>
    <t>cum</t>
  </si>
  <si>
    <t>Civil works</t>
  </si>
  <si>
    <t>M.T</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</si>
  <si>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</si>
  <si>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</si>
  <si>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</si>
  <si>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</si>
  <si>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</si>
  <si>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</si>
  <si>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</si>
  <si>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</si>
  <si>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</si>
  <si>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</si>
  <si>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</si>
  <si>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</si>
  <si>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</si>
  <si>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</si>
  <si>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</si>
  <si>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</si>
  <si>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</si>
  <si>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</si>
  <si>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</si>
  <si>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</si>
  <si>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</si>
  <si>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</si>
  <si>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</si>
  <si>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</si>
  <si>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</si>
  <si>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</si>
  <si>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</si>
  <si>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</si>
  <si>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</si>
  <si>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</si>
  <si>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</si>
  <si>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</si>
  <si>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</si>
  <si>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</si>
  <si>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</si>
  <si>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</si>
  <si>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</si>
  <si>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</si>
  <si>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</si>
  <si>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</si>
  <si>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</si>
  <si>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</si>
  <si>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</si>
  <si>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</si>
  <si>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</si>
  <si>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</si>
  <si>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</si>
  <si>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</si>
  <si>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</si>
  <si>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</si>
  <si>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</si>
  <si>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</si>
  <si>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</si>
  <si>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</si>
  <si>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</si>
  <si>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</si>
  <si>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</si>
  <si>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</si>
  <si>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</si>
  <si>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</si>
  <si>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</si>
  <si>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</si>
  <si>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</si>
  <si>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</si>
  <si>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</si>
  <si>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</si>
  <si>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</si>
  <si>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</si>
  <si>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</si>
  <si>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</si>
  <si>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</si>
  <si>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</si>
  <si>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</si>
  <si>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</si>
  <si>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</si>
  <si>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sq.m</t>
  </si>
  <si>
    <t>Sq.M</t>
  </si>
  <si>
    <t>cu.m</t>
  </si>
  <si>
    <t>Each</t>
  </si>
  <si>
    <t>Mtr</t>
  </si>
  <si>
    <t>Mtr.</t>
  </si>
  <si>
    <t>QNTL</t>
  </si>
  <si>
    <t>M.T.</t>
  </si>
  <si>
    <t>metre</t>
  </si>
  <si>
    <t>each</t>
  </si>
  <si>
    <t>125 mm. thick brick work with 1st class bricks in cement mortar (1:4) in ground floor</t>
  </si>
  <si>
    <t>Neat cement punning about 1.5 mm. thick in wall, dado, window, sills, floor, drain etc. NOTE : Cement 0.152 cu.m. per 100 sq.m.</t>
  </si>
  <si>
    <t>Supplying, fitting and fixing best quality Indian make mirror 5.5 mm thick with silvering as per I.S.I. specifications supported on fibre glass frame of any colour, frame size 550 mm X 400 mm</t>
  </si>
  <si>
    <t>Supplying, fitting and fixing 10 litre P.V.C. low-down cistern conforming to I.S. specification with P.V.C. fittings complete,C.I. brackets including two coats of painting to bracket etc.White</t>
  </si>
  <si>
    <t>Supplying and fixing 25A/32A  DPMCB.(10KA &amp; C charactaristics) (legrand/Seimens/Havells) with 2 Way SS enclosure with IP-20/30 protection, powder coated provision for two/four pole MCB, concealed in wall after cutting the wall &amp; mending good the damages to original finish incl. painting, connection &amp; provision for earthing attachment</t>
  </si>
  <si>
    <t>Supply and fixing 1.1 KV grade single core stranded FR PVC insulated &amp; unshethed single core stranded copper wire in the polythene pipe cuttinng channel on masonary wall and by the prelaid GI fish wire and making nece connection using circular box etc. and mending good damages to building work.
a) 2 x 1.5 + 1x1.5 sq mm (roof light)</t>
  </si>
  <si>
    <t>Supplying and fixing compression type gland complete with brass gland, brass ring &amp; rubber ring for dust &amp; moisture-proof entry of 
a) 2core 6 sqmm XLPE/PVC armoured cables.</t>
  </si>
  <si>
    <t xml:space="preserve">Finishing the end of XLPE/PVC armoured cables by crimping method incl. supplying and fixing solderless socket (Dowels make), tapes, anticorrosive paste &amp; jointing materials.
a) 2core 6 sqmm </t>
  </si>
  <si>
    <t>Supply &amp; Fixing 240 V, 16 A, 3 pin Modular type plug socket (Brand approved by EIC) with 16A Modular type switch, without plug top on 4 Module GI Modular type switch board with top cover plate flushed in wall incl. S&amp;F switch board and cover plate and making necy. connections with PVC Cu wire and earth continuity wire etc.</t>
  </si>
  <si>
    <t>Supplying &amp; Fixing GI 2 Modular Switch Board 16 A modular type switch of the following sizes complete with top cover plate flushed in wall for housing the board after cutting the brick wall incl. making earthing attachment, painting and mending good damages to building works</t>
  </si>
  <si>
    <t>Supply &amp; Fixing 240 V, 6 A, 3 pin Modular type plug socket (Brand approved by EIC) with 6A Modular type switch, without plug top on 4 Module GI Modular type switch board with 3 Module top cover plate flushed in wall incl. S&amp;F switch board and cover plate and making necy. connections with PVC Cu wire and earth continuity wire etc.</t>
  </si>
  <si>
    <t>Supply &amp; Fixing 240V, Modular Socket (2 Module) type fan regulator (Step type) (Brand approved by EIC) on existing Modular GI switch board with top cover plate incl. making necy. connections etc.</t>
  </si>
  <si>
    <t>Fixing only outdoor LED light fitting or MV light fitting complete with all accessories to be fixed /projected from the wall of the building incl. making holes /providing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</si>
  <si>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 xml:space="preserve">Earthing with 50 mm dia GI pipe (By ISI-Medium GI pipe) 3.64 mm thick x 3.04 Mts.long and 1 x 4 SWG GI (Hot Dip) wire (4 Mts. long), 13 mm dia x 80 mm long GI bolts, double nuts, double washers incl. S &amp; F 15 mm dia GI pipe protection (1 Mts. long) to be filled with bitumen partly under the ground level and partly above ground level driven to an average depth of 3.65 Mts. below the ground level. </t>
  </si>
  <si>
    <t>Supplying &amp; fixing earth busbar of galvanized (Hot Dip) MS flat 40 mm x 6 mm on wall having clearance of 6 mm from wall including providing drilled holes on the busbar complete with GI bolts, nuts, washers, spacing insulators etc. as required</t>
  </si>
  <si>
    <t xml:space="preserve">Supplying &amp; fixing earth busbar of galvanized (Hot Dip) MS flat 25 mm x 6 mm on wall having clearance of 6 mm from wall including providing drilled holes on the busbar complete with GI bolts, nuts, washers, spacing insulators etc. as required. </t>
  </si>
  <si>
    <t>Set</t>
  </si>
  <si>
    <t>Sets</t>
  </si>
  <si>
    <t>RM</t>
  </si>
  <si>
    <t>Pts</t>
  </si>
  <si>
    <t>Mtrs</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</si>
  <si>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</si>
  <si>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</si>
  <si>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</si>
  <si>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</si>
  <si>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</si>
  <si>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</si>
  <si>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</si>
  <si>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</si>
  <si>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</si>
  <si>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</si>
  <si>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</si>
  <si>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</si>
  <si>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</si>
  <si>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</si>
  <si>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</si>
  <si>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</si>
  <si>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</si>
  <si>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</si>
  <si>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</si>
  <si>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</si>
  <si>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</si>
  <si>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</si>
  <si>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</si>
  <si>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</si>
  <si>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</si>
  <si>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</si>
  <si>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</si>
  <si>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</si>
  <si>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</si>
  <si>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</si>
  <si>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</si>
  <si>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</si>
  <si>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</si>
  <si>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</si>
  <si>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</si>
  <si>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</si>
  <si>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</si>
  <si>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</si>
  <si>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</si>
  <si>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</si>
  <si>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</si>
  <si>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</si>
  <si>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</si>
  <si>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</si>
  <si>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</si>
  <si>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</si>
  <si>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</si>
  <si>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</si>
  <si>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Taking out carefully G.C.I. or C.I. or asbestos
sheets (including ridges etc.) from roof or wall
after unscrewing bolts, nuts, screws etc.and
stacking the material at site as directed.</t>
  </si>
  <si>
    <t>Single Brick Flat Soling of picked jhama bricks including ramming and dressing bed to proper level and filling joints with local sand.</t>
  </si>
  <si>
    <t>Labour for laying single brick flat soling including ramming and dressing bed to proper level and filling joints with powdered earth.</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</si>
  <si>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 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</si>
  <si>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 mm thick plaster (OUTSIDE)
1ST FLOOR</t>
  </si>
  <si>
    <t>Ordinary Cement concrete (mix 1:1.5:3) with graded stone chips (20 mm nominal size) excluding shuttering and reinforcement if any, in ground floor as per relevant IS codes.(i) Pakur Variety
GROUND FLOOR</t>
  </si>
  <si>
    <t>Ordinary Cement concrete (mix 1:1.5:3) with graded stone chips (20 mm nominal size) excluding shuttering and reinforcement if any, in ground floor as per relevant IS codes.(i) Pakur Variety
1ST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</si>
  <si>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direction.(a) For works in foundation and upto roof of ground floor/upto 4 m(i) Tor steel/Mild Steel I. SAIL/ TATA/RINL
GROUND FLOOR</t>
  </si>
  <si>
    <t>Reinforcement for reinforced concrete work in all sorts of structures including distribution bars, stirrups, binders etc initial straightening and removal of loose rust (if necessary), cutting to requisite length, hooking and bending to correct shape, placing in proper position and binding with 16 gauge black annealed wire at every intersection, complete as per drawing
and direction.(a) For works in foundation and upto roof of ground floor/upto 4 m(i) Tor steel/Mild Steel I. SAIL/ TATA/RINL
1ST FLOOR</t>
  </si>
  <si>
    <t>Brick work with 1st class bricks in cement mortar (1:6)
(b) In superstructure, ground floor</t>
  </si>
  <si>
    <t>Supplying dividing strip fitted and fixed with cement mortar (1:3) in mosaic or patent stone floor, dado etc. complete as per direction of the Engineer-in-charge.
(i) Glass - 3mm. Thick
(b) 25 mm. wide strip</t>
  </si>
  <si>
    <t>(b) Applying 2 coats of Non-Toxic Acrylic Polymer modified Paint having adhesive &amp; waterproofing properties by mixing in proportion (1 liquid: 4 cementitious material) or as per manufacturer's specification for water proofing layer in water tank etc. (No Departmental Cement is required)</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</si>
  <si>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
GROUND FLOOR</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</si>
  <si>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
1ST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</si>
  <si>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</si>
  <si>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Sal : Malayasian
1ST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</si>
  <si>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</si>
  <si>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 Sq.m</t>
  </si>
  <si>
    <t>Renewing bottom rail or top runners of collapsible gate including mending good all damages.</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</si>
  <si>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</si>
  <si>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</si>
  <si>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Easing and oiling, cleaning rolling shutters excluding repair to inside locks.</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</si>
  <si>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
a) 3.90 metre height</t>
  </si>
  <si>
    <t>Acrylic Distemper to interior wall, ceiling with a coat of solvent based interior grade acrylic primer (as per manufacturer's specification) including cleaning and smoothning of surface. Two Coats
GROUND FLOOR</t>
  </si>
  <si>
    <t>Acrylic Distemper to interior wall, ceiling with a coat of solvent based interior grade acrylic primer (as per manufacturer's specification) including cleaning and smoothning of surface. Two Coats
1ST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</si>
  <si>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GROUND FLOOR</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</si>
  <si>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1ST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</si>
  <si>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GROUND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</si>
  <si>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Premium 100% Acrylic Emulsion
1ST FLOOR</t>
  </si>
  <si>
    <t>Priming one coat on steel or other metal surface with synthetic oil bound primer of approved quality including smoothening surfaces by sand papering
GROUND FLOOR</t>
  </si>
  <si>
    <t>Priming one coat on steel or other metal surface with synthetic oil bound primer of approved quality including smoothening surfaces by sand papering
1ST FLOOR</t>
  </si>
  <si>
    <t>(A) Painting with best quality synthetic enamel paint of approved make and brand including smoothening surface by sand papering etc. including using of approved putty etc. on the surface, if necessary : (a) On timber or plastered surface : With super gloss (hi-gloss) -(iv) Two coats (with any shade except white)
GROUND FLOOR</t>
  </si>
  <si>
    <t>(A) Painting with best quality synthetic enamel paint of approved make and brand including smoothening surface by sand papering etc. including using of approved putty etc. on the surface, if necessary : (a) On timber or plastered surface : With super gloss (hi-gloss) -(iv) Two coats (with any shade except white)
1ST FLOOR</t>
  </si>
  <si>
    <t>Priming one coat on timber or plastered surface with synthetic oil bound primer of approved quality including smoothening surfaces by sand papering
1ST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</si>
  <si>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</si>
  <si>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1ST FLOOR</t>
  </si>
  <si>
    <t>Extra cost of labour for prefinished and premoulded Nosing to treads of steps, railing, window sill etc. of Kota Stone.</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</si>
  <si>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</si>
  <si>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FLOOR
1ST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</si>
  <si>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WALL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</si>
  <si>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Wall With Sand Cement Mortar (1:3) 20 mm thick &amp; 2 mm thick cement slurry at back side of tiles using cement @ 2.91 Kg/Sq.m &amp; joint filling using white cement slurry @ 0.20kg/Sq.m
(a) Area of each tile upto 0.09 Sq.m (i) Coloured decorative WALL
1ST FLOOR</t>
  </si>
  <si>
    <t>Supplying, fitting and fixing Black Stone slab used in Kitchen slab, alcove, wardrobe etc. laid and jointed with necessary adhesive Cement mortar (1:2) including grinding or polishing as per direction of Engineer-in -Charge .(a) Slab Thickness 20 to 25 mm
GROUND FLOOR</t>
  </si>
  <si>
    <t>Supplying, fitting and fixing Black Stone slab used in Kitchen slab, alcove, wardrobe etc. laid and jointed with necessary adhesive Cement mortar (1:2) including grinding or polishing as per direction of Engineer-in -Charge .(a) Slab Thickness 20 to 25 mm
1ST FLOOR</t>
  </si>
  <si>
    <t>Repairing crack in wall by cement grouting (1 : 2) including widening the crack on the surface (into V section) cleaning and packing the same with cement mortar (1 : 2) and finishing off to match with adjacent surface. (Cement-69 Kg/100 m)</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</si>
  <si>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
GROUND FLOOR</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</si>
  <si>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
1ST FLOOR</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</si>
  <si>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
GROUND FLOOR</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</si>
  <si>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measurement:The affected surface area of reinforcement shall be considered for payment]
1ST FLOOR</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</si>
  <si>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
GROUND FLOOR</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</si>
  <si>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
1ST FLOOR</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</si>
  <si>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</si>
  <si>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contractor)(i) In Roof:- a) With 0.60 mm thick sheet</t>
  </si>
  <si>
    <t>M.S. structural works in columns, beams etc. with simple rolled structural members (e.g. joists, angle, channel sections conforming to IS: 226, IS: 808 &amp; SP (6)- 1964 connected to one another with bracket, gussets, cleats as per design, direction of Engineer-incharge complete including cutting to requisite shape and length, fabrication with necessary bolting, metal arc welding conforming to IS: 816- 1969 &amp; IS: 1995 using electrodes of approved make and brand conforming to IS:814- 2004, haulage, hoisting and erection all complete. The rate includes the cost of rolled steel section, consumables such as electrodes, gas and hire charge of all tools and plants and labour required for the work including all incidental chages such as electricity charges, labour insurance charges etc. Payment to be made on the basis of calculated weight of structural members only in finished work as per IS specified weight. Payment for gusset, bracket, cleat, rivets, bolts and nuts may be make by adding the actual weight of such items with the weight of finished structural members or 7% of weight for finished structural members weighing not less than 22.5 Kg. / m. or 15 % of weight for finished structal members weighing less than 22.5 Kg. / m. may be increased allow for bracket, cleat, rivet, bolts and nuts etc. and no seperate payment being made for these items, as per direction of Engineer In Charge. The rates are considered for a height of erection 8m. / 2nd floor level from the ground. Add 1.5% extra over the rate for each additional floor or 4m. beyond initiial 8m. or part thereof. I) For structural members of specified sections weighing less than 22.5 Kg./m</t>
  </si>
  <si>
    <t>Supplying, fitting and fixing Peet's valve fullway gunmetal standard pattern best quality of approved brand bearing I.S.I. marking with fittings (tested to 21 kg per sq. cm.).
40mm</t>
  </si>
  <si>
    <t xml:space="preserve">Supplying, fitting and fixing Peet's valve fullway gunmetal standard pattern best quality of approved brand bearing I.S.I. marking with fittings (tested to 21 kg per sq. cm.).
32 mm
</t>
  </si>
  <si>
    <t xml:space="preserve">Supplying, fitting and fixing Peet's valve fullway gunmetal standard pattern best quality of approved brand bearing I.S.I. marking with fittings (tested to 21 kg per sq. cm.).
25 mm
</t>
  </si>
  <si>
    <t>Supplying, fitting and fixing Closet seat of approved make with lid and C.P.hinges, rubber buffer and brass screws complete.(b) Anglo Indian (ii) Plastic (hallow type) white</t>
  </si>
  <si>
    <t>Supplying, fitting and fixing approved brand 32 mm dia. P.V.C. waste pipe, with coupling at one end fitted with necessary clamps.  1050 mm long</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</si>
  <si>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 </t>
  </si>
  <si>
    <t>Supplying, fitting and fixing stainless steel sink complete with waste fittings and two coats of painting of C.I. bracketsa) Sink only
(i) 530 mm X 430 mm x 180 mm</t>
  </si>
  <si>
    <t>Supplying, fitting and fixing bib cock or stop cock.
(e) PTMT (Polytetra methylene terephthalate)StopCock (Prayag or Equivalent) 15 mm</t>
  </si>
  <si>
    <t>Supplying, Fitting , Fixing approved brand P.V.C Connector white flexible , with both ends coupling with heavy brass C.P. Nut , 15 mm Dia    900 mm Long</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</si>
  <si>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</si>
  <si>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</si>
  <si>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</si>
  <si>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</si>
  <si>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</si>
  <si>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Supply of UPVC pipes (B Type) and fittings conforming to IS-13592-1992
(B) Fittings
(ii) Plain Tee 110 mm</t>
  </si>
  <si>
    <t>Supply of UPVC pipes (B Type) and fittings conforming to IS-13592-1992
(B) Fittings
vi) Door Y (LH) &amp; (RH) 110 mm</t>
  </si>
  <si>
    <t>Supplying P.V.C. water storage tank of approved quality with closed top with lid (Black) - Multilayer (d) 2000 litre capacity</t>
  </si>
  <si>
    <t xml:space="preserve">Labour for punching hole in plastic water storage tank upto 50 mm dia </t>
  </si>
  <si>
    <t>Supplying fitting fixing PTMT smart shelf of approved make of size 300 mm</t>
  </si>
  <si>
    <t>Suppling fitting fixing soap holder a)PTMT (Prayag or Equivelent)</t>
  </si>
  <si>
    <t>(b) Repair Works
1 Dismantling wash basin with brackets with or without waste fittings.</t>
  </si>
  <si>
    <t>Supplying, fitting and fixing in position R.C.C. Manhole/ pit cover of approved make with rim of approved make (Heavy type)
(i) 450 mm dia. Each</t>
  </si>
  <si>
    <t>Cleaning silt of inspection pit.</t>
  </si>
  <si>
    <t>Cleaning soak pit by removing the top slab and replacing inner filling with jhama bats and repairing the pit as necessary including fitting the slab.</t>
  </si>
  <si>
    <t>Dismantling flush pipe of water closet.</t>
  </si>
  <si>
    <t>CU.M</t>
  </si>
  <si>
    <t>SQ.M</t>
  </si>
  <si>
    <t>mtr.</t>
  </si>
  <si>
    <t>kg</t>
  </si>
  <si>
    <t>MTR</t>
  </si>
  <si>
    <t>mtr</t>
  </si>
  <si>
    <t>Supply &amp; fixing SPN MCB DB (2+6) WAY (Make all Legrand/ Seimens/Havells ) with S.S. Enclosure concealed in wall after cutting wall &amp; mending good the damages &amp; earthing attachment comprising with the following:      
a) 32 A DP MCB isolator - 1 No.                        
b) 6 to 32 A range SPMCB -4 Nos.(10KA &amp; C charactaristics)</t>
  </si>
  <si>
    <t>Supply and fixing 1.1 KV grade 2x2.5 + 1x1.5 sq mm single core stranded FR PVC insulated &amp; unshethed single core stranded copper wire in the polythene pipe cuttinng channel on masonary wall and by the prelaid GI fish wire and making necy. connection using circular box etc. and mending good damages to building work (Power plug)</t>
  </si>
  <si>
    <t>Supply and fixing 1.1 KV grade 2 x 4 + 1x2.5 sq mm single core stranded FR PVC insulated &amp; unshethed single core stranded copper wire in the polythene pipe cuttinng channel on masonary wall and by the prelaid GI fish wire and making necy. connection using circular box etc. and mending good damages to building work (SPNDB)</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</si>
  <si>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 board with 3/4 Module top cover plate flushed in wall incl. mending good damages to original finish. 2x22/0.3 (Ph. &amp; N) and 1x22/0.3 as ECC                                                                    
a) on board</t>
  </si>
  <si>
    <t>b) Average run 3 mtr</t>
  </si>
  <si>
    <t>Laying of one no. cable of size 6 sqmm / 25sqmm in underground trench 460mm wide x 760 mm average depth, with brick protection on the top of the cable with 8 (eight) Nos. bricks per metre, including filling the space between the brick &amp; cable and also the trench with shifted soil, leveling up and restoring surface duly rammed</t>
  </si>
  <si>
    <t>Laying of one no. cable of size 6 sqmm on wall/surface incl. S&amp;F M.S saddles with earthing attachment in 10 SWG GI (Hot Dip) Wire, making holes etc. as necy. mending good damages and painting</t>
  </si>
  <si>
    <t>Finishing of the PVC insulated wire ends by socketting with pin/
ring type copper sockets and insulated tapes etc., including
supplying sockets, tapes.
a) 2x4sqmm+1x2.5sqmm</t>
  </si>
  <si>
    <t xml:space="preserve">Supplying &amp; Fixing MS fan clamp of two piece type for RC ceiling as per approved specification, fabricated from 40 mm x 9 mm MS flat including making good damages to building roof with satisfactory finishing and painting – (As per Drawing no. 475 of PWD Specification Book – May 1991)
</t>
  </si>
  <si>
    <t>set</t>
  </si>
  <si>
    <t>Supply &amp; delivery of 1.1 KV grade 2 core 6 sq mm XLPE Aluminium armoured cable.(Havells/Glostar) (Brand approved by EIC)</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</si>
  <si>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</si>
  <si>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</si>
  <si>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</si>
  <si>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</si>
  <si>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</si>
  <si>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</si>
  <si>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</si>
  <si>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</si>
  <si>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</si>
  <si>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</si>
  <si>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</si>
  <si>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</si>
  <si>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</si>
  <si>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</si>
  <si>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</si>
  <si>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</si>
  <si>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</si>
  <si>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</si>
  <si>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</si>
  <si>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</si>
  <si>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</si>
  <si>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</si>
  <si>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</si>
  <si>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</si>
  <si>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</si>
  <si>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</si>
  <si>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</si>
  <si>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</si>
  <si>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
(iii) 35 mm. thick
GROUND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</si>
  <si>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
(iii) 35 mm. thick
1ST FLOOR</t>
  </si>
  <si>
    <t>Dismantling all types of masonry excepting cement concrete plain or reinforced, stacking serviceable materials at site and removing rubbish as directed within a lead of 75 m.
a) In ground floor including roof.</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</si>
  <si>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</si>
  <si>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FIRST FLOOR</t>
  </si>
  <si>
    <t>Dismantling artificial stone flooring upto 50 mm. thick by carefully chiselling without damaging the base and removing rubbish as directed within a lead of 75 m.
 a) In ground floor including roof.</t>
  </si>
  <si>
    <t>Dismantling artificial stone flooring upto 50 mm. thick by carefully chiselling without damaging the base and removing rubbish as directed within a lead of 75 m.
1ST FLOOR</t>
  </si>
  <si>
    <t>Stripping off worn out plaster and raking out
joints of walls, celings etc. upto any height and in any floor including removing rubbish within a lead of 75m as directed.
GROUND FLOOR</t>
  </si>
  <si>
    <t>Stripping off worn out plaster and raking out
joints of walls, celings etc. upto any height and in any floor including removing rubbish within a lead of 75m as directed.
1ST FLOOR</t>
  </si>
  <si>
    <t>Surface Dressing of the ground in any kind of soil including removing vegetation inequalities not exceeding 15 cm depth and disposal of the rubbish within a lead upto 75 m as directed.</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</si>
  <si>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(CEILING)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</si>
  <si>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(c) 10 mm thick plaster (CEILING)
1ST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</si>
  <si>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(c) 15 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</si>
  <si>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(c) 15 mm thick plaster (INSIDE)
1ST FLOOR</t>
  </si>
  <si>
    <t>Removal of rubbish,earth etc. from the working
site and disposal of the same beyond the
compound, in conformity with the Municipal /
Corporation Rules for such disposal, loading into truck and cleaning the site in all respect as per direction of Engineer in charge</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</si>
  <si>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floor)(When the height of a particular floor is more than 4 m the equivalent floor height shall be taken as 4 m and extra for works beyond the initial 4 m ht. shall be allowed under 12 (e) for every 4 m or part thereof)
(a) 25 mm to 30 mm thick wooden shuttering as per decision &amp; direction of Engineer-In-Charge.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</si>
  <si>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completion of works (upto roof of ground floor)(When the height of a particular floor is more than 4 m the equivalent floor height shall be taken as 4 m and extra for works beyond the initial 4 m ht. shall be allowed under 12 (e) for every 4 m or part thereof)
(a) 25 mm to 30 mm thick wooden shuttering as per decision &amp; direction of Engineer-In-Charge.
1ST FLOOR</t>
  </si>
  <si>
    <t>Brick work with 1st class bricks in cement mortar (1:6)
(a) In foundation and plinth</t>
  </si>
  <si>
    <t>Ordinary Cement concrete (mix 1:2:4) with graded stone chips (6mm nominal size) excluding shuttering and reinforcement,if any, in gound floor as per relevant IS codes.
(i) Pakur Variety</t>
  </si>
  <si>
    <t>Precast pierced concrete jally work as per design and manufacturer's specification including moulding etc. with stone chips and necessary reinforcement shuttering complete including fitting, fixing in position in all floors.
(a) 50 mm. thick panels</t>
  </si>
  <si>
    <t>Supplying, fitting and fixing M.S. clamps for door and window frame made of flat bent bar, end bifurcated with necessary screws etc. by cement concrete(1:2:4) as per direction. (Cost of concrete will be paid separately)
(b) 40mm X 6mm, 200mm Length</t>
  </si>
  <si>
    <t>A) Iron door ring of approved quality fitted and fixed with nut and washer complete.(i) 50mm dia.</t>
  </si>
  <si>
    <t>Renewing hinged cleat with old hinge and new screws. ii) Sal : Malayasian</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</si>
  <si>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
(iii) 35mm thick shutters with 19mm thick
panel of size 30to 45 Cm..
(b) Sishu, Gamar, Champ,Badam,Bhola,Mogra, Hallak.
GROUND FLOOR</t>
  </si>
  <si>
    <t>Panel shutters of door and window, as per design (each panel consisting of single plank without joint), including fitting and fixing the same in position but excluding the cost of hinge and other fittings. In ground floor. (In case of non-supply of single plank, penal rate of reduction of 20% will be made)
(iii) 35mm thick shutters with 19mm thick
panel of size 30to 45 Cm..
(b) Sishu, Gamar, Champ,Badam,Bhola,Mogra, Hallak.
1ST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</si>
  <si>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
(b) 32 mm thick shutters (single leaf)</t>
  </si>
  <si>
    <t>Anodised aliminium D-type handle of approved quality manufactured from extruded section conforming to I.S. specification (I.S. 230/72) fitted and fixed complete: b) With round base: 
(iii) 100 mm grip x 12 mm dia rod.</t>
  </si>
  <si>
    <t>Anodised aluminium barrel / tower / socket bolt (full covered) of approved manufactured from extruded section conforming to I.S. 204/74 fitted and fixed with cadmium plated screws: (iii) 100mm long x 10mm dia. bolt.</t>
  </si>
  <si>
    <t>Fixed louver shutters of doors and windows as per design,including fitting &amp; fixing same in position but excluding the cost of hinges and other fittings in(iii) 35mm thick shutters with 12mm thick valve.(b) Sishu, Gamar, Champ,Badam,Bhola,
Mogra, Hallak.</t>
  </si>
  <si>
    <t>Iron butt hinges of approved quality fitted and fixed with steel screws, with ISI mark.(vi) 100mm. X 50mm. X 1.25mm.</t>
  </si>
  <si>
    <t>Supplying best Indian sheet glass panes set in putty and fitted and fixed with nails and putty complete. (In all floors for internal wall &amp; upto 6 m height for external wall) ii) 4 mm thick</t>
  </si>
  <si>
    <t>Renewing worn out putty of glass panes :
(a) Panes not exceeding 0.2 Sq.m</t>
  </si>
  <si>
    <t>Extra for fixing glass panes in steel window.</t>
  </si>
  <si>
    <t>Making one set of scaffolding only for replacing glass panels, painting, uprooting plant and another repairing works of building and S&amp;P works for external works only with 10 cm. dia bamboo as main posts at the rate of 1 metre centre to centre and 7.5 cm. dia bamboo ties @ 0.75 metre apart fitting and fixing with necessary coir, nails etc. as per direction of the Engineer-incharge.(This item should be executed only after prior approval of the Engineer-incharge). Firstly, one number to be paid and then labour rate for shifting up to further nineteenth (19) times @ 10% each time to be considered. If necessary further after twenty times of total use, another one number new and labour rate for shifting to be considered accordingly.
a) 3.90 metre height
b) Extra for additional 3.6 height or part thereof</t>
  </si>
  <si>
    <t>Cleaning and removing paint mark from glass pane with spirit and removing strains etc.</t>
  </si>
  <si>
    <t>(A) Painting with best quality synthetic enamel paint of approved make and brand including smoothening surface by sand papering etc. including using of approved putty etc. on the surface, if necessary : (a) On timber or plastered surface : With super gloss (hi-gloss) -(b) On steel or other metal surface :(iv) Two coats (with any shade except white)
GROUND FLOOR</t>
  </si>
  <si>
    <t>Priming one coat on timber or plastered surface with synthetic oil bound primer of approved quality including smoothening surfaces by sand papering
GROUND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</si>
  <si>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GROUND FLOOR</t>
  </si>
  <si>
    <t>Supplying, fitting and fixing 18 mm. to 22 mm. thick kota stone slab in wall, dado in 15 mm thick [avg] cement mortar (1:3) including making suitable arrangement to hold the stone properly by brass / copper hooks including pointing in cement mortar (1:2) (1 cement : 2 marble dust) with admixture of pigments matching the stone shade, including grinding and polishing all complete as per direction of Engineer-in-charge including cost of materials, labour, scaffolding, staging, curing complete.
[Using cement slurry for bedding @4.4 kg/Sq.m and for jointing @1.8 kg/Sq.m]
1ST FLOOR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</si>
  <si>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 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 mm(Main Riser)</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</si>
  <si>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32mm(Roof ring)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</si>
  <si>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mm(Internal)</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</si>
  <si>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mm(Vertical)</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</si>
  <si>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made(a) For Concealed work
15 mm </t>
  </si>
  <si>
    <t>Supplying, fitting and fixing towel rail with two brackets. (a) C.P. over brass 25 mm dia. and 600 mm long</t>
  </si>
  <si>
    <t>Supplying, fitting and fixing shower of approved brand and make. (g) PTMT overhead shower ( Prayag or equivalent)
(ii) 150 mm round</t>
  </si>
  <si>
    <t xml:space="preserve">Supply of UPVC pipes (B Type) and fittings conforming to IS-13592-1992
(A) (i) Single Socketed 3 Mtr. Length
c) 110 mm </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</si>
  <si>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(A) Above ground
(i) 110 mm</t>
  </si>
  <si>
    <t>Labour for fitting and fixing U.P.V.C. pipes for above ground work including cost of jointing materials etc. fitting and fixing all necessary specials, cutting pipes, cutting holes in walls or R.C. floor where necessary and mending good all damages excluding the cost of masonry or concrete work, if necessary, but including the cost and fitting and fixing holder bat clamps (any floor) or for underground work including cutting trenches upto 1.5 metre and refilling the same complete as per direction of the Engineerin-
charge. (Payment will be made on centre line measurement of the total pipeline including specials
(i) 110 mm 
(B) Under ground</t>
  </si>
  <si>
    <t>Supplying, fitting and fixing C.I. round grating. (ii)  150 mm</t>
  </si>
  <si>
    <t>Dismantling Indian W.C. including taking out base concrete as necessary</t>
  </si>
  <si>
    <t>Removing sludge from septic tank, soak well etc. by methor labour including disposal of the same outside the compound as directed.
(b) Upto 20 users:-
(ii) Beyond a lead of 150 metre and outside the Municipal limit</t>
  </si>
  <si>
    <t>Dismantling sink with brackets with or without waste fittings(i) Upto 450 mm length</t>
  </si>
  <si>
    <t>Supplying and laying chequered tiles of any shade &amp; of
approved quality with (1:1½:3) cement concrete laid in panels or patterns as directed in pavement, footpath etc. including necessary underlay 25 mm thick [avg] cement mortar (1:3) complete in all respect with all labour and materials. [Using cement slurry @ 4.4
(ii) 30 mm. thick</t>
  </si>
  <si>
    <t>Supplying and fixing 2way MCB SS enclosure with IP-20/30 protection, powder coated provision for two pole MCB, concealed in wall after cutting the wall &amp; mending good the damages to original finish incl. painting, connection &amp; provision for earthing attachment incl.S&amp;F 240/415 V 63A DPMCB of Breaking capacity 10kA &amp; C characteristics on din rail of existing DBs and necessary connection</t>
  </si>
  <si>
    <t>b) 2x2.5sqmm+1x1.5sqmm</t>
  </si>
  <si>
    <t>Supplying, fitting &amp; fixing factory made solid panel foam PVC (density shall not be less than 600 kg/cum) door shutter consisting of 19 SWG thick M.S. tube of size 40mm X 20mm for styles and top, lock &amp; bottom rail and welded together to form
outer framework including a coat of approved make steel primer. M.S. frame shall be covered with 5mm thick heat moulded PVC channel to form 30mm X 100mm styles and 5mm thick PVC sheet on either side of panel to form 30mm X 125mm top, lock &amp; bottom rail where 15mm (5mm X 3) thick and 20mm wide PVC sheet to be provide as gap insert for top &amp; bottom rail. For panel 10mm PVC sheet to be fitted with stiles &amp; rails with 30mm X 5mm PVC sheet beading on either side of panel and additional 30mm PVC beading as gap insert below top &amp; bottom rail on either side of panel joined together using solvent cement adhesive. An additional 5mm thick and 20mm wide PVC strip to be stuck on the interior side of the PVC channel using using solvent cement adhesive etc. complete excluding all
necessary hardwares as per direction of Engineer-in-Charge. In Ground floor. 30mm thick single leaf shutter with 10mm thick panel.
Plain Colour</t>
  </si>
  <si>
    <t>Dismantling all types of plain cement concrete
works, stacking serviceable materials at site and
removing rubbish as directed within a lead of 75 m. 
(a) upto 150 mm. Thick 
(B) FIRST FLOOR</t>
  </si>
  <si>
    <t>i) Iron hasp bolt of approved quality fitted and fixed complete (oxidised) with 16mm dia rod with centre bolt and round fitting.
200mm Long</t>
  </si>
  <si>
    <t>(A) Painting with best quality synthetic enamel paint of approved make and brand including smoothening surface by sand papering etc. including using of approved putty etc. on the surface, if necessary :  With super gloss (hi-gloss) -(b) On steel or other metal surface :(iv) Two coats (with any shade except white)
1ST FLOOR</t>
  </si>
  <si>
    <t>Supplying, fitting and fixing Anglo-Indian W.C. in white glazed vitreous china ware of approved make complete in position with necessary bolts, nuts etc. Hindware/Parryware/Cera, made (a) With 'P' trap
With Vent</t>
  </si>
  <si>
    <t xml:space="preserve">Labour for hoisting plastic water storage tank. (ii) Above 1500 litre upto 5000 litre capacity. 
 2nd story </t>
  </si>
  <si>
    <r>
      <t xml:space="preserve">Distribution wiring in 1.1 KV grade 2x22/0.3 (1.5 sqmm) single core stranded 'FR' PVC insulated &amp; unsheathed copper wire Brand approved by EIC) partly in 20mm size PVC rigid conduit 'FR' (Precision make) [for ceiling portion only] and in 19mm bore, 3mm thick polythene pipe [for horizontal &amp; vertical run embedded in wall], with 1x22/0.3 (1.5 sqmm) single core stranded 'FR' PVC insulated &amp; unsheathed copper wire for ECC, to light/fan/call bell points with Modular type switch (Brand  pproved by EIC) fixed on Modular GI switch board complete with 2 no. suitable size “Ph &amp; N” copper bar with top cover plate making earthing attachment fixed on wall incl. mending good damages to original finish. </t>
    </r>
    <r>
      <rPr>
        <b/>
        <sz val="11"/>
        <color indexed="8"/>
        <rFont val="Arial"/>
        <family val="2"/>
      </rPr>
      <t>[only PVC Rigid Conduit on ceiling and remaining portion concealed] (Av. run-6mtrs)</t>
    </r>
    <r>
      <rPr>
        <sz val="11"/>
        <color indexed="8"/>
        <rFont val="Arial"/>
        <family val="2"/>
      </rPr>
      <t xml:space="preserve">
</t>
    </r>
  </si>
  <si>
    <r>
      <rPr>
        <b/>
        <sz val="12"/>
        <rFont val="Arial"/>
        <family val="2"/>
      </rPr>
      <t>Electrical Works (Schedule Work)</t>
    </r>
    <r>
      <rPr>
        <sz val="11"/>
        <color indexed="8"/>
        <rFont val="Arial"/>
        <family val="2"/>
      </rPr>
      <t xml:space="preserve">
Supplying &amp; fixing 240 V, 63 A Iron Clad sheet metal (16 SWG) Busbar chambers of size 300x150mm on angle iron frame on wall having 2 nos. Al. Bar  of size  2x20x5mm incl. earthing attachment and painting as required – ( As per Drawing no. 470 of PWD Specification Book – May 1991)</t>
    </r>
  </si>
  <si>
    <r>
      <rPr>
        <b/>
        <sz val="12"/>
        <color indexed="8"/>
        <rFont val="Arial"/>
        <family val="2"/>
      </rPr>
      <t>Electrical Works (Non - Schedule Work)</t>
    </r>
    <r>
      <rPr>
        <sz val="11"/>
        <color indexed="8"/>
        <rFont val="Arial"/>
        <family val="2"/>
      </rPr>
      <t xml:space="preserve">
Supply of 45W LED Compound Light fittings with IP66 protection (Crompton: LSTP-45-CDL / PHILIPS/Magik).</t>
    </r>
  </si>
  <si>
    <t>Name of Work:Repair, renovation and upgradation of two storied single block L.S. Qtr. Having 4 units Qtr. at Raipur P.S. in Bankura District.</t>
  </si>
  <si>
    <t>(A) Filling in foundation or plinth by silver sand in layers not exceeding 150 mm as directed and consolidating the same by thorough saturation with water, ramming complete including the cost of supply of sand. (payment to be made on measurement of finished quantity)</t>
  </si>
  <si>
    <t>Ordinary Cement concrete (mix 1:2:4) with graded stone chips (20 mm nominal size) excluding shuttering and reinforcement,if any, in ground floo as per relevant IS codes.a) Pakur Variety</t>
  </si>
  <si>
    <t xml:space="preserve">Tender Inviting Authority: The Executive Engineer (HQ-I), W.B.P.H&amp;.I.D.Corpn. Ltd. </t>
  </si>
  <si>
    <t>Contract No:  WBPHIDCL/EE(HQ-I)/NIT- 230(e)/2019-2020 for Sl.No. 3 (2nd Call)</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</si>
</sst>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 numFmtId="188" formatCode="_ * #,##0.000_ ;_ * \-#,##0.000_ ;_ * &quot;-&quot;???_ ;_ @_ "/>
  </numFmts>
  <fonts count="80">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4"/>
      <name val="Arial"/>
      <family val="2"/>
    </font>
    <font>
      <sz val="11"/>
      <name val="Book Antiqua"/>
      <family val="1"/>
    </font>
    <font>
      <sz val="10"/>
      <name val="Book Antiqua"/>
      <family val="1"/>
    </font>
    <font>
      <sz val="9"/>
      <name val="Arial"/>
      <family val="2"/>
    </font>
    <font>
      <sz val="11"/>
      <color indexed="8"/>
      <name val="Arial"/>
      <family val="2"/>
    </font>
    <font>
      <b/>
      <sz val="12"/>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1"/>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16">
    <xf numFmtId="0" fontId="0" fillId="0" borderId="0" xfId="0" applyFont="1" applyAlignment="1">
      <alignment/>
    </xf>
    <xf numFmtId="0" fontId="3" fillId="0" borderId="0" xfId="58" applyNumberFormat="1" applyFont="1" applyFill="1" applyBorder="1" applyAlignment="1">
      <alignment vertical="center"/>
      <protection/>
    </xf>
    <xf numFmtId="0" fontId="67" fillId="0" borderId="0" xfId="58" applyNumberFormat="1" applyFont="1" applyFill="1" applyBorder="1" applyAlignment="1" applyProtection="1">
      <alignment vertical="center"/>
      <protection locked="0"/>
    </xf>
    <xf numFmtId="0" fontId="67"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8"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7"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7"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7"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11" xfId="58" applyNumberFormat="1" applyFont="1" applyFill="1" applyBorder="1" applyAlignment="1">
      <alignment horizontal="left" vertical="top"/>
      <protection/>
    </xf>
    <xf numFmtId="0" fontId="2" fillId="0" borderId="11" xfId="58" applyNumberFormat="1" applyFont="1" applyFill="1" applyBorder="1" applyAlignment="1" applyProtection="1">
      <alignment horizontal="right" vertical="top"/>
      <protection/>
    </xf>
    <xf numFmtId="0" fontId="3" fillId="0" borderId="11" xfId="58" applyNumberFormat="1" applyFont="1" applyFill="1" applyBorder="1" applyAlignment="1">
      <alignment vertical="top"/>
      <protection/>
    </xf>
    <xf numFmtId="0" fontId="2" fillId="0" borderId="11" xfId="58" applyNumberFormat="1" applyFont="1" applyFill="1" applyBorder="1" applyAlignment="1" applyProtection="1">
      <alignment horizontal="left" vertical="top"/>
      <protection locked="0"/>
    </xf>
    <xf numFmtId="0" fontId="3" fillId="0" borderId="11" xfId="58" applyNumberFormat="1" applyFont="1" applyFill="1" applyBorder="1" applyAlignment="1" applyProtection="1">
      <alignment vertical="top"/>
      <protection/>
    </xf>
    <xf numFmtId="0" fontId="2" fillId="0" borderId="12" xfId="58" applyNumberFormat="1" applyFont="1" applyFill="1" applyBorder="1" applyAlignment="1" applyProtection="1">
      <alignment horizontal="right" vertical="top"/>
      <protection locked="0"/>
    </xf>
    <xf numFmtId="0" fontId="3" fillId="0" borderId="0" xfId="58" applyNumberFormat="1" applyFont="1" applyFill="1" applyAlignment="1">
      <alignment vertical="top"/>
      <protection/>
    </xf>
    <xf numFmtId="0" fontId="67" fillId="0" borderId="0" xfId="58" applyNumberFormat="1" applyFont="1" applyFill="1" applyAlignment="1">
      <alignment vertical="top"/>
      <protection/>
    </xf>
    <xf numFmtId="0" fontId="69" fillId="0" borderId="13" xfId="58" applyNumberFormat="1" applyFont="1" applyFill="1" applyBorder="1" applyAlignment="1" applyProtection="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0" fillId="0" borderId="0" xfId="58" applyNumberFormat="1" applyFill="1">
      <alignment/>
      <protection/>
    </xf>
    <xf numFmtId="0" fontId="70" fillId="0" borderId="0" xfId="58" applyNumberFormat="1" applyFont="1" applyFill="1">
      <alignment/>
      <protection/>
    </xf>
    <xf numFmtId="0" fontId="71" fillId="0" borderId="0" xfId="64" applyNumberFormat="1" applyFont="1" applyFill="1" applyBorder="1" applyAlignment="1" applyProtection="1">
      <alignment horizontal="center" vertical="center"/>
      <protection/>
    </xf>
    <xf numFmtId="0" fontId="2" fillId="0" borderId="14"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2" fillId="0" borderId="10" xfId="64" applyNumberFormat="1" applyFont="1" applyFill="1" applyBorder="1" applyAlignment="1">
      <alignment vertical="top" wrapText="1"/>
      <protection/>
    </xf>
    <xf numFmtId="0" fontId="3" fillId="0" borderId="11" xfId="64" applyNumberFormat="1" applyFont="1" applyFill="1" applyBorder="1" applyAlignment="1">
      <alignment horizontal="center" vertical="top"/>
      <protection/>
    </xf>
    <xf numFmtId="180" fontId="3" fillId="0" borderId="11" xfId="64" applyNumberFormat="1" applyFont="1" applyFill="1" applyBorder="1" applyAlignment="1">
      <alignment vertical="top"/>
      <protection/>
    </xf>
    <xf numFmtId="0" fontId="3" fillId="0" borderId="11" xfId="64" applyNumberFormat="1" applyFont="1" applyFill="1" applyBorder="1" applyAlignment="1">
      <alignment vertical="top"/>
      <protection/>
    </xf>
    <xf numFmtId="0" fontId="2" fillId="0" borderId="15" xfId="58" applyNumberFormat="1" applyFont="1" applyFill="1" applyBorder="1" applyAlignment="1" applyProtection="1">
      <alignment horizontal="center" vertical="top" wrapText="1"/>
      <protection locked="0"/>
    </xf>
    <xf numFmtId="0" fontId="2" fillId="0" borderId="11" xfId="58" applyNumberFormat="1" applyFont="1" applyFill="1" applyBorder="1" applyAlignment="1" applyProtection="1">
      <alignment horizontal="center" vertical="top" wrapText="1"/>
      <protection locked="0"/>
    </xf>
    <xf numFmtId="180" fontId="2" fillId="0" borderId="16" xfId="64" applyNumberFormat="1" applyFont="1" applyFill="1" applyBorder="1" applyAlignment="1">
      <alignment horizontal="right" vertical="top"/>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4" xfId="64" applyNumberFormat="1" applyFont="1" applyFill="1" applyBorder="1" applyAlignment="1">
      <alignment horizontal="left" vertical="top"/>
      <protection/>
    </xf>
    <xf numFmtId="0" fontId="3" fillId="0" borderId="13" xfId="64" applyNumberFormat="1" applyFont="1" applyFill="1" applyBorder="1" applyAlignment="1">
      <alignment vertical="top"/>
      <protection/>
    </xf>
    <xf numFmtId="0" fontId="3" fillId="0" borderId="17" xfId="64" applyNumberFormat="1" applyFont="1" applyFill="1" applyBorder="1" applyAlignment="1">
      <alignment vertical="top"/>
      <protection/>
    </xf>
    <xf numFmtId="0" fontId="6" fillId="0" borderId="18" xfId="64" applyNumberFormat="1" applyFont="1" applyFill="1" applyBorder="1" applyAlignment="1">
      <alignment vertical="top"/>
      <protection/>
    </xf>
    <xf numFmtId="0" fontId="3" fillId="0" borderId="18" xfId="64" applyNumberFormat="1" applyFont="1" applyFill="1" applyBorder="1" applyAlignment="1">
      <alignment vertical="top"/>
      <protection/>
    </xf>
    <xf numFmtId="0" fontId="2" fillId="0" borderId="18"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73" fillId="33" borderId="10" xfId="64" applyNumberFormat="1" applyFont="1" applyFill="1" applyBorder="1" applyAlignment="1" applyProtection="1">
      <alignment vertical="center" wrapText="1"/>
      <protection locked="0"/>
    </xf>
    <xf numFmtId="183" fontId="74" fillId="33" borderId="10" xfId="69" applyNumberFormat="1" applyFont="1" applyFill="1" applyBorder="1" applyAlignment="1" applyProtection="1">
      <alignment horizontal="center" vertical="center"/>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69"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180" fontId="75" fillId="0" borderId="11" xfId="64" applyNumberFormat="1" applyFont="1" applyFill="1" applyBorder="1" applyAlignment="1">
      <alignment vertical="top"/>
      <protection/>
    </xf>
    <xf numFmtId="0" fontId="11" fillId="0" borderId="0" xfId="64" applyNumberFormat="1" applyFill="1">
      <alignment/>
      <protection/>
    </xf>
    <xf numFmtId="180" fontId="6" fillId="0" borderId="19" xfId="64" applyNumberFormat="1" applyFont="1" applyFill="1" applyBorder="1" applyAlignment="1">
      <alignment vertical="top"/>
      <protection/>
    </xf>
    <xf numFmtId="180" fontId="6" fillId="0" borderId="20" xfId="64" applyNumberFormat="1" applyFont="1" applyFill="1" applyBorder="1" applyAlignment="1">
      <alignment horizontal="right" vertical="top"/>
      <protection/>
    </xf>
    <xf numFmtId="0" fontId="2" fillId="0" borderId="11" xfId="58" applyNumberFormat="1" applyFont="1" applyFill="1" applyBorder="1" applyAlignment="1" applyProtection="1">
      <alignment horizontal="right" vertical="center"/>
      <protection locked="0"/>
    </xf>
    <xf numFmtId="0" fontId="3" fillId="0" borderId="11" xfId="64" applyNumberFormat="1" applyFont="1" applyFill="1" applyBorder="1" applyAlignment="1">
      <alignment vertical="center"/>
      <protection/>
    </xf>
    <xf numFmtId="0" fontId="3" fillId="0" borderId="11" xfId="58" applyNumberFormat="1" applyFont="1" applyFill="1" applyBorder="1" applyAlignment="1">
      <alignment vertical="center"/>
      <protection/>
    </xf>
    <xf numFmtId="0" fontId="2" fillId="0" borderId="11" xfId="58" applyNumberFormat="1" applyFont="1" applyFill="1" applyBorder="1" applyAlignment="1" applyProtection="1">
      <alignment horizontal="left" vertical="center"/>
      <protection locked="0"/>
    </xf>
    <xf numFmtId="0" fontId="2" fillId="0" borderId="10" xfId="58" applyNumberFormat="1" applyFont="1" applyFill="1" applyBorder="1" applyAlignment="1" applyProtection="1">
      <alignment horizontal="center" vertical="center" wrapText="1"/>
      <protection locked="0"/>
    </xf>
    <xf numFmtId="0" fontId="2" fillId="0" borderId="11" xfId="58" applyNumberFormat="1" applyFont="1" applyFill="1" applyBorder="1" applyAlignment="1" applyProtection="1">
      <alignment horizontal="center" vertical="center" wrapText="1"/>
      <protection locked="0"/>
    </xf>
    <xf numFmtId="2" fontId="6" fillId="0" borderId="11" xfId="64" applyNumberFormat="1" applyFont="1" applyFill="1" applyBorder="1" applyAlignment="1">
      <alignment vertical="top"/>
      <protection/>
    </xf>
    <xf numFmtId="0" fontId="2" fillId="0" borderId="11" xfId="58" applyNumberFormat="1" applyFont="1" applyFill="1" applyBorder="1" applyAlignment="1" applyProtection="1">
      <alignment horizontal="right" vertical="center"/>
      <protection/>
    </xf>
    <xf numFmtId="0" fontId="2" fillId="33" borderId="12" xfId="58" applyNumberFormat="1" applyFont="1" applyFill="1" applyBorder="1" applyAlignment="1" applyProtection="1">
      <alignment horizontal="right" vertical="center"/>
      <protection locked="0"/>
    </xf>
    <xf numFmtId="2" fontId="2" fillId="0" borderId="16" xfId="64" applyNumberFormat="1" applyFont="1" applyFill="1" applyBorder="1" applyAlignment="1">
      <alignment horizontal="right" vertical="center"/>
      <protection/>
    </xf>
    <xf numFmtId="2" fontId="2" fillId="0" borderId="16" xfId="63"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3" fillId="0" borderId="0" xfId="58" applyNumberFormat="1" applyFont="1" applyFill="1" applyBorder="1" applyAlignment="1">
      <alignment vertical="center"/>
      <protection/>
    </xf>
    <xf numFmtId="2" fontId="4" fillId="0" borderId="0" xfId="58" applyNumberFormat="1" applyFont="1" applyFill="1" applyBorder="1" applyAlignment="1">
      <alignment horizontal="left" vertical="center"/>
      <protection/>
    </xf>
    <xf numFmtId="2" fontId="3" fillId="0" borderId="0" xfId="58" applyNumberFormat="1" applyFont="1" applyFill="1" applyAlignment="1" applyProtection="1">
      <alignment vertical="center"/>
      <protection locked="0"/>
    </xf>
    <xf numFmtId="2" fontId="3" fillId="0" borderId="0" xfId="58" applyNumberFormat="1" applyFont="1" applyFill="1" applyAlignment="1">
      <alignment vertical="center"/>
      <protection/>
    </xf>
    <xf numFmtId="2" fontId="0" fillId="0" borderId="0" xfId="58" applyNumberFormat="1" applyFill="1" applyAlignment="1">
      <alignment vertical="center"/>
      <protection/>
    </xf>
    <xf numFmtId="0" fontId="4" fillId="0" borderId="0" xfId="58" applyNumberFormat="1" applyFont="1" applyFill="1" applyBorder="1" applyAlignment="1">
      <alignment horizontal="left" vertical="center"/>
      <protection/>
    </xf>
    <xf numFmtId="43" fontId="3" fillId="0" borderId="0" xfId="58" applyNumberFormat="1" applyFont="1" applyFill="1" applyAlignment="1">
      <alignment vertical="center"/>
      <protection/>
    </xf>
    <xf numFmtId="0" fontId="0" fillId="0" borderId="0" xfId="58" applyNumberFormat="1" applyFill="1" applyAlignment="1">
      <alignment vertical="center"/>
      <protection/>
    </xf>
    <xf numFmtId="2" fontId="19" fillId="0" borderId="11" xfId="64" applyNumberFormat="1" applyFont="1" applyFill="1" applyBorder="1" applyAlignment="1">
      <alignment horizontal="center" vertical="center"/>
      <protection/>
    </xf>
    <xf numFmtId="182" fontId="18" fillId="0" borderId="11" xfId="0" applyNumberFormat="1" applyFont="1" applyBorder="1" applyAlignment="1">
      <alignment horizontal="center" vertical="center"/>
    </xf>
    <xf numFmtId="0" fontId="20" fillId="0" borderId="11" xfId="62" applyFont="1" applyBorder="1" applyAlignment="1">
      <alignment horizontal="center" vertical="center"/>
      <protection/>
    </xf>
    <xf numFmtId="2" fontId="20" fillId="34" borderId="11" xfId="64" applyNumberFormat="1" applyFont="1" applyFill="1" applyBorder="1" applyAlignment="1">
      <alignment horizontal="center" vertical="center"/>
      <protection/>
    </xf>
    <xf numFmtId="2" fontId="49" fillId="34" borderId="11" xfId="0" applyNumberFormat="1" applyFont="1" applyFill="1" applyBorder="1" applyAlignment="1">
      <alignment horizontal="center" vertical="center"/>
    </xf>
    <xf numFmtId="0" fontId="19" fillId="34" borderId="11" xfId="60" applyFont="1" applyFill="1" applyBorder="1" applyAlignment="1">
      <alignment horizontal="center" vertical="center"/>
      <protection/>
    </xf>
    <xf numFmtId="2" fontId="19" fillId="34" borderId="11" xfId="64" applyNumberFormat="1" applyFont="1" applyFill="1" applyBorder="1" applyAlignment="1">
      <alignment horizontal="center" vertical="center"/>
      <protection/>
    </xf>
    <xf numFmtId="182" fontId="19" fillId="34" borderId="11" xfId="64" applyNumberFormat="1" applyFont="1" applyFill="1" applyBorder="1" applyAlignment="1">
      <alignment horizontal="center" vertical="center"/>
      <protection/>
    </xf>
    <xf numFmtId="180" fontId="20" fillId="0" borderId="11" xfId="64" applyNumberFormat="1" applyFont="1" applyBorder="1" applyAlignment="1">
      <alignment horizontal="center" vertical="center"/>
      <protection/>
    </xf>
    <xf numFmtId="182" fontId="19" fillId="0" borderId="11" xfId="64" applyNumberFormat="1" applyFont="1" applyBorder="1" applyAlignment="1">
      <alignment horizontal="center" vertical="center"/>
      <protection/>
    </xf>
    <xf numFmtId="182" fontId="19" fillId="0" borderId="11" xfId="60" applyNumberFormat="1" applyFont="1" applyBorder="1" applyAlignment="1">
      <alignment horizontal="center" vertical="center"/>
      <protection/>
    </xf>
    <xf numFmtId="2" fontId="19" fillId="0" borderId="11" xfId="64" applyNumberFormat="1" applyFont="1" applyBorder="1" applyAlignment="1">
      <alignment horizontal="center" vertical="center"/>
      <protection/>
    </xf>
    <xf numFmtId="0" fontId="76" fillId="0" borderId="11" xfId="0" applyFont="1" applyFill="1" applyBorder="1" applyAlignment="1">
      <alignment horizontal="left" vertical="top" wrapText="1"/>
    </xf>
    <xf numFmtId="0" fontId="3" fillId="0" borderId="11" xfId="0" applyFont="1" applyFill="1" applyBorder="1" applyAlignment="1">
      <alignment horizontal="left" vertical="top" wrapText="1"/>
    </xf>
    <xf numFmtId="2" fontId="3" fillId="0" borderId="11" xfId="0" applyNumberFormat="1" applyFont="1" applyFill="1" applyBorder="1" applyAlignment="1">
      <alignment horizontal="center" vertical="center"/>
    </xf>
    <xf numFmtId="0" fontId="3" fillId="0" borderId="11" xfId="62"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60" applyFont="1" applyFill="1" applyBorder="1" applyAlignment="1">
      <alignment horizontal="center" vertical="center"/>
      <protection/>
    </xf>
    <xf numFmtId="180" fontId="3" fillId="0" borderId="11" xfId="64" applyNumberFormat="1" applyFont="1" applyFill="1" applyBorder="1" applyAlignment="1">
      <alignment horizontal="center" vertical="center"/>
      <protection/>
    </xf>
    <xf numFmtId="182" fontId="3" fillId="0" borderId="11" xfId="60" applyNumberFormat="1" applyFont="1" applyFill="1" applyBorder="1" applyAlignment="1">
      <alignment horizontal="center" vertical="center"/>
      <protection/>
    </xf>
    <xf numFmtId="182" fontId="3" fillId="0" borderId="11" xfId="64" applyNumberFormat="1" applyFont="1" applyFill="1" applyBorder="1" applyAlignment="1">
      <alignment horizontal="center" vertical="center"/>
      <protection/>
    </xf>
    <xf numFmtId="182" fontId="3" fillId="0" borderId="11" xfId="0" applyNumberFormat="1" applyFont="1" applyFill="1" applyBorder="1" applyAlignment="1">
      <alignment horizontal="center" vertical="center"/>
    </xf>
    <xf numFmtId="0" fontId="77" fillId="0" borderId="11" xfId="64" applyNumberFormat="1" applyFont="1" applyFill="1" applyBorder="1" applyAlignment="1">
      <alignment horizontal="left" vertical="center" wrapText="1" readingOrder="1"/>
      <protection/>
    </xf>
    <xf numFmtId="0" fontId="3" fillId="0" borderId="11" xfId="58" applyNumberFormat="1" applyFont="1" applyFill="1" applyBorder="1" applyAlignment="1">
      <alignment horizontal="center" vertical="center"/>
      <protection/>
    </xf>
    <xf numFmtId="0" fontId="6" fillId="0" borderId="14" xfId="64" applyNumberFormat="1" applyFont="1" applyFill="1" applyBorder="1" applyAlignment="1">
      <alignment horizontal="center" vertical="top" wrapText="1"/>
      <protection/>
    </xf>
    <xf numFmtId="0" fontId="6" fillId="0" borderId="18" xfId="64" applyNumberFormat="1" applyFont="1" applyFill="1" applyBorder="1" applyAlignment="1">
      <alignment horizontal="center" vertical="top" wrapText="1"/>
      <protection/>
    </xf>
    <xf numFmtId="0" fontId="6" fillId="0" borderId="19" xfId="64" applyNumberFormat="1" applyFont="1" applyFill="1" applyBorder="1" applyAlignment="1">
      <alignment horizontal="center" vertical="top" wrapText="1"/>
      <protection/>
    </xf>
    <xf numFmtId="0" fontId="2" fillId="0" borderId="14" xfId="58" applyNumberFormat="1" applyFont="1" applyFill="1" applyBorder="1" applyAlignment="1">
      <alignment horizontal="center" vertical="center" wrapText="1"/>
      <protection/>
    </xf>
    <xf numFmtId="0" fontId="2" fillId="0" borderId="18" xfId="58" applyNumberFormat="1" applyFont="1" applyFill="1" applyBorder="1" applyAlignment="1">
      <alignment horizontal="center" vertical="center" wrapText="1"/>
      <protection/>
    </xf>
    <xf numFmtId="0" fontId="2" fillId="0" borderId="19" xfId="58" applyNumberFormat="1" applyFont="1" applyFill="1" applyBorder="1" applyAlignment="1">
      <alignment horizontal="center" vertical="center" wrapText="1"/>
      <protection/>
    </xf>
    <xf numFmtId="0" fontId="78"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8" fillId="0" borderId="21" xfId="58" applyNumberFormat="1" applyFont="1" applyFill="1" applyBorder="1" applyAlignment="1" applyProtection="1">
      <alignment horizontal="center" wrapText="1"/>
      <protection locked="0"/>
    </xf>
    <xf numFmtId="0" fontId="2" fillId="33" borderId="14" xfId="64" applyNumberFormat="1" applyFont="1" applyFill="1" applyBorder="1" applyAlignment="1" applyProtection="1">
      <alignment horizontal="left" vertical="top"/>
      <protection locked="0"/>
    </xf>
    <xf numFmtId="0" fontId="2" fillId="0" borderId="18" xfId="64" applyNumberFormat="1" applyFont="1" applyFill="1" applyBorder="1" applyAlignment="1" applyProtection="1">
      <alignment horizontal="left" vertical="top"/>
      <protection locked="0"/>
    </xf>
    <xf numFmtId="0" fontId="2" fillId="0" borderId="19"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8" xfId="57"/>
    <cellStyle name="Normal 2" xfId="58"/>
    <cellStyle name="Normal 2 2" xfId="59"/>
    <cellStyle name="Normal 2 2 2 2" xfId="60"/>
    <cellStyle name="Normal 2 2 3" xfId="61"/>
    <cellStyle name="Normal 2 3" xfId="62"/>
    <cellStyle name="Normal 3" xfId="63"/>
    <cellStyle name="Normal 4" xfId="64"/>
    <cellStyle name="Note" xfId="65"/>
    <cellStyle name="Output" xfId="66"/>
    <cellStyle name="Percent" xfId="67"/>
    <cellStyle name="Percent 2" xfId="68"/>
    <cellStyle name="Percent 3"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3</xdr:row>
      <xdr:rowOff>285750</xdr:rowOff>
    </xdr:to>
    <xdr:grpSp>
      <xdr:nvGrpSpPr>
        <xdr:cNvPr id="1" name="Group 1"/>
        <xdr:cNvGrpSpPr>
          <a:grpSpLocks noChangeAspect="1"/>
        </xdr:cNvGrpSpPr>
      </xdr:nvGrpSpPr>
      <xdr:grpSpPr>
        <a:xfrm>
          <a:off x="66675" y="76200"/>
          <a:ext cx="3086100" cy="466725"/>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pageSetUpPr fitToPage="1"/>
  </sheetPr>
  <dimension ref="A1:HY188"/>
  <sheetViews>
    <sheetView showGridLines="0" zoomScale="80" zoomScaleNormal="80" zoomScaleSheetLayoutView="90" zoomScalePageLayoutView="0" workbookViewId="0" topLeftCell="A1">
      <selection activeCell="A6" sqref="A6:BC6"/>
    </sheetView>
  </sheetViews>
  <sheetFormatPr defaultColWidth="9.140625" defaultRowHeight="15"/>
  <cols>
    <col min="1" max="1" width="13.57421875" style="26" customWidth="1"/>
    <col min="2" max="2" width="71.8515625" style="26" customWidth="1"/>
    <col min="3" max="3" width="0.13671875" style="26"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4"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7.421875" style="26" customWidth="1"/>
    <col min="54" max="54" width="36.421875" style="26" hidden="1" customWidth="1"/>
    <col min="55" max="55" width="60.8515625" style="26" customWidth="1"/>
    <col min="56" max="56" width="12.140625" style="78" hidden="1" customWidth="1"/>
    <col min="57" max="57" width="10.7109375" style="75" hidden="1" customWidth="1"/>
    <col min="58" max="58" width="13.140625" style="75" hidden="1" customWidth="1"/>
    <col min="59" max="59" width="15.28125" style="26" hidden="1" customWidth="1"/>
    <col min="60" max="60" width="0" style="26" hidden="1" customWidth="1"/>
    <col min="61" max="61" width="14.421875" style="26" hidden="1" customWidth="1"/>
    <col min="62" max="62" width="9.140625" style="26" customWidth="1"/>
    <col min="63" max="64" width="0" style="26" hidden="1" customWidth="1"/>
    <col min="65" max="228" width="9.140625" style="26" customWidth="1"/>
    <col min="229" max="233" width="9.140625" style="27" customWidth="1"/>
    <col min="234" max="16384" width="9.140625" style="26" customWidth="1"/>
  </cols>
  <sheetData>
    <row r="1" spans="1:233" s="1" customFormat="1" ht="20.25">
      <c r="A1" s="109" t="str">
        <f>B2&amp;" BoQ"</f>
        <v>Percentage BoQ</v>
      </c>
      <c r="B1" s="109"/>
      <c r="C1" s="109"/>
      <c r="D1" s="109"/>
      <c r="E1" s="109"/>
      <c r="F1" s="109"/>
      <c r="G1" s="109"/>
      <c r="H1" s="109"/>
      <c r="I1" s="109"/>
      <c r="J1" s="109"/>
      <c r="K1" s="109"/>
      <c r="L1" s="109"/>
      <c r="O1" s="2"/>
      <c r="P1" s="2"/>
      <c r="Q1" s="3"/>
      <c r="BE1" s="71"/>
      <c r="BF1" s="71"/>
      <c r="HU1" s="3"/>
      <c r="HV1" s="3"/>
      <c r="HW1" s="3"/>
      <c r="HX1" s="3"/>
      <c r="HY1" s="3"/>
    </row>
    <row r="2" spans="1:58" s="1" customFormat="1" ht="15" hidden="1">
      <c r="A2" s="28" t="s">
        <v>4</v>
      </c>
      <c r="B2" s="28" t="s">
        <v>63</v>
      </c>
      <c r="C2" s="28" t="s">
        <v>5</v>
      </c>
      <c r="D2" s="28" t="s">
        <v>6</v>
      </c>
      <c r="E2" s="28" t="s">
        <v>7</v>
      </c>
      <c r="J2" s="4"/>
      <c r="K2" s="4"/>
      <c r="L2" s="4"/>
      <c r="O2" s="2"/>
      <c r="P2" s="2"/>
      <c r="Q2" s="3"/>
      <c r="BE2" s="71"/>
      <c r="BF2" s="71"/>
    </row>
    <row r="3" spans="1:233" s="1" customFormat="1" ht="14.25" hidden="1">
      <c r="A3" s="1" t="s">
        <v>68</v>
      </c>
      <c r="C3" s="1" t="s">
        <v>67</v>
      </c>
      <c r="BE3" s="71"/>
      <c r="BF3" s="71"/>
      <c r="HU3" s="3"/>
      <c r="HV3" s="3"/>
      <c r="HW3" s="3"/>
      <c r="HX3" s="3"/>
      <c r="HY3" s="3"/>
    </row>
    <row r="4" spans="1:233" s="5" customFormat="1" ht="150">
      <c r="A4" s="110" t="s">
        <v>424</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76"/>
      <c r="BE4" s="72"/>
      <c r="BF4" s="72"/>
      <c r="HU4" s="6"/>
      <c r="HV4" s="6"/>
      <c r="HW4" s="6"/>
      <c r="HX4" s="6"/>
      <c r="HY4" s="6"/>
    </row>
    <row r="5" spans="1:233" s="5" customFormat="1" ht="35.25" customHeight="1">
      <c r="A5" s="110" t="s">
        <v>421</v>
      </c>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76"/>
      <c r="BE5" s="72"/>
      <c r="BF5" s="72"/>
      <c r="HU5" s="6"/>
      <c r="HV5" s="6"/>
      <c r="HW5" s="6"/>
      <c r="HX5" s="6"/>
      <c r="HY5" s="6"/>
    </row>
    <row r="6" spans="1:233" s="5" customFormat="1" ht="50.25" customHeight="1">
      <c r="A6" s="110" t="s">
        <v>425</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76"/>
      <c r="BE6" s="72"/>
      <c r="BF6" s="72"/>
      <c r="HU6" s="6"/>
      <c r="HV6" s="6"/>
      <c r="HW6" s="6"/>
      <c r="HX6" s="6"/>
      <c r="HY6" s="6"/>
    </row>
    <row r="7" spans="1:233" s="5" customFormat="1" ht="15">
      <c r="A7" s="111" t="s">
        <v>8</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76"/>
      <c r="BE7" s="72"/>
      <c r="BF7" s="72"/>
      <c r="HU7" s="6"/>
      <c r="HV7" s="6"/>
      <c r="HW7" s="6"/>
      <c r="HX7" s="6"/>
      <c r="HY7" s="6"/>
    </row>
    <row r="8" spans="1:233" s="7" customFormat="1" ht="30">
      <c r="A8" s="29" t="s">
        <v>9</v>
      </c>
      <c r="B8" s="112"/>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4"/>
      <c r="BE8" s="73"/>
      <c r="BF8" s="73"/>
      <c r="HU8" s="8"/>
      <c r="HV8" s="8"/>
      <c r="HW8" s="8"/>
      <c r="HX8" s="8"/>
      <c r="HY8" s="8"/>
    </row>
    <row r="9" spans="1:233" s="9" customFormat="1" ht="15">
      <c r="A9" s="106" t="s">
        <v>10</v>
      </c>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8"/>
      <c r="BE9" s="74"/>
      <c r="BF9" s="74"/>
      <c r="HU9" s="10"/>
      <c r="HV9" s="10"/>
      <c r="HW9" s="10"/>
      <c r="HX9" s="10"/>
      <c r="HY9" s="10"/>
    </row>
    <row r="10" spans="1:233" s="12" customFormat="1" ht="105">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9"/>
      <c r="BE10" s="74"/>
      <c r="BF10" s="74"/>
      <c r="HU10" s="13"/>
      <c r="HV10" s="13"/>
      <c r="HW10" s="13"/>
      <c r="HX10" s="13"/>
      <c r="HY10" s="13"/>
    </row>
    <row r="11" spans="1:233" s="12" customFormat="1" ht="46.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BD11" s="9"/>
      <c r="BE11" s="74"/>
      <c r="BF11" s="74"/>
      <c r="HU11" s="13"/>
      <c r="HV11" s="13"/>
      <c r="HW11" s="13"/>
      <c r="HX11" s="13"/>
      <c r="HY11" s="13"/>
    </row>
    <row r="12" spans="1:23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9"/>
      <c r="BE12" s="74"/>
      <c r="BF12" s="74"/>
      <c r="HU12" s="13"/>
      <c r="HV12" s="13"/>
      <c r="HW12" s="13"/>
      <c r="HX12" s="13"/>
      <c r="HY12" s="13"/>
    </row>
    <row r="13" spans="1:233" s="21" customFormat="1" ht="30" customHeight="1">
      <c r="A13" s="32">
        <v>1</v>
      </c>
      <c r="B13" s="70" t="s">
        <v>77</v>
      </c>
      <c r="C13" s="101" t="s">
        <v>34</v>
      </c>
      <c r="D13" s="33"/>
      <c r="E13" s="15"/>
      <c r="F13" s="34"/>
      <c r="G13" s="16"/>
      <c r="H13" s="16"/>
      <c r="I13" s="34"/>
      <c r="J13" s="17"/>
      <c r="K13" s="18"/>
      <c r="L13" s="18"/>
      <c r="M13" s="19"/>
      <c r="N13" s="20"/>
      <c r="O13" s="20"/>
      <c r="P13" s="35"/>
      <c r="Q13" s="20"/>
      <c r="R13" s="20"/>
      <c r="S13" s="35"/>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69"/>
      <c r="BB13" s="37"/>
      <c r="BC13" s="38"/>
      <c r="BD13" s="9"/>
      <c r="BE13" s="74"/>
      <c r="BF13" s="74"/>
      <c r="HU13" s="22">
        <v>1</v>
      </c>
      <c r="HV13" s="22" t="s">
        <v>35</v>
      </c>
      <c r="HW13" s="22" t="s">
        <v>36</v>
      </c>
      <c r="HX13" s="22">
        <v>10</v>
      </c>
      <c r="HY13" s="22" t="s">
        <v>37</v>
      </c>
    </row>
    <row r="14" spans="1:231" s="21" customFormat="1" ht="69.75" customHeight="1">
      <c r="A14" s="32">
        <v>2</v>
      </c>
      <c r="B14" s="91" t="s">
        <v>358</v>
      </c>
      <c r="C14" s="101" t="s">
        <v>38</v>
      </c>
      <c r="D14" s="100">
        <v>11</v>
      </c>
      <c r="E14" s="94" t="s">
        <v>311</v>
      </c>
      <c r="F14" s="95">
        <v>505.65</v>
      </c>
      <c r="G14" s="57">
        <f>F14*D14</f>
        <v>5562.15</v>
      </c>
      <c r="H14" s="64"/>
      <c r="I14" s="58" t="s">
        <v>40</v>
      </c>
      <c r="J14" s="59">
        <f aca="true" t="shared" si="0" ref="J14:J25">IF(I14="Less(-)",-1,1)</f>
        <v>1</v>
      </c>
      <c r="K14" s="60" t="s">
        <v>64</v>
      </c>
      <c r="L14" s="60" t="s">
        <v>7</v>
      </c>
      <c r="M14" s="65"/>
      <c r="N14" s="57"/>
      <c r="O14" s="57"/>
      <c r="P14" s="61"/>
      <c r="Q14" s="57"/>
      <c r="R14" s="57"/>
      <c r="S14" s="61"/>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6">
        <f>total_amount_ba($B$2,$D$2,D14,F14,J14,K14,M14)</f>
        <v>5562.15</v>
      </c>
      <c r="BB14" s="67">
        <f>BA14+SUM(N14:AZ14)</f>
        <v>5562.15</v>
      </c>
      <c r="BC14" s="68" t="str">
        <f aca="true" t="shared" si="1" ref="BC14:BC25">SpellNumber(L14,BB14)</f>
        <v>INR  Five Thousand Five Hundred &amp; Sixty Two  and Paise Fifteen Only</v>
      </c>
      <c r="BD14" s="77">
        <v>119.27</v>
      </c>
      <c r="BE14" s="74">
        <f>ROUND(BD14*1.12*1.01,2)</f>
        <v>134.92</v>
      </c>
      <c r="BF14" s="74">
        <f>D14*BD14</f>
        <v>1311.97</v>
      </c>
      <c r="BG14" s="80">
        <v>366.494</v>
      </c>
      <c r="BH14" s="81" t="s">
        <v>76</v>
      </c>
      <c r="BI14" s="82">
        <v>119.27</v>
      </c>
      <c r="BK14" s="95">
        <v>447</v>
      </c>
      <c r="BL14" s="102">
        <f>ROUND(BK14*1.12*1.01,2)</f>
        <v>505.65</v>
      </c>
      <c r="HS14" s="22">
        <v>2</v>
      </c>
      <c r="HT14" s="22" t="s">
        <v>35</v>
      </c>
      <c r="HU14" s="22" t="s">
        <v>46</v>
      </c>
      <c r="HV14" s="22">
        <v>10</v>
      </c>
      <c r="HW14" s="22" t="s">
        <v>39</v>
      </c>
    </row>
    <row r="15" spans="1:231" s="21" customFormat="1" ht="69" customHeight="1">
      <c r="A15" s="32">
        <v>3</v>
      </c>
      <c r="B15" s="91" t="s">
        <v>359</v>
      </c>
      <c r="C15" s="101" t="s">
        <v>42</v>
      </c>
      <c r="D15" s="100">
        <v>1.52</v>
      </c>
      <c r="E15" s="94" t="s">
        <v>311</v>
      </c>
      <c r="F15" s="95">
        <v>2212.63</v>
      </c>
      <c r="G15" s="57">
        <f>F15*D15</f>
        <v>3363.1976000000004</v>
      </c>
      <c r="H15" s="64"/>
      <c r="I15" s="58" t="s">
        <v>40</v>
      </c>
      <c r="J15" s="59">
        <f t="shared" si="0"/>
        <v>1</v>
      </c>
      <c r="K15" s="60" t="s">
        <v>64</v>
      </c>
      <c r="L15" s="60" t="s">
        <v>7</v>
      </c>
      <c r="M15" s="65"/>
      <c r="N15" s="57"/>
      <c r="O15" s="57"/>
      <c r="P15" s="61"/>
      <c r="Q15" s="57"/>
      <c r="R15" s="57"/>
      <c r="S15" s="61"/>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6">
        <f aca="true" t="shared" si="2" ref="BA15:BA23">total_amount_ba($B$2,$D$2,D15,F15,J15,K15,M15)</f>
        <v>3363.1976000000004</v>
      </c>
      <c r="BB15" s="67">
        <f aca="true" t="shared" si="3" ref="BB15:BB23">BA15+SUM(N15:AZ15)</f>
        <v>3363.1976000000004</v>
      </c>
      <c r="BC15" s="68" t="str">
        <f t="shared" si="1"/>
        <v>INR  Three Thousand Three Hundred &amp; Sixty Three  and Paise Twenty Only</v>
      </c>
      <c r="BD15" s="77">
        <v>77.54</v>
      </c>
      <c r="BE15" s="74">
        <f aca="true" t="shared" si="4" ref="BE15:BE23">ROUND(BD15*1.12*1.01,2)</f>
        <v>87.71</v>
      </c>
      <c r="BF15" s="74">
        <f aca="true" t="shared" si="5" ref="BF15:BF23">D15*BD15</f>
        <v>117.86080000000001</v>
      </c>
      <c r="BG15" s="80">
        <v>249.639</v>
      </c>
      <c r="BH15" s="81" t="s">
        <v>76</v>
      </c>
      <c r="BI15" s="82">
        <v>77.54</v>
      </c>
      <c r="BK15" s="95">
        <v>1956</v>
      </c>
      <c r="BL15" s="102">
        <f aca="true" t="shared" si="6" ref="BL15:BL78">ROUND(BK15*1.12*1.01,2)</f>
        <v>2212.63</v>
      </c>
      <c r="HS15" s="22">
        <v>3</v>
      </c>
      <c r="HT15" s="22" t="s">
        <v>48</v>
      </c>
      <c r="HU15" s="22" t="s">
        <v>49</v>
      </c>
      <c r="HV15" s="22">
        <v>10</v>
      </c>
      <c r="HW15" s="22" t="s">
        <v>39</v>
      </c>
    </row>
    <row r="16" spans="1:231" s="21" customFormat="1" ht="71.25" customHeight="1">
      <c r="A16" s="32">
        <v>4</v>
      </c>
      <c r="B16" s="91" t="s">
        <v>360</v>
      </c>
      <c r="C16" s="101" t="s">
        <v>45</v>
      </c>
      <c r="D16" s="100">
        <v>1.078</v>
      </c>
      <c r="E16" s="94" t="s">
        <v>311</v>
      </c>
      <c r="F16" s="95">
        <v>2269.19</v>
      </c>
      <c r="G16" s="57">
        <f aca="true" t="shared" si="7" ref="G16:G105">F16*D16</f>
        <v>2446.1868200000004</v>
      </c>
      <c r="H16" s="64"/>
      <c r="I16" s="58" t="s">
        <v>40</v>
      </c>
      <c r="J16" s="59">
        <f t="shared" si="0"/>
        <v>1</v>
      </c>
      <c r="K16" s="60" t="s">
        <v>64</v>
      </c>
      <c r="L16" s="60" t="s">
        <v>7</v>
      </c>
      <c r="M16" s="65"/>
      <c r="N16" s="57"/>
      <c r="O16" s="57"/>
      <c r="P16" s="61"/>
      <c r="Q16" s="57"/>
      <c r="R16" s="57"/>
      <c r="S16" s="61"/>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6">
        <f t="shared" si="2"/>
        <v>2446.1868200000004</v>
      </c>
      <c r="BB16" s="67">
        <f t="shared" si="3"/>
        <v>2446.1868200000004</v>
      </c>
      <c r="BC16" s="68" t="str">
        <f t="shared" si="1"/>
        <v>INR  Two Thousand Four Hundred &amp; Forty Six  and Paise Nineteen Only</v>
      </c>
      <c r="BD16" s="77">
        <v>24</v>
      </c>
      <c r="BE16" s="74">
        <f t="shared" si="4"/>
        <v>27.15</v>
      </c>
      <c r="BF16" s="74">
        <f t="shared" si="5"/>
        <v>25.872</v>
      </c>
      <c r="BG16" s="80">
        <v>148.26199999999997</v>
      </c>
      <c r="BH16" s="81" t="s">
        <v>76</v>
      </c>
      <c r="BI16" s="82">
        <v>487.41</v>
      </c>
      <c r="BK16" s="95">
        <v>2006</v>
      </c>
      <c r="BL16" s="102">
        <f t="shared" si="6"/>
        <v>2269.19</v>
      </c>
      <c r="HS16" s="22">
        <v>1.01</v>
      </c>
      <c r="HT16" s="22" t="s">
        <v>41</v>
      </c>
      <c r="HU16" s="22" t="s">
        <v>36</v>
      </c>
      <c r="HV16" s="22">
        <v>123.223</v>
      </c>
      <c r="HW16" s="22" t="s">
        <v>39</v>
      </c>
    </row>
    <row r="17" spans="1:231" s="21" customFormat="1" ht="84" customHeight="1">
      <c r="A17" s="32">
        <v>5</v>
      </c>
      <c r="B17" s="91" t="s">
        <v>413</v>
      </c>
      <c r="C17" s="101" t="s">
        <v>47</v>
      </c>
      <c r="D17" s="100">
        <v>3.4</v>
      </c>
      <c r="E17" s="94" t="s">
        <v>311</v>
      </c>
      <c r="F17" s="95">
        <v>1118.76</v>
      </c>
      <c r="G17" s="57">
        <f t="shared" si="7"/>
        <v>3803.7839999999997</v>
      </c>
      <c r="H17" s="64"/>
      <c r="I17" s="58" t="s">
        <v>40</v>
      </c>
      <c r="J17" s="59">
        <f t="shared" si="0"/>
        <v>1</v>
      </c>
      <c r="K17" s="60" t="s">
        <v>64</v>
      </c>
      <c r="L17" s="60" t="s">
        <v>7</v>
      </c>
      <c r="M17" s="65"/>
      <c r="N17" s="57"/>
      <c r="O17" s="57"/>
      <c r="P17" s="61"/>
      <c r="Q17" s="57"/>
      <c r="R17" s="57"/>
      <c r="S17" s="61"/>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6">
        <f t="shared" si="2"/>
        <v>3803.7839999999997</v>
      </c>
      <c r="BB17" s="67">
        <f t="shared" si="3"/>
        <v>3803.7839999999997</v>
      </c>
      <c r="BC17" s="68" t="str">
        <f t="shared" si="1"/>
        <v>INR  Three Thousand Eight Hundred &amp; Three  and Paise Seventy Eight Only</v>
      </c>
      <c r="BD17" s="77">
        <v>5885.249999999999</v>
      </c>
      <c r="BE17" s="74">
        <f t="shared" si="4"/>
        <v>6657.39</v>
      </c>
      <c r="BF17" s="74">
        <f t="shared" si="5"/>
        <v>20009.849999999995</v>
      </c>
      <c r="BG17" s="80">
        <v>366.345</v>
      </c>
      <c r="BH17" s="81" t="s">
        <v>75</v>
      </c>
      <c r="BI17" s="82">
        <v>266</v>
      </c>
      <c r="BK17" s="95">
        <v>989</v>
      </c>
      <c r="BL17" s="102">
        <f t="shared" si="6"/>
        <v>1118.76</v>
      </c>
      <c r="HS17" s="22">
        <v>1.02</v>
      </c>
      <c r="HT17" s="22" t="s">
        <v>43</v>
      </c>
      <c r="HU17" s="22" t="s">
        <v>44</v>
      </c>
      <c r="HV17" s="22">
        <v>213</v>
      </c>
      <c r="HW17" s="22" t="s">
        <v>39</v>
      </c>
    </row>
    <row r="18" spans="1:231" s="21" customFormat="1" ht="71.25" customHeight="1">
      <c r="A18" s="32">
        <v>6</v>
      </c>
      <c r="B18" s="91" t="s">
        <v>361</v>
      </c>
      <c r="C18" s="101" t="s">
        <v>50</v>
      </c>
      <c r="D18" s="100">
        <v>3.62</v>
      </c>
      <c r="E18" s="94" t="s">
        <v>312</v>
      </c>
      <c r="F18" s="95">
        <v>56.56</v>
      </c>
      <c r="G18" s="57">
        <f t="shared" si="7"/>
        <v>204.74720000000002</v>
      </c>
      <c r="H18" s="64"/>
      <c r="I18" s="58" t="s">
        <v>40</v>
      </c>
      <c r="J18" s="59">
        <f t="shared" si="0"/>
        <v>1</v>
      </c>
      <c r="K18" s="60" t="s">
        <v>64</v>
      </c>
      <c r="L18" s="60" t="s">
        <v>7</v>
      </c>
      <c r="M18" s="65"/>
      <c r="N18" s="57"/>
      <c r="O18" s="57"/>
      <c r="P18" s="61"/>
      <c r="Q18" s="57"/>
      <c r="R18" s="57"/>
      <c r="S18" s="61"/>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6">
        <f t="shared" si="2"/>
        <v>204.74720000000002</v>
      </c>
      <c r="BB18" s="67">
        <f t="shared" si="3"/>
        <v>204.74720000000002</v>
      </c>
      <c r="BC18" s="68" t="str">
        <f t="shared" si="1"/>
        <v>INR  Two Hundred &amp; Four  and Paise Seventy Five Only</v>
      </c>
      <c r="BD18" s="77">
        <v>4849.49</v>
      </c>
      <c r="BE18" s="74">
        <f t="shared" si="4"/>
        <v>5485.74</v>
      </c>
      <c r="BF18" s="74">
        <f t="shared" si="5"/>
        <v>17555.1538</v>
      </c>
      <c r="BG18" s="80">
        <v>191.062</v>
      </c>
      <c r="BH18" s="81" t="s">
        <v>75</v>
      </c>
      <c r="BI18" s="82">
        <v>24</v>
      </c>
      <c r="BK18" s="95">
        <v>50</v>
      </c>
      <c r="BL18" s="102">
        <f t="shared" si="6"/>
        <v>56.56</v>
      </c>
      <c r="HS18" s="22">
        <v>2</v>
      </c>
      <c r="HT18" s="22" t="s">
        <v>35</v>
      </c>
      <c r="HU18" s="22" t="s">
        <v>46</v>
      </c>
      <c r="HV18" s="22">
        <v>10</v>
      </c>
      <c r="HW18" s="22" t="s">
        <v>39</v>
      </c>
    </row>
    <row r="19" spans="1:231" s="21" customFormat="1" ht="69" customHeight="1">
      <c r="A19" s="32">
        <v>7</v>
      </c>
      <c r="B19" s="91" t="s">
        <v>362</v>
      </c>
      <c r="C19" s="101" t="s">
        <v>51</v>
      </c>
      <c r="D19" s="100">
        <v>4.56</v>
      </c>
      <c r="E19" s="94" t="s">
        <v>312</v>
      </c>
      <c r="F19" s="93">
        <v>63.35</v>
      </c>
      <c r="G19" s="57">
        <f>J19*D19</f>
        <v>4.56</v>
      </c>
      <c r="H19" s="64"/>
      <c r="I19" s="58" t="s">
        <v>40</v>
      </c>
      <c r="J19" s="59">
        <f t="shared" si="0"/>
        <v>1</v>
      </c>
      <c r="K19" s="60" t="s">
        <v>64</v>
      </c>
      <c r="L19" s="60" t="s">
        <v>7</v>
      </c>
      <c r="M19" s="65"/>
      <c r="N19" s="57"/>
      <c r="O19" s="57"/>
      <c r="P19" s="61"/>
      <c r="Q19" s="57"/>
      <c r="R19" s="57"/>
      <c r="S19" s="61"/>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6">
        <f t="shared" si="2"/>
        <v>288.876</v>
      </c>
      <c r="BB19" s="67">
        <f t="shared" si="3"/>
        <v>288.876</v>
      </c>
      <c r="BC19" s="68" t="str">
        <f t="shared" si="1"/>
        <v>INR  Two Hundred &amp; Eighty Eight  and Paise Eighty Eight Only</v>
      </c>
      <c r="BD19" s="77">
        <v>328</v>
      </c>
      <c r="BE19" s="74">
        <f t="shared" si="4"/>
        <v>371.03</v>
      </c>
      <c r="BF19" s="74">
        <f t="shared" si="5"/>
        <v>1495.6799999999998</v>
      </c>
      <c r="BG19" s="80">
        <v>31.669</v>
      </c>
      <c r="BH19" s="81" t="s">
        <v>76</v>
      </c>
      <c r="BI19" s="83">
        <v>5064.18</v>
      </c>
      <c r="BK19" s="93">
        <v>56</v>
      </c>
      <c r="BL19" s="102">
        <f t="shared" si="6"/>
        <v>63.35</v>
      </c>
      <c r="HS19" s="22">
        <v>2</v>
      </c>
      <c r="HT19" s="22" t="s">
        <v>35</v>
      </c>
      <c r="HU19" s="22" t="s">
        <v>46</v>
      </c>
      <c r="HV19" s="22">
        <v>10</v>
      </c>
      <c r="HW19" s="22" t="s">
        <v>39</v>
      </c>
    </row>
    <row r="20" spans="1:231" s="21" customFormat="1" ht="69.75" customHeight="1">
      <c r="A20" s="32">
        <v>8</v>
      </c>
      <c r="B20" s="92" t="s">
        <v>233</v>
      </c>
      <c r="C20" s="101" t="s">
        <v>52</v>
      </c>
      <c r="D20" s="100">
        <v>16</v>
      </c>
      <c r="E20" s="94" t="s">
        <v>312</v>
      </c>
      <c r="F20" s="93">
        <v>46.38</v>
      </c>
      <c r="G20" s="57">
        <f>J20*D20</f>
        <v>16</v>
      </c>
      <c r="H20" s="64"/>
      <c r="I20" s="58" t="s">
        <v>40</v>
      </c>
      <c r="J20" s="59">
        <f t="shared" si="0"/>
        <v>1</v>
      </c>
      <c r="K20" s="60" t="s">
        <v>64</v>
      </c>
      <c r="L20" s="60" t="s">
        <v>7</v>
      </c>
      <c r="M20" s="65"/>
      <c r="N20" s="57"/>
      <c r="O20" s="57"/>
      <c r="P20" s="61"/>
      <c r="Q20" s="57"/>
      <c r="R20" s="57"/>
      <c r="S20" s="61"/>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6">
        <f t="shared" si="2"/>
        <v>742.08</v>
      </c>
      <c r="BB20" s="67">
        <f t="shared" si="3"/>
        <v>742.08</v>
      </c>
      <c r="BC20" s="68" t="str">
        <f t="shared" si="1"/>
        <v>INR  Seven Hundred &amp; Forty Two  and Paise Eight Only</v>
      </c>
      <c r="BD20" s="77">
        <v>71269</v>
      </c>
      <c r="BE20" s="74">
        <f t="shared" si="4"/>
        <v>80619.49</v>
      </c>
      <c r="BF20" s="74">
        <f t="shared" si="5"/>
        <v>1140304</v>
      </c>
      <c r="BG20" s="80">
        <v>163.276</v>
      </c>
      <c r="BH20" s="81" t="s">
        <v>76</v>
      </c>
      <c r="BI20" s="83">
        <v>5670.773</v>
      </c>
      <c r="BK20" s="93">
        <v>41</v>
      </c>
      <c r="BL20" s="102">
        <f t="shared" si="6"/>
        <v>46.38</v>
      </c>
      <c r="HS20" s="22">
        <v>2</v>
      </c>
      <c r="HT20" s="22" t="s">
        <v>35</v>
      </c>
      <c r="HU20" s="22" t="s">
        <v>46</v>
      </c>
      <c r="HV20" s="22">
        <v>10</v>
      </c>
      <c r="HW20" s="22" t="s">
        <v>39</v>
      </c>
    </row>
    <row r="21" spans="1:231" s="21" customFormat="1" ht="70.5" customHeight="1">
      <c r="A21" s="32">
        <v>9</v>
      </c>
      <c r="B21" s="92" t="s">
        <v>363</v>
      </c>
      <c r="C21" s="101" t="s">
        <v>53</v>
      </c>
      <c r="D21" s="100">
        <v>452</v>
      </c>
      <c r="E21" s="94" t="s">
        <v>312</v>
      </c>
      <c r="F21" s="93">
        <v>21.49</v>
      </c>
      <c r="G21" s="57">
        <f>J21*D21</f>
        <v>452</v>
      </c>
      <c r="H21" s="64"/>
      <c r="I21" s="58" t="s">
        <v>40</v>
      </c>
      <c r="J21" s="59">
        <f t="shared" si="0"/>
        <v>1</v>
      </c>
      <c r="K21" s="60" t="s">
        <v>64</v>
      </c>
      <c r="L21" s="60" t="s">
        <v>7</v>
      </c>
      <c r="M21" s="65"/>
      <c r="N21" s="57"/>
      <c r="O21" s="57"/>
      <c r="P21" s="61"/>
      <c r="Q21" s="57"/>
      <c r="R21" s="57"/>
      <c r="S21" s="61"/>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6">
        <f t="shared" si="2"/>
        <v>9713.48</v>
      </c>
      <c r="BB21" s="67">
        <f t="shared" si="3"/>
        <v>9713.48</v>
      </c>
      <c r="BC21" s="68" t="str">
        <f t="shared" si="1"/>
        <v>INR  Nine Thousand Seven Hundred &amp; Thirteen  and Paise Forty Eight Only</v>
      </c>
      <c r="BD21" s="77">
        <v>178</v>
      </c>
      <c r="BE21" s="74">
        <f t="shared" si="4"/>
        <v>201.35</v>
      </c>
      <c r="BF21" s="74">
        <f t="shared" si="5"/>
        <v>80456</v>
      </c>
      <c r="BG21" s="80">
        <v>10.925</v>
      </c>
      <c r="BH21" s="81" t="s">
        <v>76</v>
      </c>
      <c r="BI21" s="83">
        <v>5765.773</v>
      </c>
      <c r="BK21" s="93">
        <v>19</v>
      </c>
      <c r="BL21" s="102">
        <f t="shared" si="6"/>
        <v>21.49</v>
      </c>
      <c r="HS21" s="22">
        <v>3</v>
      </c>
      <c r="HT21" s="22" t="s">
        <v>48</v>
      </c>
      <c r="HU21" s="22" t="s">
        <v>49</v>
      </c>
      <c r="HV21" s="22">
        <v>10</v>
      </c>
      <c r="HW21" s="22" t="s">
        <v>39</v>
      </c>
    </row>
    <row r="22" spans="1:231" s="21" customFormat="1" ht="75" customHeight="1">
      <c r="A22" s="32">
        <v>10</v>
      </c>
      <c r="B22" s="92" t="s">
        <v>364</v>
      </c>
      <c r="C22" s="101" t="s">
        <v>54</v>
      </c>
      <c r="D22" s="100">
        <v>515.1</v>
      </c>
      <c r="E22" s="94" t="s">
        <v>312</v>
      </c>
      <c r="F22" s="95">
        <v>21.49</v>
      </c>
      <c r="G22" s="57">
        <f>F22*D22</f>
        <v>11069.499</v>
      </c>
      <c r="H22" s="64"/>
      <c r="I22" s="58" t="s">
        <v>40</v>
      </c>
      <c r="J22" s="59">
        <f t="shared" si="0"/>
        <v>1</v>
      </c>
      <c r="K22" s="60" t="s">
        <v>64</v>
      </c>
      <c r="L22" s="60" t="s">
        <v>7</v>
      </c>
      <c r="M22" s="65"/>
      <c r="N22" s="57"/>
      <c r="O22" s="57"/>
      <c r="P22" s="61"/>
      <c r="Q22" s="57"/>
      <c r="R22" s="57"/>
      <c r="S22" s="61"/>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6">
        <f t="shared" si="2"/>
        <v>11069.499</v>
      </c>
      <c r="BB22" s="67">
        <f t="shared" si="3"/>
        <v>11069.499</v>
      </c>
      <c r="BC22" s="68" t="str">
        <f t="shared" si="1"/>
        <v>INR  Eleven Thousand  &amp;Sixty Nine  and Paise Fifty Only</v>
      </c>
      <c r="BD22" s="77">
        <v>4812</v>
      </c>
      <c r="BE22" s="74">
        <f t="shared" si="4"/>
        <v>5443.33</v>
      </c>
      <c r="BF22" s="74">
        <f t="shared" si="5"/>
        <v>2478661.2</v>
      </c>
      <c r="BG22" s="80">
        <v>1105.43</v>
      </c>
      <c r="BH22" s="81" t="s">
        <v>75</v>
      </c>
      <c r="BI22" s="82">
        <v>359</v>
      </c>
      <c r="BK22" s="95">
        <v>19</v>
      </c>
      <c r="BL22" s="102">
        <f t="shared" si="6"/>
        <v>21.49</v>
      </c>
      <c r="HS22" s="22">
        <v>1.01</v>
      </c>
      <c r="HT22" s="22" t="s">
        <v>41</v>
      </c>
      <c r="HU22" s="22" t="s">
        <v>36</v>
      </c>
      <c r="HV22" s="22">
        <v>123.223</v>
      </c>
      <c r="HW22" s="22" t="s">
        <v>39</v>
      </c>
    </row>
    <row r="23" spans="1:231" s="21" customFormat="1" ht="51" customHeight="1">
      <c r="A23" s="32">
        <v>11</v>
      </c>
      <c r="B23" s="92" t="s">
        <v>365</v>
      </c>
      <c r="C23" s="101" t="s">
        <v>55</v>
      </c>
      <c r="D23" s="100">
        <v>54.843</v>
      </c>
      <c r="E23" s="94" t="s">
        <v>312</v>
      </c>
      <c r="F23" s="95">
        <v>11.31</v>
      </c>
      <c r="G23" s="57">
        <f>F23*D23</f>
        <v>620.2743300000001</v>
      </c>
      <c r="H23" s="64"/>
      <c r="I23" s="58" t="s">
        <v>40</v>
      </c>
      <c r="J23" s="59">
        <f t="shared" si="0"/>
        <v>1</v>
      </c>
      <c r="K23" s="60" t="s">
        <v>64</v>
      </c>
      <c r="L23" s="60" t="s">
        <v>7</v>
      </c>
      <c r="M23" s="65"/>
      <c r="N23" s="57"/>
      <c r="O23" s="57"/>
      <c r="P23" s="61"/>
      <c r="Q23" s="57"/>
      <c r="R23" s="57"/>
      <c r="S23" s="61"/>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6">
        <f t="shared" si="2"/>
        <v>620.2743300000001</v>
      </c>
      <c r="BB23" s="67">
        <f t="shared" si="3"/>
        <v>620.2743300000001</v>
      </c>
      <c r="BC23" s="68" t="str">
        <f t="shared" si="1"/>
        <v>INR  Six Hundred &amp; Twenty  and Paise Twenty Seven Only</v>
      </c>
      <c r="BD23" s="77">
        <v>664</v>
      </c>
      <c r="BE23" s="74">
        <f t="shared" si="4"/>
        <v>751.12</v>
      </c>
      <c r="BF23" s="74">
        <f t="shared" si="5"/>
        <v>36415.752</v>
      </c>
      <c r="BG23" s="80">
        <v>44.443</v>
      </c>
      <c r="BH23" s="81" t="s">
        <v>75</v>
      </c>
      <c r="BI23" s="82">
        <v>377</v>
      </c>
      <c r="BK23" s="95">
        <v>10</v>
      </c>
      <c r="BL23" s="102">
        <f t="shared" si="6"/>
        <v>11.31</v>
      </c>
      <c r="HS23" s="22"/>
      <c r="HT23" s="22"/>
      <c r="HU23" s="22"/>
      <c r="HV23" s="22"/>
      <c r="HW23" s="22"/>
    </row>
    <row r="24" spans="1:231" s="21" customFormat="1" ht="99" customHeight="1">
      <c r="A24" s="32">
        <v>12</v>
      </c>
      <c r="B24" s="92" t="s">
        <v>422</v>
      </c>
      <c r="C24" s="101" t="s">
        <v>56</v>
      </c>
      <c r="D24" s="100">
        <v>4.800000000000001</v>
      </c>
      <c r="E24" s="94" t="s">
        <v>156</v>
      </c>
      <c r="F24" s="95">
        <v>424.44</v>
      </c>
      <c r="G24" s="57">
        <f t="shared" si="7"/>
        <v>2037.3120000000004</v>
      </c>
      <c r="H24" s="64"/>
      <c r="I24" s="58" t="s">
        <v>40</v>
      </c>
      <c r="J24" s="59">
        <f t="shared" si="0"/>
        <v>1</v>
      </c>
      <c r="K24" s="60" t="s">
        <v>64</v>
      </c>
      <c r="L24" s="60" t="s">
        <v>7</v>
      </c>
      <c r="M24" s="65"/>
      <c r="N24" s="57"/>
      <c r="O24" s="57"/>
      <c r="P24" s="61"/>
      <c r="Q24" s="57"/>
      <c r="R24" s="57"/>
      <c r="S24" s="61"/>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6">
        <f>total_amount_ba($B$2,$D$2,D24,F24,J24,K24,M24)</f>
        <v>2037.3120000000004</v>
      </c>
      <c r="BB24" s="67">
        <f>BA24+SUM(N24:AZ24)</f>
        <v>2037.3120000000004</v>
      </c>
      <c r="BC24" s="68" t="str">
        <f t="shared" si="1"/>
        <v>INR  Two Thousand  &amp;Thirty Seven  and Paise Thirty One Only</v>
      </c>
      <c r="BD24" s="77">
        <v>119.27</v>
      </c>
      <c r="BE24" s="74">
        <f>ROUND(BD24*1.12*1.01,2)</f>
        <v>134.92</v>
      </c>
      <c r="BF24" s="74">
        <f>D24*BD24</f>
        <v>572.4960000000001</v>
      </c>
      <c r="BG24" s="80">
        <v>692.078</v>
      </c>
      <c r="BH24" s="81" t="s">
        <v>75</v>
      </c>
      <c r="BI24" s="82">
        <v>21</v>
      </c>
      <c r="BK24" s="95">
        <v>375.21</v>
      </c>
      <c r="BL24" s="102">
        <f t="shared" si="6"/>
        <v>424.44</v>
      </c>
      <c r="HS24" s="22">
        <v>2</v>
      </c>
      <c r="HT24" s="22" t="s">
        <v>35</v>
      </c>
      <c r="HU24" s="22" t="s">
        <v>46</v>
      </c>
      <c r="HV24" s="22">
        <v>10</v>
      </c>
      <c r="HW24" s="22" t="s">
        <v>39</v>
      </c>
    </row>
    <row r="25" spans="1:231" s="21" customFormat="1" ht="55.5" customHeight="1">
      <c r="A25" s="32">
        <v>13</v>
      </c>
      <c r="B25" s="92" t="s">
        <v>234</v>
      </c>
      <c r="C25" s="101" t="s">
        <v>73</v>
      </c>
      <c r="D25" s="100">
        <v>40</v>
      </c>
      <c r="E25" s="94" t="s">
        <v>154</v>
      </c>
      <c r="F25" s="93">
        <v>332.57</v>
      </c>
      <c r="G25" s="57">
        <f aca="true" t="shared" si="8" ref="G25:G31">F25*D25</f>
        <v>13302.8</v>
      </c>
      <c r="H25" s="64"/>
      <c r="I25" s="58" t="s">
        <v>40</v>
      </c>
      <c r="J25" s="59">
        <f t="shared" si="0"/>
        <v>1</v>
      </c>
      <c r="K25" s="60" t="s">
        <v>64</v>
      </c>
      <c r="L25" s="60" t="s">
        <v>7</v>
      </c>
      <c r="M25" s="65"/>
      <c r="N25" s="57"/>
      <c r="O25" s="57"/>
      <c r="P25" s="61"/>
      <c r="Q25" s="57"/>
      <c r="R25" s="57"/>
      <c r="S25" s="61"/>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6">
        <f>total_amount_ba($B$2,$D$2,D25,F25,J25,K25,M25)</f>
        <v>13302.8</v>
      </c>
      <c r="BB25" s="67">
        <f>BA25+SUM(N25:AZ25)</f>
        <v>13302.8</v>
      </c>
      <c r="BC25" s="68" t="str">
        <f t="shared" si="1"/>
        <v>INR  Thirteen Thousand Three Hundred &amp; Two  and Paise Eighty Only</v>
      </c>
      <c r="BD25" s="77">
        <v>77.54</v>
      </c>
      <c r="BE25" s="74">
        <f>ROUND(BD25*1.12*1.01,2)</f>
        <v>87.71</v>
      </c>
      <c r="BF25" s="74">
        <f>D25*BD25</f>
        <v>3101.6000000000004</v>
      </c>
      <c r="BG25" s="80">
        <v>13.967</v>
      </c>
      <c r="BH25" s="81" t="s">
        <v>78</v>
      </c>
      <c r="BI25" s="83">
        <v>71269</v>
      </c>
      <c r="BK25" s="93">
        <v>294</v>
      </c>
      <c r="BL25" s="102">
        <f t="shared" si="6"/>
        <v>332.57</v>
      </c>
      <c r="HS25" s="22">
        <v>3</v>
      </c>
      <c r="HT25" s="22" t="s">
        <v>48</v>
      </c>
      <c r="HU25" s="22" t="s">
        <v>49</v>
      </c>
      <c r="HV25" s="22">
        <v>10</v>
      </c>
      <c r="HW25" s="22" t="s">
        <v>39</v>
      </c>
    </row>
    <row r="26" spans="1:231" s="21" customFormat="1" ht="48" customHeight="1">
      <c r="A26" s="32">
        <v>14</v>
      </c>
      <c r="B26" s="92" t="s">
        <v>235</v>
      </c>
      <c r="C26" s="101" t="s">
        <v>57</v>
      </c>
      <c r="D26" s="100">
        <v>40</v>
      </c>
      <c r="E26" s="93" t="s">
        <v>154</v>
      </c>
      <c r="F26" s="93">
        <v>45.25</v>
      </c>
      <c r="G26" s="57">
        <f t="shared" si="8"/>
        <v>1810</v>
      </c>
      <c r="H26" s="64"/>
      <c r="I26" s="58" t="s">
        <v>40</v>
      </c>
      <c r="J26" s="59">
        <f aca="true" t="shared" si="9" ref="J26:J75">IF(I26="Less(-)",-1,1)</f>
        <v>1</v>
      </c>
      <c r="K26" s="60" t="s">
        <v>64</v>
      </c>
      <c r="L26" s="60" t="s">
        <v>7</v>
      </c>
      <c r="M26" s="65"/>
      <c r="N26" s="57"/>
      <c r="O26" s="57"/>
      <c r="P26" s="61"/>
      <c r="Q26" s="57"/>
      <c r="R26" s="57"/>
      <c r="S26" s="61"/>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6">
        <f>total_amount_ba($B$2,$D$2,D26,F26,J26,K26,M26)</f>
        <v>1810</v>
      </c>
      <c r="BB26" s="67">
        <f>BA26+SUM(N26:AZ26)</f>
        <v>1810</v>
      </c>
      <c r="BC26" s="68" t="str">
        <f aca="true" t="shared" si="10" ref="BC26:BC75">SpellNumber(L26,BB26)</f>
        <v>INR  One Thousand Eight Hundred &amp; Ten  Only</v>
      </c>
      <c r="BD26" s="77">
        <v>119.27</v>
      </c>
      <c r="BE26" s="74">
        <f>ROUND(BD26*1.12*1.01,2)</f>
        <v>134.92</v>
      </c>
      <c r="BF26" s="74">
        <f>D26*BD26</f>
        <v>4770.8</v>
      </c>
      <c r="BG26" s="80">
        <v>366.494</v>
      </c>
      <c r="BH26" s="81" t="s">
        <v>76</v>
      </c>
      <c r="BI26" s="82">
        <v>119.27</v>
      </c>
      <c r="BK26" s="93">
        <v>40</v>
      </c>
      <c r="BL26" s="102">
        <f t="shared" si="6"/>
        <v>45.25</v>
      </c>
      <c r="HS26" s="22">
        <v>2</v>
      </c>
      <c r="HT26" s="22" t="s">
        <v>35</v>
      </c>
      <c r="HU26" s="22" t="s">
        <v>46</v>
      </c>
      <c r="HV26" s="22">
        <v>10</v>
      </c>
      <c r="HW26" s="22" t="s">
        <v>39</v>
      </c>
    </row>
    <row r="27" spans="1:231" s="21" customFormat="1" ht="56.25" customHeight="1">
      <c r="A27" s="32">
        <v>15</v>
      </c>
      <c r="B27" s="92" t="s">
        <v>423</v>
      </c>
      <c r="C27" s="101" t="s">
        <v>58</v>
      </c>
      <c r="D27" s="100">
        <v>2.4000000000000004</v>
      </c>
      <c r="E27" s="93" t="s">
        <v>156</v>
      </c>
      <c r="F27" s="93">
        <v>6180.06</v>
      </c>
      <c r="G27" s="57">
        <f t="shared" si="8"/>
        <v>14832.144000000004</v>
      </c>
      <c r="H27" s="64"/>
      <c r="I27" s="58" t="s">
        <v>40</v>
      </c>
      <c r="J27" s="59">
        <f t="shared" si="9"/>
        <v>1</v>
      </c>
      <c r="K27" s="60" t="s">
        <v>64</v>
      </c>
      <c r="L27" s="60" t="s">
        <v>7</v>
      </c>
      <c r="M27" s="65"/>
      <c r="N27" s="57"/>
      <c r="O27" s="57"/>
      <c r="P27" s="61"/>
      <c r="Q27" s="57"/>
      <c r="R27" s="57"/>
      <c r="S27" s="61"/>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6">
        <f>total_amount_ba($B$2,$D$2,D27,F27,J27,K27,M27)</f>
        <v>14832.144000000004</v>
      </c>
      <c r="BB27" s="67">
        <f>BA27+SUM(N27:AZ27)</f>
        <v>14832.144000000004</v>
      </c>
      <c r="BC27" s="68" t="str">
        <f t="shared" si="10"/>
        <v>INR  Fourteen Thousand Eight Hundred &amp; Thirty Two  and Paise Fourteen Only</v>
      </c>
      <c r="BD27" s="77">
        <v>119.27</v>
      </c>
      <c r="BE27" s="74">
        <f>ROUND(BD27*1.12*1.01,2)</f>
        <v>134.92</v>
      </c>
      <c r="BF27" s="74">
        <f>D27*BD27</f>
        <v>286.24800000000005</v>
      </c>
      <c r="BG27" s="80">
        <v>366.494</v>
      </c>
      <c r="BH27" s="81" t="s">
        <v>76</v>
      </c>
      <c r="BI27" s="82">
        <v>119.27</v>
      </c>
      <c r="BK27" s="93">
        <v>5463.276</v>
      </c>
      <c r="BL27" s="102">
        <f t="shared" si="6"/>
        <v>6180.06</v>
      </c>
      <c r="HS27" s="22">
        <v>2</v>
      </c>
      <c r="HT27" s="22" t="s">
        <v>35</v>
      </c>
      <c r="HU27" s="22" t="s">
        <v>46</v>
      </c>
      <c r="HV27" s="22">
        <v>10</v>
      </c>
      <c r="HW27" s="22" t="s">
        <v>39</v>
      </c>
    </row>
    <row r="28" spans="1:231" s="21" customFormat="1" ht="130.5" customHeight="1">
      <c r="A28" s="32">
        <v>16</v>
      </c>
      <c r="B28" s="91" t="s">
        <v>366</v>
      </c>
      <c r="C28" s="101" t="s">
        <v>59</v>
      </c>
      <c r="D28" s="100">
        <v>55</v>
      </c>
      <c r="E28" s="93" t="s">
        <v>312</v>
      </c>
      <c r="F28" s="93">
        <v>138.01</v>
      </c>
      <c r="G28" s="57">
        <f t="shared" si="8"/>
        <v>7590.549999999999</v>
      </c>
      <c r="H28" s="64"/>
      <c r="I28" s="58" t="s">
        <v>40</v>
      </c>
      <c r="J28" s="59">
        <f t="shared" si="9"/>
        <v>1</v>
      </c>
      <c r="K28" s="60" t="s">
        <v>64</v>
      </c>
      <c r="L28" s="60" t="s">
        <v>7</v>
      </c>
      <c r="M28" s="65"/>
      <c r="N28" s="57"/>
      <c r="O28" s="57"/>
      <c r="P28" s="61"/>
      <c r="Q28" s="57"/>
      <c r="R28" s="57"/>
      <c r="S28" s="61"/>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6">
        <f aca="true" t="shared" si="11" ref="BA28:BA36">total_amount_ba($B$2,$D$2,D28,F28,J28,K28,M28)</f>
        <v>7590.549999999999</v>
      </c>
      <c r="BB28" s="67">
        <f aca="true" t="shared" si="12" ref="BB28:BB36">BA28+SUM(N28:AZ28)</f>
        <v>7590.549999999999</v>
      </c>
      <c r="BC28" s="68" t="str">
        <f t="shared" si="10"/>
        <v>INR  Seven Thousand Five Hundred &amp; Ninety  and Paise Fifty Five Only</v>
      </c>
      <c r="BD28" s="77">
        <v>77.54</v>
      </c>
      <c r="BE28" s="74">
        <f aca="true" t="shared" si="13" ref="BE28:BE36">ROUND(BD28*1.12*1.01,2)</f>
        <v>87.71</v>
      </c>
      <c r="BF28" s="74">
        <f aca="true" t="shared" si="14" ref="BF28:BF36">D28*BD28</f>
        <v>4264.700000000001</v>
      </c>
      <c r="BG28" s="80">
        <v>249.639</v>
      </c>
      <c r="BH28" s="81" t="s">
        <v>76</v>
      </c>
      <c r="BI28" s="82">
        <v>77.54</v>
      </c>
      <c r="BK28" s="93">
        <v>122</v>
      </c>
      <c r="BL28" s="102">
        <f t="shared" si="6"/>
        <v>138.01</v>
      </c>
      <c r="HS28" s="22">
        <v>3</v>
      </c>
      <c r="HT28" s="22" t="s">
        <v>48</v>
      </c>
      <c r="HU28" s="22" t="s">
        <v>49</v>
      </c>
      <c r="HV28" s="22">
        <v>10</v>
      </c>
      <c r="HW28" s="22" t="s">
        <v>39</v>
      </c>
    </row>
    <row r="29" spans="1:231" s="21" customFormat="1" ht="126.75" customHeight="1">
      <c r="A29" s="32">
        <v>17</v>
      </c>
      <c r="B29" s="91" t="s">
        <v>367</v>
      </c>
      <c r="C29" s="101" t="s">
        <v>60</v>
      </c>
      <c r="D29" s="100">
        <v>52</v>
      </c>
      <c r="E29" s="93" t="s">
        <v>312</v>
      </c>
      <c r="F29" s="93">
        <v>142.53</v>
      </c>
      <c r="G29" s="57">
        <f t="shared" si="8"/>
        <v>7411.56</v>
      </c>
      <c r="H29" s="64"/>
      <c r="I29" s="58" t="s">
        <v>40</v>
      </c>
      <c r="J29" s="59">
        <f t="shared" si="9"/>
        <v>1</v>
      </c>
      <c r="K29" s="60" t="s">
        <v>64</v>
      </c>
      <c r="L29" s="60" t="s">
        <v>7</v>
      </c>
      <c r="M29" s="65"/>
      <c r="N29" s="57"/>
      <c r="O29" s="57"/>
      <c r="P29" s="61"/>
      <c r="Q29" s="57"/>
      <c r="R29" s="57"/>
      <c r="S29" s="61"/>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6">
        <f t="shared" si="11"/>
        <v>7411.56</v>
      </c>
      <c r="BB29" s="67">
        <f t="shared" si="12"/>
        <v>7411.56</v>
      </c>
      <c r="BC29" s="68" t="str">
        <f t="shared" si="10"/>
        <v>INR  Seven Thousand Four Hundred &amp; Eleven  and Paise Fifty Six Only</v>
      </c>
      <c r="BD29" s="77">
        <v>24</v>
      </c>
      <c r="BE29" s="74">
        <f t="shared" si="13"/>
        <v>27.15</v>
      </c>
      <c r="BF29" s="74">
        <f t="shared" si="14"/>
        <v>1248</v>
      </c>
      <c r="BG29" s="80">
        <v>148.26199999999997</v>
      </c>
      <c r="BH29" s="81" t="s">
        <v>76</v>
      </c>
      <c r="BI29" s="82">
        <v>487.41</v>
      </c>
      <c r="BK29" s="93">
        <v>126</v>
      </c>
      <c r="BL29" s="102">
        <f t="shared" si="6"/>
        <v>142.53</v>
      </c>
      <c r="HS29" s="22">
        <v>1.01</v>
      </c>
      <c r="HT29" s="22" t="s">
        <v>41</v>
      </c>
      <c r="HU29" s="22" t="s">
        <v>36</v>
      </c>
      <c r="HV29" s="22">
        <v>123.223</v>
      </c>
      <c r="HW29" s="22" t="s">
        <v>39</v>
      </c>
    </row>
    <row r="30" spans="1:231" s="21" customFormat="1" ht="103.5" customHeight="1">
      <c r="A30" s="32">
        <v>18</v>
      </c>
      <c r="B30" s="91" t="s">
        <v>368</v>
      </c>
      <c r="C30" s="101" t="s">
        <v>61</v>
      </c>
      <c r="D30" s="100">
        <v>225</v>
      </c>
      <c r="E30" s="94" t="s">
        <v>312</v>
      </c>
      <c r="F30" s="95">
        <v>152.71</v>
      </c>
      <c r="G30" s="57">
        <f t="shared" si="8"/>
        <v>34359.75</v>
      </c>
      <c r="H30" s="64"/>
      <c r="I30" s="58" t="s">
        <v>40</v>
      </c>
      <c r="J30" s="59">
        <f t="shared" si="9"/>
        <v>1</v>
      </c>
      <c r="K30" s="60" t="s">
        <v>64</v>
      </c>
      <c r="L30" s="60" t="s">
        <v>7</v>
      </c>
      <c r="M30" s="65"/>
      <c r="N30" s="57"/>
      <c r="O30" s="57"/>
      <c r="P30" s="61"/>
      <c r="Q30" s="57"/>
      <c r="R30" s="57"/>
      <c r="S30" s="61"/>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6">
        <f t="shared" si="11"/>
        <v>34359.75</v>
      </c>
      <c r="BB30" s="67">
        <f t="shared" si="12"/>
        <v>34359.75</v>
      </c>
      <c r="BC30" s="68" t="str">
        <f t="shared" si="10"/>
        <v>INR  Thirty Four Thousand Three Hundred &amp; Fifty Nine  and Paise Seventy Five Only</v>
      </c>
      <c r="BD30" s="77">
        <v>5885.249999999999</v>
      </c>
      <c r="BE30" s="74">
        <f t="shared" si="13"/>
        <v>6657.39</v>
      </c>
      <c r="BF30" s="74">
        <f t="shared" si="14"/>
        <v>1324181.2499999998</v>
      </c>
      <c r="BG30" s="80">
        <v>366.345</v>
      </c>
      <c r="BH30" s="81" t="s">
        <v>75</v>
      </c>
      <c r="BI30" s="82">
        <v>266</v>
      </c>
      <c r="BK30" s="95">
        <v>135</v>
      </c>
      <c r="BL30" s="102">
        <f t="shared" si="6"/>
        <v>152.71</v>
      </c>
      <c r="HS30" s="22">
        <v>1.02</v>
      </c>
      <c r="HT30" s="22" t="s">
        <v>43</v>
      </c>
      <c r="HU30" s="22" t="s">
        <v>44</v>
      </c>
      <c r="HV30" s="22">
        <v>213</v>
      </c>
      <c r="HW30" s="22" t="s">
        <v>39</v>
      </c>
    </row>
    <row r="31" spans="1:231" s="21" customFormat="1" ht="105.75" customHeight="1">
      <c r="A31" s="32">
        <v>19</v>
      </c>
      <c r="B31" s="91" t="s">
        <v>369</v>
      </c>
      <c r="C31" s="101" t="s">
        <v>70</v>
      </c>
      <c r="D31" s="100">
        <v>253</v>
      </c>
      <c r="E31" s="94" t="s">
        <v>312</v>
      </c>
      <c r="F31" s="95">
        <v>157.24</v>
      </c>
      <c r="G31" s="57">
        <f t="shared" si="8"/>
        <v>39781.72</v>
      </c>
      <c r="H31" s="64"/>
      <c r="I31" s="58" t="s">
        <v>40</v>
      </c>
      <c r="J31" s="59">
        <f t="shared" si="9"/>
        <v>1</v>
      </c>
      <c r="K31" s="60" t="s">
        <v>64</v>
      </c>
      <c r="L31" s="60" t="s">
        <v>7</v>
      </c>
      <c r="M31" s="65"/>
      <c r="N31" s="57"/>
      <c r="O31" s="57"/>
      <c r="P31" s="61"/>
      <c r="Q31" s="57"/>
      <c r="R31" s="57"/>
      <c r="S31" s="61"/>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6">
        <f t="shared" si="11"/>
        <v>39781.72</v>
      </c>
      <c r="BB31" s="67">
        <f t="shared" si="12"/>
        <v>39781.72</v>
      </c>
      <c r="BC31" s="68" t="str">
        <f t="shared" si="10"/>
        <v>INR  Thirty Nine Thousand Seven Hundred &amp; Eighty One  and Paise Seventy Two Only</v>
      </c>
      <c r="BD31" s="77">
        <v>4849.49</v>
      </c>
      <c r="BE31" s="74">
        <f t="shared" si="13"/>
        <v>5485.74</v>
      </c>
      <c r="BF31" s="74">
        <f t="shared" si="14"/>
        <v>1226920.97</v>
      </c>
      <c r="BG31" s="80">
        <v>191.062</v>
      </c>
      <c r="BH31" s="81" t="s">
        <v>75</v>
      </c>
      <c r="BI31" s="82">
        <v>24</v>
      </c>
      <c r="BK31" s="95">
        <v>139</v>
      </c>
      <c r="BL31" s="102">
        <f t="shared" si="6"/>
        <v>157.24</v>
      </c>
      <c r="HS31" s="22">
        <v>2</v>
      </c>
      <c r="HT31" s="22" t="s">
        <v>35</v>
      </c>
      <c r="HU31" s="22" t="s">
        <v>46</v>
      </c>
      <c r="HV31" s="22">
        <v>10</v>
      </c>
      <c r="HW31" s="22" t="s">
        <v>39</v>
      </c>
    </row>
    <row r="32" spans="1:231" s="21" customFormat="1" ht="111.75" customHeight="1">
      <c r="A32" s="32">
        <v>20</v>
      </c>
      <c r="B32" s="91" t="s">
        <v>236</v>
      </c>
      <c r="C32" s="101" t="s">
        <v>71</v>
      </c>
      <c r="D32" s="100">
        <v>352</v>
      </c>
      <c r="E32" s="94" t="s">
        <v>312</v>
      </c>
      <c r="F32" s="93">
        <v>173.07</v>
      </c>
      <c r="G32" s="57">
        <f>J32*D32</f>
        <v>352</v>
      </c>
      <c r="H32" s="64"/>
      <c r="I32" s="58" t="s">
        <v>40</v>
      </c>
      <c r="J32" s="59">
        <f t="shared" si="9"/>
        <v>1</v>
      </c>
      <c r="K32" s="60" t="s">
        <v>64</v>
      </c>
      <c r="L32" s="60" t="s">
        <v>7</v>
      </c>
      <c r="M32" s="65"/>
      <c r="N32" s="57"/>
      <c r="O32" s="57"/>
      <c r="P32" s="61"/>
      <c r="Q32" s="57"/>
      <c r="R32" s="57"/>
      <c r="S32" s="61"/>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6">
        <f t="shared" si="11"/>
        <v>60920.64</v>
      </c>
      <c r="BB32" s="67">
        <f t="shared" si="12"/>
        <v>60920.64</v>
      </c>
      <c r="BC32" s="68" t="str">
        <f t="shared" si="10"/>
        <v>INR  Sixty Thousand Nine Hundred &amp; Twenty  and Paise Sixty Four Only</v>
      </c>
      <c r="BD32" s="77">
        <v>328</v>
      </c>
      <c r="BE32" s="74">
        <f t="shared" si="13"/>
        <v>371.03</v>
      </c>
      <c r="BF32" s="74">
        <f t="shared" si="14"/>
        <v>115456</v>
      </c>
      <c r="BG32" s="80">
        <v>31.669</v>
      </c>
      <c r="BH32" s="81" t="s">
        <v>76</v>
      </c>
      <c r="BI32" s="83">
        <v>5064.18</v>
      </c>
      <c r="BK32" s="93">
        <v>153</v>
      </c>
      <c r="BL32" s="102">
        <f t="shared" si="6"/>
        <v>173.07</v>
      </c>
      <c r="HS32" s="22">
        <v>2</v>
      </c>
      <c r="HT32" s="22" t="s">
        <v>35</v>
      </c>
      <c r="HU32" s="22" t="s">
        <v>46</v>
      </c>
      <c r="HV32" s="22">
        <v>10</v>
      </c>
      <c r="HW32" s="22" t="s">
        <v>39</v>
      </c>
    </row>
    <row r="33" spans="1:231" s="21" customFormat="1" ht="104.25" customHeight="1">
      <c r="A33" s="32">
        <v>21</v>
      </c>
      <c r="B33" s="91" t="s">
        <v>237</v>
      </c>
      <c r="C33" s="101" t="s">
        <v>72</v>
      </c>
      <c r="D33" s="100">
        <v>315</v>
      </c>
      <c r="E33" s="94" t="s">
        <v>312</v>
      </c>
      <c r="F33" s="93">
        <v>177.6</v>
      </c>
      <c r="G33" s="57">
        <f>J33*D33</f>
        <v>315</v>
      </c>
      <c r="H33" s="64"/>
      <c r="I33" s="58" t="s">
        <v>40</v>
      </c>
      <c r="J33" s="59">
        <f t="shared" si="9"/>
        <v>1</v>
      </c>
      <c r="K33" s="60" t="s">
        <v>64</v>
      </c>
      <c r="L33" s="60" t="s">
        <v>7</v>
      </c>
      <c r="M33" s="65"/>
      <c r="N33" s="57"/>
      <c r="O33" s="57"/>
      <c r="P33" s="61"/>
      <c r="Q33" s="57"/>
      <c r="R33" s="57"/>
      <c r="S33" s="61"/>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6">
        <f t="shared" si="11"/>
        <v>55944</v>
      </c>
      <c r="BB33" s="67">
        <f t="shared" si="12"/>
        <v>55944</v>
      </c>
      <c r="BC33" s="68" t="str">
        <f t="shared" si="10"/>
        <v>INR  Fifty Five Thousand Nine Hundred &amp; Forty Four  Only</v>
      </c>
      <c r="BD33" s="77">
        <v>71269</v>
      </c>
      <c r="BE33" s="74">
        <f t="shared" si="13"/>
        <v>80619.49</v>
      </c>
      <c r="BF33" s="74">
        <f t="shared" si="14"/>
        <v>22449735</v>
      </c>
      <c r="BG33" s="80">
        <v>163.276</v>
      </c>
      <c r="BH33" s="81" t="s">
        <v>76</v>
      </c>
      <c r="BI33" s="83">
        <v>5670.773</v>
      </c>
      <c r="BK33" s="93">
        <v>157</v>
      </c>
      <c r="BL33" s="102">
        <f t="shared" si="6"/>
        <v>177.6</v>
      </c>
      <c r="HS33" s="22">
        <v>2</v>
      </c>
      <c r="HT33" s="22" t="s">
        <v>35</v>
      </c>
      <c r="HU33" s="22" t="s">
        <v>46</v>
      </c>
      <c r="HV33" s="22">
        <v>10</v>
      </c>
      <c r="HW33" s="22" t="s">
        <v>39</v>
      </c>
    </row>
    <row r="34" spans="1:231" s="21" customFormat="1" ht="51" customHeight="1">
      <c r="A34" s="32">
        <v>22</v>
      </c>
      <c r="B34" s="91" t="s">
        <v>165</v>
      </c>
      <c r="C34" s="101" t="s">
        <v>79</v>
      </c>
      <c r="D34" s="100">
        <v>87</v>
      </c>
      <c r="E34" s="94" t="s">
        <v>312</v>
      </c>
      <c r="F34" s="93">
        <v>38.46</v>
      </c>
      <c r="G34" s="57">
        <f>J34*D34</f>
        <v>87</v>
      </c>
      <c r="H34" s="64"/>
      <c r="I34" s="58" t="s">
        <v>40</v>
      </c>
      <c r="J34" s="59">
        <f t="shared" si="9"/>
        <v>1</v>
      </c>
      <c r="K34" s="60" t="s">
        <v>64</v>
      </c>
      <c r="L34" s="60" t="s">
        <v>7</v>
      </c>
      <c r="M34" s="65"/>
      <c r="N34" s="57"/>
      <c r="O34" s="57"/>
      <c r="P34" s="61"/>
      <c r="Q34" s="57"/>
      <c r="R34" s="57"/>
      <c r="S34" s="61"/>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6">
        <f t="shared" si="11"/>
        <v>3346.02</v>
      </c>
      <c r="BB34" s="67">
        <f t="shared" si="12"/>
        <v>3346.02</v>
      </c>
      <c r="BC34" s="68" t="str">
        <f t="shared" si="10"/>
        <v>INR  Three Thousand Three Hundred &amp; Forty Six  and Paise Two Only</v>
      </c>
      <c r="BD34" s="77">
        <v>178</v>
      </c>
      <c r="BE34" s="74">
        <f t="shared" si="13"/>
        <v>201.35</v>
      </c>
      <c r="BF34" s="74">
        <f t="shared" si="14"/>
        <v>15486</v>
      </c>
      <c r="BG34" s="80">
        <v>10.925</v>
      </c>
      <c r="BH34" s="81" t="s">
        <v>76</v>
      </c>
      <c r="BI34" s="83">
        <v>5765.773</v>
      </c>
      <c r="BK34" s="93">
        <v>34</v>
      </c>
      <c r="BL34" s="102">
        <f t="shared" si="6"/>
        <v>38.46</v>
      </c>
      <c r="HS34" s="22">
        <v>3</v>
      </c>
      <c r="HT34" s="22" t="s">
        <v>48</v>
      </c>
      <c r="HU34" s="22" t="s">
        <v>49</v>
      </c>
      <c r="HV34" s="22">
        <v>10</v>
      </c>
      <c r="HW34" s="22" t="s">
        <v>39</v>
      </c>
    </row>
    <row r="35" spans="1:231" s="21" customFormat="1" ht="100.5" customHeight="1">
      <c r="A35" s="32">
        <v>23</v>
      </c>
      <c r="B35" s="92" t="s">
        <v>370</v>
      </c>
      <c r="C35" s="101" t="s">
        <v>80</v>
      </c>
      <c r="D35" s="100">
        <v>8</v>
      </c>
      <c r="E35" s="94" t="s">
        <v>311</v>
      </c>
      <c r="F35" s="95">
        <v>187.78</v>
      </c>
      <c r="G35" s="57">
        <f aca="true" t="shared" si="15" ref="G35:G44">F35*D35</f>
        <v>1502.24</v>
      </c>
      <c r="H35" s="64"/>
      <c r="I35" s="58" t="s">
        <v>40</v>
      </c>
      <c r="J35" s="59">
        <f t="shared" si="9"/>
        <v>1</v>
      </c>
      <c r="K35" s="60" t="s">
        <v>64</v>
      </c>
      <c r="L35" s="60" t="s">
        <v>7</v>
      </c>
      <c r="M35" s="65"/>
      <c r="N35" s="57"/>
      <c r="O35" s="57"/>
      <c r="P35" s="61"/>
      <c r="Q35" s="57"/>
      <c r="R35" s="57"/>
      <c r="S35" s="61"/>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6">
        <f t="shared" si="11"/>
        <v>1502.24</v>
      </c>
      <c r="BB35" s="67">
        <f t="shared" si="12"/>
        <v>1502.24</v>
      </c>
      <c r="BC35" s="68" t="str">
        <f t="shared" si="10"/>
        <v>INR  One Thousand Five Hundred &amp; Two  and Paise Twenty Four Only</v>
      </c>
      <c r="BD35" s="77">
        <v>4812</v>
      </c>
      <c r="BE35" s="74">
        <f t="shared" si="13"/>
        <v>5443.33</v>
      </c>
      <c r="BF35" s="74">
        <f t="shared" si="14"/>
        <v>38496</v>
      </c>
      <c r="BG35" s="80">
        <v>1105.43</v>
      </c>
      <c r="BH35" s="81" t="s">
        <v>75</v>
      </c>
      <c r="BI35" s="82">
        <v>359</v>
      </c>
      <c r="BK35" s="95">
        <v>166</v>
      </c>
      <c r="BL35" s="102">
        <f t="shared" si="6"/>
        <v>187.78</v>
      </c>
      <c r="HS35" s="22">
        <v>1.01</v>
      </c>
      <c r="HT35" s="22" t="s">
        <v>41</v>
      </c>
      <c r="HU35" s="22" t="s">
        <v>36</v>
      </c>
      <c r="HV35" s="22">
        <v>123.223</v>
      </c>
      <c r="HW35" s="22" t="s">
        <v>39</v>
      </c>
    </row>
    <row r="36" spans="1:231" s="21" customFormat="1" ht="84.75" customHeight="1">
      <c r="A36" s="32">
        <v>24</v>
      </c>
      <c r="B36" s="92" t="s">
        <v>238</v>
      </c>
      <c r="C36" s="101" t="s">
        <v>81</v>
      </c>
      <c r="D36" s="100">
        <v>5.0295</v>
      </c>
      <c r="E36" s="94" t="s">
        <v>311</v>
      </c>
      <c r="F36" s="95">
        <v>6793.81</v>
      </c>
      <c r="G36" s="57">
        <f t="shared" si="15"/>
        <v>34169.467395</v>
      </c>
      <c r="H36" s="64"/>
      <c r="I36" s="58" t="s">
        <v>40</v>
      </c>
      <c r="J36" s="59">
        <f t="shared" si="9"/>
        <v>1</v>
      </c>
      <c r="K36" s="60" t="s">
        <v>64</v>
      </c>
      <c r="L36" s="60" t="s">
        <v>7</v>
      </c>
      <c r="M36" s="65"/>
      <c r="N36" s="57"/>
      <c r="O36" s="57"/>
      <c r="P36" s="61"/>
      <c r="Q36" s="57"/>
      <c r="R36" s="57"/>
      <c r="S36" s="61"/>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6">
        <f t="shared" si="11"/>
        <v>34169.467395</v>
      </c>
      <c r="BB36" s="67">
        <f t="shared" si="12"/>
        <v>34169.467395</v>
      </c>
      <c r="BC36" s="68" t="str">
        <f t="shared" si="10"/>
        <v>INR  Thirty Four Thousand One Hundred &amp; Sixty Nine  and Paise Forty Seven Only</v>
      </c>
      <c r="BD36" s="77">
        <v>664</v>
      </c>
      <c r="BE36" s="74">
        <f t="shared" si="13"/>
        <v>751.12</v>
      </c>
      <c r="BF36" s="74">
        <f t="shared" si="14"/>
        <v>3339.5879999999997</v>
      </c>
      <c r="BG36" s="80">
        <v>44.443</v>
      </c>
      <c r="BH36" s="81" t="s">
        <v>75</v>
      </c>
      <c r="BI36" s="82">
        <v>377</v>
      </c>
      <c r="BK36" s="95">
        <v>6005.840999999999</v>
      </c>
      <c r="BL36" s="102">
        <f t="shared" si="6"/>
        <v>6793.81</v>
      </c>
      <c r="HS36" s="22"/>
      <c r="HT36" s="22"/>
      <c r="HU36" s="22"/>
      <c r="HV36" s="22"/>
      <c r="HW36" s="22"/>
    </row>
    <row r="37" spans="1:231" s="21" customFormat="1" ht="67.5" customHeight="1">
      <c r="A37" s="32">
        <v>25</v>
      </c>
      <c r="B37" s="92" t="s">
        <v>239</v>
      </c>
      <c r="C37" s="101" t="s">
        <v>82</v>
      </c>
      <c r="D37" s="100">
        <v>1.1495</v>
      </c>
      <c r="E37" s="94" t="s">
        <v>311</v>
      </c>
      <c r="F37" s="95">
        <v>6901.27</v>
      </c>
      <c r="G37" s="57">
        <f t="shared" si="15"/>
        <v>7933.009865</v>
      </c>
      <c r="H37" s="64"/>
      <c r="I37" s="58" t="s">
        <v>40</v>
      </c>
      <c r="J37" s="59">
        <f t="shared" si="9"/>
        <v>1</v>
      </c>
      <c r="K37" s="60" t="s">
        <v>64</v>
      </c>
      <c r="L37" s="60" t="s">
        <v>7</v>
      </c>
      <c r="M37" s="65"/>
      <c r="N37" s="57"/>
      <c r="O37" s="57"/>
      <c r="P37" s="61"/>
      <c r="Q37" s="57"/>
      <c r="R37" s="57"/>
      <c r="S37" s="61"/>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6">
        <f>total_amount_ba($B$2,$D$2,D37,F37,J37,K37,M37)</f>
        <v>7933.009865</v>
      </c>
      <c r="BB37" s="67">
        <f>BA37+SUM(N37:AZ37)</f>
        <v>7933.009865</v>
      </c>
      <c r="BC37" s="68" t="str">
        <f t="shared" si="10"/>
        <v>INR  Seven Thousand Nine Hundred &amp; Thirty Three  and Paise One Only</v>
      </c>
      <c r="BD37" s="77">
        <v>119.27</v>
      </c>
      <c r="BE37" s="74">
        <f>ROUND(BD37*1.12*1.01,2)</f>
        <v>134.92</v>
      </c>
      <c r="BF37" s="74">
        <f>D37*BD37</f>
        <v>137.100865</v>
      </c>
      <c r="BG37" s="80">
        <v>692.078</v>
      </c>
      <c r="BH37" s="81" t="s">
        <v>75</v>
      </c>
      <c r="BI37" s="82">
        <v>21</v>
      </c>
      <c r="BK37" s="95">
        <v>6100.840999999999</v>
      </c>
      <c r="BL37" s="102">
        <f t="shared" si="6"/>
        <v>6901.27</v>
      </c>
      <c r="HS37" s="22">
        <v>2</v>
      </c>
      <c r="HT37" s="22" t="s">
        <v>35</v>
      </c>
      <c r="HU37" s="22" t="s">
        <v>46</v>
      </c>
      <c r="HV37" s="22">
        <v>10</v>
      </c>
      <c r="HW37" s="22" t="s">
        <v>39</v>
      </c>
    </row>
    <row r="38" spans="1:231" s="21" customFormat="1" ht="147" customHeight="1">
      <c r="A38" s="32">
        <v>26</v>
      </c>
      <c r="B38" s="91" t="s">
        <v>240</v>
      </c>
      <c r="C38" s="101" t="s">
        <v>83</v>
      </c>
      <c r="D38" s="100">
        <v>0.1</v>
      </c>
      <c r="E38" s="94" t="s">
        <v>78</v>
      </c>
      <c r="F38" s="93">
        <v>80619.49</v>
      </c>
      <c r="G38" s="57">
        <f t="shared" si="15"/>
        <v>8061.9490000000005</v>
      </c>
      <c r="H38" s="64"/>
      <c r="I38" s="58" t="s">
        <v>40</v>
      </c>
      <c r="J38" s="59">
        <f t="shared" si="9"/>
        <v>1</v>
      </c>
      <c r="K38" s="60" t="s">
        <v>64</v>
      </c>
      <c r="L38" s="60" t="s">
        <v>7</v>
      </c>
      <c r="M38" s="65"/>
      <c r="N38" s="57"/>
      <c r="O38" s="57"/>
      <c r="P38" s="61"/>
      <c r="Q38" s="57"/>
      <c r="R38" s="57"/>
      <c r="S38" s="61"/>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6">
        <f>total_amount_ba($B$2,$D$2,D38,F38,J38,K38,M38)</f>
        <v>8061.9490000000005</v>
      </c>
      <c r="BB38" s="67">
        <f>BA38+SUM(N38:AZ38)</f>
        <v>8061.9490000000005</v>
      </c>
      <c r="BC38" s="68" t="str">
        <f t="shared" si="10"/>
        <v>INR  Eight Thousand  &amp;Sixty One  and Paise Ninety Five Only</v>
      </c>
      <c r="BD38" s="77">
        <v>77.54</v>
      </c>
      <c r="BE38" s="74">
        <f>ROUND(BD38*1.12*1.01,2)</f>
        <v>87.71</v>
      </c>
      <c r="BF38" s="74">
        <f>D38*BD38</f>
        <v>7.754000000000001</v>
      </c>
      <c r="BG38" s="80">
        <v>13.967</v>
      </c>
      <c r="BH38" s="81" t="s">
        <v>78</v>
      </c>
      <c r="BI38" s="83">
        <v>71269</v>
      </c>
      <c r="BK38" s="93">
        <v>71269</v>
      </c>
      <c r="BL38" s="102">
        <f t="shared" si="6"/>
        <v>80619.49</v>
      </c>
      <c r="HS38" s="22">
        <v>3</v>
      </c>
      <c r="HT38" s="22" t="s">
        <v>48</v>
      </c>
      <c r="HU38" s="22" t="s">
        <v>49</v>
      </c>
      <c r="HV38" s="22">
        <v>10</v>
      </c>
      <c r="HW38" s="22" t="s">
        <v>39</v>
      </c>
    </row>
    <row r="39" spans="1:231" s="21" customFormat="1" ht="147" customHeight="1">
      <c r="A39" s="32">
        <v>27</v>
      </c>
      <c r="B39" s="91" t="s">
        <v>241</v>
      </c>
      <c r="C39" s="101" t="s">
        <v>84</v>
      </c>
      <c r="D39" s="100">
        <v>0.15</v>
      </c>
      <c r="E39" s="94" t="s">
        <v>78</v>
      </c>
      <c r="F39" s="95">
        <v>81105.91</v>
      </c>
      <c r="G39" s="57">
        <f t="shared" si="15"/>
        <v>12165.8865</v>
      </c>
      <c r="H39" s="64"/>
      <c r="I39" s="58" t="s">
        <v>40</v>
      </c>
      <c r="J39" s="59">
        <f aca="true" t="shared" si="16" ref="J39:J52">IF(I39="Less(-)",-1,1)</f>
        <v>1</v>
      </c>
      <c r="K39" s="60" t="s">
        <v>64</v>
      </c>
      <c r="L39" s="60" t="s">
        <v>7</v>
      </c>
      <c r="M39" s="65"/>
      <c r="N39" s="57"/>
      <c r="O39" s="57"/>
      <c r="P39" s="61"/>
      <c r="Q39" s="57"/>
      <c r="R39" s="57"/>
      <c r="S39" s="61"/>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6">
        <f>total_amount_ba($B$2,$D$2,D39,F39,J39,K39,M39)</f>
        <v>12165.8865</v>
      </c>
      <c r="BB39" s="67">
        <f>BA39+SUM(N39:AZ39)</f>
        <v>12165.8865</v>
      </c>
      <c r="BC39" s="68" t="str">
        <f aca="true" t="shared" si="17" ref="BC39:BC52">SpellNumber(L39,BB39)</f>
        <v>INR  Twelve Thousand One Hundred &amp; Sixty Five  and Paise Eighty Nine Only</v>
      </c>
      <c r="BD39" s="77">
        <v>119.27</v>
      </c>
      <c r="BE39" s="74">
        <f>ROUND(BD39*1.12*1.01,2)</f>
        <v>134.92</v>
      </c>
      <c r="BF39" s="74">
        <f>D39*BD39</f>
        <v>17.8905</v>
      </c>
      <c r="BG39" s="80">
        <v>366.494</v>
      </c>
      <c r="BH39" s="81" t="s">
        <v>76</v>
      </c>
      <c r="BI39" s="82">
        <v>119.27</v>
      </c>
      <c r="BK39" s="95">
        <v>71699</v>
      </c>
      <c r="BL39" s="102">
        <f t="shared" si="6"/>
        <v>81105.91</v>
      </c>
      <c r="HS39" s="22">
        <v>2</v>
      </c>
      <c r="HT39" s="22" t="s">
        <v>35</v>
      </c>
      <c r="HU39" s="22" t="s">
        <v>46</v>
      </c>
      <c r="HV39" s="22">
        <v>10</v>
      </c>
      <c r="HW39" s="22" t="s">
        <v>39</v>
      </c>
    </row>
    <row r="40" spans="1:231" s="21" customFormat="1" ht="171" customHeight="1">
      <c r="A40" s="32">
        <v>28</v>
      </c>
      <c r="B40" s="91" t="s">
        <v>371</v>
      </c>
      <c r="C40" s="101" t="s">
        <v>85</v>
      </c>
      <c r="D40" s="100">
        <v>12</v>
      </c>
      <c r="E40" s="94" t="s">
        <v>312</v>
      </c>
      <c r="F40" s="95">
        <v>363.12</v>
      </c>
      <c r="G40" s="57">
        <f t="shared" si="15"/>
        <v>4357.4400000000005</v>
      </c>
      <c r="H40" s="64"/>
      <c r="I40" s="58" t="s">
        <v>40</v>
      </c>
      <c r="J40" s="59">
        <f t="shared" si="16"/>
        <v>1</v>
      </c>
      <c r="K40" s="60" t="s">
        <v>64</v>
      </c>
      <c r="L40" s="60" t="s">
        <v>7</v>
      </c>
      <c r="M40" s="65"/>
      <c r="N40" s="57"/>
      <c r="O40" s="57"/>
      <c r="P40" s="61"/>
      <c r="Q40" s="57"/>
      <c r="R40" s="57"/>
      <c r="S40" s="61"/>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6">
        <f>total_amount_ba($B$2,$D$2,D40,F40,J40,K40,M40)</f>
        <v>4357.4400000000005</v>
      </c>
      <c r="BB40" s="67">
        <f>BA40+SUM(N40:AZ40)</f>
        <v>4357.4400000000005</v>
      </c>
      <c r="BC40" s="68" t="str">
        <f t="shared" si="17"/>
        <v>INR  Four Thousand Three Hundred &amp; Fifty Seven  and Paise Forty Four Only</v>
      </c>
      <c r="BD40" s="77">
        <v>119.27</v>
      </c>
      <c r="BE40" s="74">
        <f>ROUND(BD40*1.12*1.01,2)</f>
        <v>134.92</v>
      </c>
      <c r="BF40" s="74">
        <f>D40*BD40</f>
        <v>1431.24</v>
      </c>
      <c r="BG40" s="80">
        <v>366.494</v>
      </c>
      <c r="BH40" s="81" t="s">
        <v>76</v>
      </c>
      <c r="BI40" s="82">
        <v>119.27</v>
      </c>
      <c r="BK40" s="95">
        <v>321</v>
      </c>
      <c r="BL40" s="102">
        <f t="shared" si="6"/>
        <v>363.12</v>
      </c>
      <c r="HS40" s="22">
        <v>2</v>
      </c>
      <c r="HT40" s="22" t="s">
        <v>35</v>
      </c>
      <c r="HU40" s="22" t="s">
        <v>46</v>
      </c>
      <c r="HV40" s="22">
        <v>10</v>
      </c>
      <c r="HW40" s="22" t="s">
        <v>39</v>
      </c>
    </row>
    <row r="41" spans="1:231" s="21" customFormat="1" ht="186.75" customHeight="1">
      <c r="A41" s="32">
        <v>29</v>
      </c>
      <c r="B41" s="91" t="s">
        <v>372</v>
      </c>
      <c r="C41" s="101" t="s">
        <v>86</v>
      </c>
      <c r="D41" s="100">
        <v>12</v>
      </c>
      <c r="E41" s="94" t="s">
        <v>312</v>
      </c>
      <c r="F41" s="95">
        <v>383.48</v>
      </c>
      <c r="G41" s="57">
        <f t="shared" si="15"/>
        <v>4601.76</v>
      </c>
      <c r="H41" s="64"/>
      <c r="I41" s="58" t="s">
        <v>40</v>
      </c>
      <c r="J41" s="59">
        <f t="shared" si="16"/>
        <v>1</v>
      </c>
      <c r="K41" s="60" t="s">
        <v>64</v>
      </c>
      <c r="L41" s="60" t="s">
        <v>7</v>
      </c>
      <c r="M41" s="65"/>
      <c r="N41" s="57"/>
      <c r="O41" s="57"/>
      <c r="P41" s="61"/>
      <c r="Q41" s="57"/>
      <c r="R41" s="57"/>
      <c r="S41" s="61"/>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6">
        <f aca="true" t="shared" si="18" ref="BA41:BA49">total_amount_ba($B$2,$D$2,D41,F41,J41,K41,M41)</f>
        <v>4601.76</v>
      </c>
      <c r="BB41" s="67">
        <f aca="true" t="shared" si="19" ref="BB41:BB49">BA41+SUM(N41:AZ41)</f>
        <v>4601.76</v>
      </c>
      <c r="BC41" s="68" t="str">
        <f t="shared" si="17"/>
        <v>INR  Four Thousand Six Hundred &amp; One  and Paise Seventy Six Only</v>
      </c>
      <c r="BD41" s="77">
        <v>77.54</v>
      </c>
      <c r="BE41" s="74">
        <f aca="true" t="shared" si="20" ref="BE41:BE49">ROUND(BD41*1.12*1.01,2)</f>
        <v>87.71</v>
      </c>
      <c r="BF41" s="74">
        <f aca="true" t="shared" si="21" ref="BF41:BF49">D41*BD41</f>
        <v>930.48</v>
      </c>
      <c r="BG41" s="80">
        <v>249.639</v>
      </c>
      <c r="BH41" s="81" t="s">
        <v>76</v>
      </c>
      <c r="BI41" s="82">
        <v>77.54</v>
      </c>
      <c r="BK41" s="95">
        <v>339</v>
      </c>
      <c r="BL41" s="102">
        <f t="shared" si="6"/>
        <v>383.48</v>
      </c>
      <c r="HS41" s="22">
        <v>3</v>
      </c>
      <c r="HT41" s="22" t="s">
        <v>48</v>
      </c>
      <c r="HU41" s="22" t="s">
        <v>49</v>
      </c>
      <c r="HV41" s="22">
        <v>10</v>
      </c>
      <c r="HW41" s="22" t="s">
        <v>39</v>
      </c>
    </row>
    <row r="42" spans="1:231" s="21" customFormat="1" ht="48" customHeight="1">
      <c r="A42" s="32">
        <v>30</v>
      </c>
      <c r="B42" s="91" t="s">
        <v>373</v>
      </c>
      <c r="C42" s="101" t="s">
        <v>87</v>
      </c>
      <c r="D42" s="100">
        <v>3.2</v>
      </c>
      <c r="E42" s="94" t="s">
        <v>311</v>
      </c>
      <c r="F42" s="95">
        <v>5096.06</v>
      </c>
      <c r="G42" s="57">
        <f t="shared" si="15"/>
        <v>16307.392000000002</v>
      </c>
      <c r="H42" s="64"/>
      <c r="I42" s="58" t="s">
        <v>40</v>
      </c>
      <c r="J42" s="59">
        <f t="shared" si="16"/>
        <v>1</v>
      </c>
      <c r="K42" s="60" t="s">
        <v>64</v>
      </c>
      <c r="L42" s="60" t="s">
        <v>7</v>
      </c>
      <c r="M42" s="65"/>
      <c r="N42" s="57"/>
      <c r="O42" s="57"/>
      <c r="P42" s="61"/>
      <c r="Q42" s="57"/>
      <c r="R42" s="57"/>
      <c r="S42" s="61"/>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6">
        <f t="shared" si="18"/>
        <v>16307.392000000002</v>
      </c>
      <c r="BB42" s="67">
        <f t="shared" si="19"/>
        <v>16307.392000000002</v>
      </c>
      <c r="BC42" s="68" t="str">
        <f t="shared" si="17"/>
        <v>INR  Sixteen Thousand Three Hundred &amp; Seven  and Paise Thirty Nine Only</v>
      </c>
      <c r="BD42" s="77">
        <v>24</v>
      </c>
      <c r="BE42" s="74">
        <f t="shared" si="20"/>
        <v>27.15</v>
      </c>
      <c r="BF42" s="74">
        <f t="shared" si="21"/>
        <v>76.80000000000001</v>
      </c>
      <c r="BG42" s="80">
        <v>148.26199999999997</v>
      </c>
      <c r="BH42" s="81" t="s">
        <v>76</v>
      </c>
      <c r="BI42" s="82">
        <v>487.41</v>
      </c>
      <c r="BK42" s="95">
        <v>4505</v>
      </c>
      <c r="BL42" s="102">
        <f t="shared" si="6"/>
        <v>5096.06</v>
      </c>
      <c r="HS42" s="22">
        <v>1.01</v>
      </c>
      <c r="HT42" s="22" t="s">
        <v>41</v>
      </c>
      <c r="HU42" s="22" t="s">
        <v>36</v>
      </c>
      <c r="HV42" s="22">
        <v>123.223</v>
      </c>
      <c r="HW42" s="22" t="s">
        <v>39</v>
      </c>
    </row>
    <row r="43" spans="1:231" s="21" customFormat="1" ht="48" customHeight="1">
      <c r="A43" s="32">
        <v>31</v>
      </c>
      <c r="B43" s="92" t="s">
        <v>242</v>
      </c>
      <c r="C43" s="101" t="s">
        <v>88</v>
      </c>
      <c r="D43" s="100">
        <v>2.16</v>
      </c>
      <c r="E43" s="94" t="s">
        <v>311</v>
      </c>
      <c r="F43" s="95">
        <v>5348.31</v>
      </c>
      <c r="G43" s="57">
        <f t="shared" si="15"/>
        <v>11552.349600000001</v>
      </c>
      <c r="H43" s="64"/>
      <c r="I43" s="58" t="s">
        <v>40</v>
      </c>
      <c r="J43" s="59">
        <f t="shared" si="16"/>
        <v>1</v>
      </c>
      <c r="K43" s="60" t="s">
        <v>64</v>
      </c>
      <c r="L43" s="60" t="s">
        <v>7</v>
      </c>
      <c r="M43" s="65"/>
      <c r="N43" s="57"/>
      <c r="O43" s="57"/>
      <c r="P43" s="61"/>
      <c r="Q43" s="57"/>
      <c r="R43" s="57"/>
      <c r="S43" s="61"/>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6">
        <f t="shared" si="18"/>
        <v>11552.349600000001</v>
      </c>
      <c r="BB43" s="67">
        <f t="shared" si="19"/>
        <v>11552.349600000001</v>
      </c>
      <c r="BC43" s="68" t="str">
        <f t="shared" si="17"/>
        <v>INR  Eleven Thousand Five Hundred &amp; Fifty Two  and Paise Thirty Five Only</v>
      </c>
      <c r="BD43" s="77">
        <v>5885.249999999999</v>
      </c>
      <c r="BE43" s="74">
        <f t="shared" si="20"/>
        <v>6657.39</v>
      </c>
      <c r="BF43" s="74">
        <f t="shared" si="21"/>
        <v>12712.14</v>
      </c>
      <c r="BG43" s="80">
        <v>366.345</v>
      </c>
      <c r="BH43" s="81" t="s">
        <v>75</v>
      </c>
      <c r="BI43" s="82">
        <v>266</v>
      </c>
      <c r="BK43" s="95">
        <v>4728</v>
      </c>
      <c r="BL43" s="102">
        <f t="shared" si="6"/>
        <v>5348.31</v>
      </c>
      <c r="HS43" s="22">
        <v>1.02</v>
      </c>
      <c r="HT43" s="22" t="s">
        <v>43</v>
      </c>
      <c r="HU43" s="22" t="s">
        <v>44</v>
      </c>
      <c r="HV43" s="22">
        <v>213</v>
      </c>
      <c r="HW43" s="22" t="s">
        <v>39</v>
      </c>
    </row>
    <row r="44" spans="1:231" s="21" customFormat="1" ht="46.5" customHeight="1">
      <c r="A44" s="32">
        <v>32</v>
      </c>
      <c r="B44" s="92" t="s">
        <v>164</v>
      </c>
      <c r="C44" s="101" t="s">
        <v>89</v>
      </c>
      <c r="D44" s="100">
        <v>15.6</v>
      </c>
      <c r="E44" s="94" t="s">
        <v>312</v>
      </c>
      <c r="F44" s="95">
        <v>707</v>
      </c>
      <c r="G44" s="57">
        <f t="shared" si="15"/>
        <v>11029.199999999999</v>
      </c>
      <c r="H44" s="64"/>
      <c r="I44" s="58" t="s">
        <v>40</v>
      </c>
      <c r="J44" s="59">
        <f t="shared" si="16"/>
        <v>1</v>
      </c>
      <c r="K44" s="60" t="s">
        <v>64</v>
      </c>
      <c r="L44" s="60" t="s">
        <v>7</v>
      </c>
      <c r="M44" s="65"/>
      <c r="N44" s="57"/>
      <c r="O44" s="57"/>
      <c r="P44" s="61"/>
      <c r="Q44" s="57"/>
      <c r="R44" s="57"/>
      <c r="S44" s="61"/>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6">
        <f t="shared" si="18"/>
        <v>11029.199999999999</v>
      </c>
      <c r="BB44" s="67">
        <f t="shared" si="19"/>
        <v>11029.199999999999</v>
      </c>
      <c r="BC44" s="68" t="str">
        <f t="shared" si="17"/>
        <v>INR  Eleven Thousand  &amp;Twenty Nine  and Paise Twenty Only</v>
      </c>
      <c r="BD44" s="77">
        <v>4849.49</v>
      </c>
      <c r="BE44" s="74">
        <f t="shared" si="20"/>
        <v>5485.74</v>
      </c>
      <c r="BF44" s="74">
        <f t="shared" si="21"/>
        <v>75652.044</v>
      </c>
      <c r="BG44" s="80">
        <v>191.062</v>
      </c>
      <c r="BH44" s="81" t="s">
        <v>75</v>
      </c>
      <c r="BI44" s="82">
        <v>24</v>
      </c>
      <c r="BK44" s="95">
        <v>625</v>
      </c>
      <c r="BL44" s="102">
        <f t="shared" si="6"/>
        <v>707</v>
      </c>
      <c r="HS44" s="22">
        <v>2</v>
      </c>
      <c r="HT44" s="22" t="s">
        <v>35</v>
      </c>
      <c r="HU44" s="22" t="s">
        <v>46</v>
      </c>
      <c r="HV44" s="22">
        <v>10</v>
      </c>
      <c r="HW44" s="22" t="s">
        <v>39</v>
      </c>
    </row>
    <row r="45" spans="1:231" s="21" customFormat="1" ht="86.25" customHeight="1">
      <c r="A45" s="32">
        <v>33</v>
      </c>
      <c r="B45" s="92" t="s">
        <v>243</v>
      </c>
      <c r="C45" s="101" t="s">
        <v>90</v>
      </c>
      <c r="D45" s="100">
        <v>110</v>
      </c>
      <c r="E45" s="94" t="s">
        <v>313</v>
      </c>
      <c r="F45" s="93">
        <v>20.36</v>
      </c>
      <c r="G45" s="57">
        <f>J45*D45</f>
        <v>110</v>
      </c>
      <c r="H45" s="64"/>
      <c r="I45" s="58" t="s">
        <v>40</v>
      </c>
      <c r="J45" s="59">
        <f t="shared" si="16"/>
        <v>1</v>
      </c>
      <c r="K45" s="60" t="s">
        <v>64</v>
      </c>
      <c r="L45" s="60" t="s">
        <v>7</v>
      </c>
      <c r="M45" s="65"/>
      <c r="N45" s="57"/>
      <c r="O45" s="57"/>
      <c r="P45" s="61"/>
      <c r="Q45" s="57"/>
      <c r="R45" s="57"/>
      <c r="S45" s="61"/>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6">
        <f t="shared" si="18"/>
        <v>2239.6</v>
      </c>
      <c r="BB45" s="67">
        <f t="shared" si="19"/>
        <v>2239.6</v>
      </c>
      <c r="BC45" s="68" t="str">
        <f t="shared" si="17"/>
        <v>INR  Two Thousand Two Hundred &amp; Thirty Nine  and Paise Sixty Only</v>
      </c>
      <c r="BD45" s="77">
        <v>328</v>
      </c>
      <c r="BE45" s="74">
        <f t="shared" si="20"/>
        <v>371.03</v>
      </c>
      <c r="BF45" s="74">
        <f t="shared" si="21"/>
        <v>36080</v>
      </c>
      <c r="BG45" s="80">
        <v>31.669</v>
      </c>
      <c r="BH45" s="81" t="s">
        <v>76</v>
      </c>
      <c r="BI45" s="83">
        <v>5064.18</v>
      </c>
      <c r="BK45" s="93">
        <v>18</v>
      </c>
      <c r="BL45" s="102">
        <f t="shared" si="6"/>
        <v>20.36</v>
      </c>
      <c r="HS45" s="22">
        <v>2</v>
      </c>
      <c r="HT45" s="22" t="s">
        <v>35</v>
      </c>
      <c r="HU45" s="22" t="s">
        <v>46</v>
      </c>
      <c r="HV45" s="22">
        <v>10</v>
      </c>
      <c r="HW45" s="22" t="s">
        <v>39</v>
      </c>
    </row>
    <row r="46" spans="1:231" s="21" customFormat="1" ht="90.75" customHeight="1">
      <c r="A46" s="32">
        <v>34</v>
      </c>
      <c r="B46" s="91" t="s">
        <v>244</v>
      </c>
      <c r="C46" s="101" t="s">
        <v>91</v>
      </c>
      <c r="D46" s="100">
        <v>120</v>
      </c>
      <c r="E46" s="94" t="s">
        <v>154</v>
      </c>
      <c r="F46" s="93">
        <v>290.72</v>
      </c>
      <c r="G46" s="57">
        <f>J46*D46</f>
        <v>120</v>
      </c>
      <c r="H46" s="64"/>
      <c r="I46" s="58" t="s">
        <v>40</v>
      </c>
      <c r="J46" s="59">
        <f t="shared" si="16"/>
        <v>1</v>
      </c>
      <c r="K46" s="60" t="s">
        <v>64</v>
      </c>
      <c r="L46" s="60" t="s">
        <v>7</v>
      </c>
      <c r="M46" s="65"/>
      <c r="N46" s="57"/>
      <c r="O46" s="57"/>
      <c r="P46" s="61"/>
      <c r="Q46" s="57"/>
      <c r="R46" s="57"/>
      <c r="S46" s="61"/>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6">
        <f t="shared" si="18"/>
        <v>34886.4</v>
      </c>
      <c r="BB46" s="67">
        <f t="shared" si="19"/>
        <v>34886.4</v>
      </c>
      <c r="BC46" s="68" t="str">
        <f t="shared" si="17"/>
        <v>INR  Thirty Four Thousand Eight Hundred &amp; Eighty Six  and Paise Forty Only</v>
      </c>
      <c r="BD46" s="77">
        <v>71269</v>
      </c>
      <c r="BE46" s="74">
        <f t="shared" si="20"/>
        <v>80619.49</v>
      </c>
      <c r="BF46" s="74">
        <f t="shared" si="21"/>
        <v>8552280</v>
      </c>
      <c r="BG46" s="80">
        <v>163.276</v>
      </c>
      <c r="BH46" s="81" t="s">
        <v>76</v>
      </c>
      <c r="BI46" s="83">
        <v>5670.773</v>
      </c>
      <c r="BK46" s="93">
        <v>257</v>
      </c>
      <c r="BL46" s="102">
        <f t="shared" si="6"/>
        <v>290.72</v>
      </c>
      <c r="HS46" s="22">
        <v>2</v>
      </c>
      <c r="HT46" s="22" t="s">
        <v>35</v>
      </c>
      <c r="HU46" s="22" t="s">
        <v>46</v>
      </c>
      <c r="HV46" s="22">
        <v>10</v>
      </c>
      <c r="HW46" s="22" t="s">
        <v>39</v>
      </c>
    </row>
    <row r="47" spans="1:231" s="21" customFormat="1" ht="76.5" customHeight="1">
      <c r="A47" s="32">
        <v>35</v>
      </c>
      <c r="B47" s="92" t="s">
        <v>374</v>
      </c>
      <c r="C47" s="101" t="s">
        <v>92</v>
      </c>
      <c r="D47" s="100">
        <v>4.83</v>
      </c>
      <c r="E47" s="94" t="s">
        <v>156</v>
      </c>
      <c r="F47" s="93">
        <v>5522.52</v>
      </c>
      <c r="G47" s="57">
        <f>J47*D47</f>
        <v>4.83</v>
      </c>
      <c r="H47" s="64"/>
      <c r="I47" s="58" t="s">
        <v>40</v>
      </c>
      <c r="J47" s="59">
        <f t="shared" si="16"/>
        <v>1</v>
      </c>
      <c r="K47" s="60" t="s">
        <v>64</v>
      </c>
      <c r="L47" s="60" t="s">
        <v>7</v>
      </c>
      <c r="M47" s="65"/>
      <c r="N47" s="57"/>
      <c r="O47" s="57"/>
      <c r="P47" s="61"/>
      <c r="Q47" s="57"/>
      <c r="R47" s="57"/>
      <c r="S47" s="61"/>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6">
        <f t="shared" si="18"/>
        <v>26673.771600000004</v>
      </c>
      <c r="BB47" s="67">
        <f t="shared" si="19"/>
        <v>26673.771600000004</v>
      </c>
      <c r="BC47" s="68" t="str">
        <f t="shared" si="17"/>
        <v>INR  Twenty Six Thousand Six Hundred &amp; Seventy Three  and Paise Seventy Seven Only</v>
      </c>
      <c r="BD47" s="77">
        <v>178</v>
      </c>
      <c r="BE47" s="74">
        <f t="shared" si="20"/>
        <v>201.35</v>
      </c>
      <c r="BF47" s="74">
        <f t="shared" si="21"/>
        <v>859.74</v>
      </c>
      <c r="BG47" s="80">
        <v>10.925</v>
      </c>
      <c r="BH47" s="81" t="s">
        <v>76</v>
      </c>
      <c r="BI47" s="83">
        <v>5765.773</v>
      </c>
      <c r="BK47" s="93">
        <v>4882</v>
      </c>
      <c r="BL47" s="102">
        <f t="shared" si="6"/>
        <v>5522.52</v>
      </c>
      <c r="HS47" s="22">
        <v>3</v>
      </c>
      <c r="HT47" s="22" t="s">
        <v>48</v>
      </c>
      <c r="HU47" s="22" t="s">
        <v>49</v>
      </c>
      <c r="HV47" s="22">
        <v>10</v>
      </c>
      <c r="HW47" s="22" t="s">
        <v>39</v>
      </c>
    </row>
    <row r="48" spans="1:231" s="21" customFormat="1" ht="88.5" customHeight="1">
      <c r="A48" s="32">
        <v>36</v>
      </c>
      <c r="B48" s="92" t="s">
        <v>375</v>
      </c>
      <c r="C48" s="101" t="s">
        <v>93</v>
      </c>
      <c r="D48" s="100">
        <v>2.5</v>
      </c>
      <c r="E48" s="94" t="s">
        <v>154</v>
      </c>
      <c r="F48" s="95">
        <v>406.1</v>
      </c>
      <c r="G48" s="57">
        <f>F48*D48</f>
        <v>1015.25</v>
      </c>
      <c r="H48" s="64"/>
      <c r="I48" s="58" t="s">
        <v>40</v>
      </c>
      <c r="J48" s="59">
        <f t="shared" si="16"/>
        <v>1</v>
      </c>
      <c r="K48" s="60" t="s">
        <v>64</v>
      </c>
      <c r="L48" s="60" t="s">
        <v>7</v>
      </c>
      <c r="M48" s="65"/>
      <c r="N48" s="57"/>
      <c r="O48" s="57"/>
      <c r="P48" s="61"/>
      <c r="Q48" s="57"/>
      <c r="R48" s="57"/>
      <c r="S48" s="61"/>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6">
        <f t="shared" si="18"/>
        <v>1015.25</v>
      </c>
      <c r="BB48" s="67">
        <f t="shared" si="19"/>
        <v>1015.25</v>
      </c>
      <c r="BC48" s="68" t="str">
        <f t="shared" si="17"/>
        <v>INR  One Thousand  &amp;Fifteen  and Paise Twenty Five Only</v>
      </c>
      <c r="BD48" s="77">
        <v>4812</v>
      </c>
      <c r="BE48" s="74">
        <f t="shared" si="20"/>
        <v>5443.33</v>
      </c>
      <c r="BF48" s="74">
        <f t="shared" si="21"/>
        <v>12030</v>
      </c>
      <c r="BG48" s="80">
        <v>1105.43</v>
      </c>
      <c r="BH48" s="81" t="s">
        <v>75</v>
      </c>
      <c r="BI48" s="82">
        <v>359</v>
      </c>
      <c r="BK48" s="95">
        <v>359</v>
      </c>
      <c r="BL48" s="102">
        <f t="shared" si="6"/>
        <v>406.1</v>
      </c>
      <c r="HS48" s="22">
        <v>1.01</v>
      </c>
      <c r="HT48" s="22" t="s">
        <v>41</v>
      </c>
      <c r="HU48" s="22" t="s">
        <v>36</v>
      </c>
      <c r="HV48" s="22">
        <v>123.223</v>
      </c>
      <c r="HW48" s="22" t="s">
        <v>39</v>
      </c>
    </row>
    <row r="49" spans="1:231" s="21" customFormat="1" ht="87.75" customHeight="1">
      <c r="A49" s="32">
        <v>37</v>
      </c>
      <c r="B49" s="92" t="s">
        <v>376</v>
      </c>
      <c r="C49" s="101" t="s">
        <v>94</v>
      </c>
      <c r="D49" s="100">
        <v>44</v>
      </c>
      <c r="E49" s="94" t="s">
        <v>163</v>
      </c>
      <c r="F49" s="95">
        <v>28.28</v>
      </c>
      <c r="G49" s="57">
        <f>F49*D49</f>
        <v>1244.3200000000002</v>
      </c>
      <c r="H49" s="64"/>
      <c r="I49" s="58" t="s">
        <v>40</v>
      </c>
      <c r="J49" s="59">
        <f t="shared" si="16"/>
        <v>1</v>
      </c>
      <c r="K49" s="60" t="s">
        <v>64</v>
      </c>
      <c r="L49" s="60" t="s">
        <v>7</v>
      </c>
      <c r="M49" s="65"/>
      <c r="N49" s="57"/>
      <c r="O49" s="57"/>
      <c r="P49" s="61"/>
      <c r="Q49" s="57"/>
      <c r="R49" s="57"/>
      <c r="S49" s="61"/>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6">
        <f t="shared" si="18"/>
        <v>1244.3200000000002</v>
      </c>
      <c r="BB49" s="67">
        <f t="shared" si="19"/>
        <v>1244.3200000000002</v>
      </c>
      <c r="BC49" s="68" t="str">
        <f t="shared" si="17"/>
        <v>INR  One Thousand Two Hundred &amp; Forty Four  and Paise Thirty Two Only</v>
      </c>
      <c r="BD49" s="77">
        <v>664</v>
      </c>
      <c r="BE49" s="74">
        <f t="shared" si="20"/>
        <v>751.12</v>
      </c>
      <c r="BF49" s="74">
        <f t="shared" si="21"/>
        <v>29216</v>
      </c>
      <c r="BG49" s="80">
        <v>44.443</v>
      </c>
      <c r="BH49" s="81" t="s">
        <v>75</v>
      </c>
      <c r="BI49" s="82">
        <v>377</v>
      </c>
      <c r="BK49" s="95">
        <v>25</v>
      </c>
      <c r="BL49" s="102">
        <f t="shared" si="6"/>
        <v>28.28</v>
      </c>
      <c r="HS49" s="22"/>
      <c r="HT49" s="22"/>
      <c r="HU49" s="22"/>
      <c r="HV49" s="22"/>
      <c r="HW49" s="22"/>
    </row>
    <row r="50" spans="1:231" s="21" customFormat="1" ht="48.75" customHeight="1">
      <c r="A50" s="32">
        <v>38</v>
      </c>
      <c r="B50" s="92" t="s">
        <v>377</v>
      </c>
      <c r="C50" s="101" t="s">
        <v>95</v>
      </c>
      <c r="D50" s="100">
        <v>17</v>
      </c>
      <c r="E50" s="94" t="s">
        <v>163</v>
      </c>
      <c r="F50" s="95">
        <v>19.23</v>
      </c>
      <c r="G50" s="57">
        <f>F50*D50</f>
        <v>326.91</v>
      </c>
      <c r="H50" s="64"/>
      <c r="I50" s="58" t="s">
        <v>40</v>
      </c>
      <c r="J50" s="59">
        <f t="shared" si="16"/>
        <v>1</v>
      </c>
      <c r="K50" s="60" t="s">
        <v>64</v>
      </c>
      <c r="L50" s="60" t="s">
        <v>7</v>
      </c>
      <c r="M50" s="65"/>
      <c r="N50" s="57"/>
      <c r="O50" s="57"/>
      <c r="P50" s="61"/>
      <c r="Q50" s="57"/>
      <c r="R50" s="57"/>
      <c r="S50" s="61"/>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6">
        <f>total_amount_ba($B$2,$D$2,D50,F50,J50,K50,M50)</f>
        <v>326.91</v>
      </c>
      <c r="BB50" s="67">
        <f>BA50+SUM(N50:AZ50)</f>
        <v>326.91</v>
      </c>
      <c r="BC50" s="68" t="str">
        <f t="shared" si="17"/>
        <v>INR  Three Hundred &amp; Twenty Six  and Paise Ninety One Only</v>
      </c>
      <c r="BD50" s="77">
        <v>119.27</v>
      </c>
      <c r="BE50" s="74">
        <f>ROUND(BD50*1.12*1.01,2)</f>
        <v>134.92</v>
      </c>
      <c r="BF50" s="74">
        <f>D50*BD50</f>
        <v>2027.59</v>
      </c>
      <c r="BG50" s="80">
        <v>692.078</v>
      </c>
      <c r="BH50" s="81" t="s">
        <v>75</v>
      </c>
      <c r="BI50" s="82">
        <v>21</v>
      </c>
      <c r="BK50" s="95">
        <v>17</v>
      </c>
      <c r="BL50" s="102">
        <f t="shared" si="6"/>
        <v>19.23</v>
      </c>
      <c r="HS50" s="22">
        <v>2</v>
      </c>
      <c r="HT50" s="22" t="s">
        <v>35</v>
      </c>
      <c r="HU50" s="22" t="s">
        <v>46</v>
      </c>
      <c r="HV50" s="22">
        <v>10</v>
      </c>
      <c r="HW50" s="22" t="s">
        <v>39</v>
      </c>
    </row>
    <row r="51" spans="1:231" s="21" customFormat="1" ht="45" customHeight="1">
      <c r="A51" s="32">
        <v>39</v>
      </c>
      <c r="B51" s="92" t="s">
        <v>378</v>
      </c>
      <c r="C51" s="101" t="s">
        <v>96</v>
      </c>
      <c r="D51" s="100">
        <v>18</v>
      </c>
      <c r="E51" s="94" t="s">
        <v>163</v>
      </c>
      <c r="F51" s="93">
        <v>45.25</v>
      </c>
      <c r="G51" s="57">
        <f>F51*D51</f>
        <v>814.5</v>
      </c>
      <c r="H51" s="64"/>
      <c r="I51" s="58" t="s">
        <v>40</v>
      </c>
      <c r="J51" s="59">
        <f t="shared" si="16"/>
        <v>1</v>
      </c>
      <c r="K51" s="60" t="s">
        <v>64</v>
      </c>
      <c r="L51" s="60" t="s">
        <v>7</v>
      </c>
      <c r="M51" s="65"/>
      <c r="N51" s="57"/>
      <c r="O51" s="57"/>
      <c r="P51" s="61"/>
      <c r="Q51" s="57"/>
      <c r="R51" s="57"/>
      <c r="S51" s="61"/>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6">
        <f>total_amount_ba($B$2,$D$2,D51,F51,J51,K51,M51)</f>
        <v>814.5</v>
      </c>
      <c r="BB51" s="67">
        <f>BA51+SUM(N51:AZ51)</f>
        <v>814.5</v>
      </c>
      <c r="BC51" s="68" t="str">
        <f t="shared" si="17"/>
        <v>INR  Eight Hundred &amp; Fourteen  and Paise Fifty Only</v>
      </c>
      <c r="BD51" s="77">
        <v>77.54</v>
      </c>
      <c r="BE51" s="74">
        <f>ROUND(BD51*1.12*1.01,2)</f>
        <v>87.71</v>
      </c>
      <c r="BF51" s="74">
        <f>D51*BD51</f>
        <v>1395.72</v>
      </c>
      <c r="BG51" s="80">
        <v>13.967</v>
      </c>
      <c r="BH51" s="81" t="s">
        <v>78</v>
      </c>
      <c r="BI51" s="83">
        <v>71269</v>
      </c>
      <c r="BK51" s="93">
        <v>40</v>
      </c>
      <c r="BL51" s="102">
        <f t="shared" si="6"/>
        <v>45.25</v>
      </c>
      <c r="HS51" s="22">
        <v>3</v>
      </c>
      <c r="HT51" s="22" t="s">
        <v>48</v>
      </c>
      <c r="HU51" s="22" t="s">
        <v>49</v>
      </c>
      <c r="HV51" s="22">
        <v>10</v>
      </c>
      <c r="HW51" s="22" t="s">
        <v>39</v>
      </c>
    </row>
    <row r="52" spans="1:231" s="21" customFormat="1" ht="114" customHeight="1">
      <c r="A52" s="32">
        <v>40</v>
      </c>
      <c r="B52" s="92" t="s">
        <v>245</v>
      </c>
      <c r="C52" s="101" t="s">
        <v>97</v>
      </c>
      <c r="D52" s="100">
        <v>13.766</v>
      </c>
      <c r="E52" s="94" t="s">
        <v>154</v>
      </c>
      <c r="F52" s="95">
        <v>142.53</v>
      </c>
      <c r="G52" s="57">
        <f>F52*D52</f>
        <v>1962.06798</v>
      </c>
      <c r="H52" s="64"/>
      <c r="I52" s="58" t="s">
        <v>40</v>
      </c>
      <c r="J52" s="59">
        <f t="shared" si="16"/>
        <v>1</v>
      </c>
      <c r="K52" s="60" t="s">
        <v>64</v>
      </c>
      <c r="L52" s="60" t="s">
        <v>7</v>
      </c>
      <c r="M52" s="65"/>
      <c r="N52" s="57"/>
      <c r="O52" s="57"/>
      <c r="P52" s="61"/>
      <c r="Q52" s="57"/>
      <c r="R52" s="57"/>
      <c r="S52" s="61"/>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6">
        <f>total_amount_ba($B$2,$D$2,D52,F52,J52,K52,M52)</f>
        <v>1962.06798</v>
      </c>
      <c r="BB52" s="67">
        <f>BA52+SUM(N52:AZ52)</f>
        <v>1962.06798</v>
      </c>
      <c r="BC52" s="68" t="str">
        <f t="shared" si="17"/>
        <v>INR  One Thousand Nine Hundred &amp; Sixty Two  and Paise Seven Only</v>
      </c>
      <c r="BD52" s="77">
        <v>119.27</v>
      </c>
      <c r="BE52" s="74">
        <f>ROUND(BD52*1.12*1.01,2)</f>
        <v>134.92</v>
      </c>
      <c r="BF52" s="74">
        <f>D52*BD52</f>
        <v>1641.8708199999999</v>
      </c>
      <c r="BG52" s="80">
        <v>366.494</v>
      </c>
      <c r="BH52" s="81" t="s">
        <v>76</v>
      </c>
      <c r="BI52" s="82">
        <v>119.27</v>
      </c>
      <c r="BK52" s="95">
        <v>126</v>
      </c>
      <c r="BL52" s="102">
        <f t="shared" si="6"/>
        <v>142.53</v>
      </c>
      <c r="HS52" s="22">
        <v>2</v>
      </c>
      <c r="HT52" s="22" t="s">
        <v>35</v>
      </c>
      <c r="HU52" s="22" t="s">
        <v>46</v>
      </c>
      <c r="HV52" s="22">
        <v>10</v>
      </c>
      <c r="HW52" s="22" t="s">
        <v>39</v>
      </c>
    </row>
    <row r="53" spans="1:231" s="21" customFormat="1" ht="116.25" customHeight="1">
      <c r="A53" s="32">
        <v>41</v>
      </c>
      <c r="B53" s="92" t="s">
        <v>246</v>
      </c>
      <c r="C53" s="101" t="s">
        <v>98</v>
      </c>
      <c r="D53" s="100">
        <v>11.333</v>
      </c>
      <c r="E53" s="94" t="s">
        <v>154</v>
      </c>
      <c r="F53" s="95">
        <v>142.53</v>
      </c>
      <c r="G53" s="57">
        <f t="shared" si="7"/>
        <v>1615.29249</v>
      </c>
      <c r="H53" s="64"/>
      <c r="I53" s="58" t="s">
        <v>40</v>
      </c>
      <c r="J53" s="59">
        <f t="shared" si="9"/>
        <v>1</v>
      </c>
      <c r="K53" s="60" t="s">
        <v>64</v>
      </c>
      <c r="L53" s="60" t="s">
        <v>7</v>
      </c>
      <c r="M53" s="65"/>
      <c r="N53" s="57"/>
      <c r="O53" s="57"/>
      <c r="P53" s="61"/>
      <c r="Q53" s="57"/>
      <c r="R53" s="57"/>
      <c r="S53" s="61"/>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6">
        <f aca="true" t="shared" si="22" ref="BA53:BA61">total_amount_ba($B$2,$D$2,D53,F53,J53,K53,M53)</f>
        <v>1615.29249</v>
      </c>
      <c r="BB53" s="67">
        <f aca="true" t="shared" si="23" ref="BB53:BB61">BA53+SUM(N53:AZ53)</f>
        <v>1615.29249</v>
      </c>
      <c r="BC53" s="68" t="str">
        <f t="shared" si="10"/>
        <v>INR  One Thousand Six Hundred &amp; Fifteen  and Paise Twenty Nine Only</v>
      </c>
      <c r="BD53" s="77">
        <v>77.54</v>
      </c>
      <c r="BE53" s="74">
        <f aca="true" t="shared" si="24" ref="BE53:BE61">ROUND(BD53*1.12*1.01,2)</f>
        <v>87.71</v>
      </c>
      <c r="BF53" s="74">
        <f aca="true" t="shared" si="25" ref="BF53:BF61">D53*BD53</f>
        <v>878.7608200000001</v>
      </c>
      <c r="BG53" s="80">
        <v>249.639</v>
      </c>
      <c r="BH53" s="81" t="s">
        <v>76</v>
      </c>
      <c r="BI53" s="82">
        <v>77.54</v>
      </c>
      <c r="BK53" s="95">
        <v>126</v>
      </c>
      <c r="BL53" s="102">
        <f t="shared" si="6"/>
        <v>142.53</v>
      </c>
      <c r="HS53" s="22">
        <v>3</v>
      </c>
      <c r="HT53" s="22" t="s">
        <v>48</v>
      </c>
      <c r="HU53" s="22" t="s">
        <v>49</v>
      </c>
      <c r="HV53" s="22">
        <v>10</v>
      </c>
      <c r="HW53" s="22" t="s">
        <v>39</v>
      </c>
    </row>
    <row r="54" spans="1:231" s="21" customFormat="1" ht="143.25" customHeight="1">
      <c r="A54" s="32">
        <v>42</v>
      </c>
      <c r="B54" s="92" t="s">
        <v>379</v>
      </c>
      <c r="C54" s="101" t="s">
        <v>99</v>
      </c>
      <c r="D54" s="100">
        <v>6</v>
      </c>
      <c r="E54" s="94" t="s">
        <v>154</v>
      </c>
      <c r="F54" s="95">
        <v>3154.92</v>
      </c>
      <c r="G54" s="57">
        <f t="shared" si="7"/>
        <v>18929.52</v>
      </c>
      <c r="H54" s="64"/>
      <c r="I54" s="58" t="s">
        <v>40</v>
      </c>
      <c r="J54" s="59">
        <f t="shared" si="9"/>
        <v>1</v>
      </c>
      <c r="K54" s="60" t="s">
        <v>64</v>
      </c>
      <c r="L54" s="60" t="s">
        <v>7</v>
      </c>
      <c r="M54" s="65"/>
      <c r="N54" s="57"/>
      <c r="O54" s="57"/>
      <c r="P54" s="61"/>
      <c r="Q54" s="57"/>
      <c r="R54" s="57"/>
      <c r="S54" s="61"/>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6">
        <f t="shared" si="22"/>
        <v>18929.52</v>
      </c>
      <c r="BB54" s="67">
        <f t="shared" si="23"/>
        <v>18929.52</v>
      </c>
      <c r="BC54" s="68" t="str">
        <f t="shared" si="10"/>
        <v>INR  Eighteen Thousand Nine Hundred &amp; Twenty Nine  and Paise Fifty Two Only</v>
      </c>
      <c r="BD54" s="77">
        <v>24</v>
      </c>
      <c r="BE54" s="74">
        <f t="shared" si="24"/>
        <v>27.15</v>
      </c>
      <c r="BF54" s="74">
        <f t="shared" si="25"/>
        <v>144</v>
      </c>
      <c r="BG54" s="80">
        <v>148.26199999999997</v>
      </c>
      <c r="BH54" s="81" t="s">
        <v>76</v>
      </c>
      <c r="BI54" s="82">
        <v>487.41</v>
      </c>
      <c r="BK54" s="95">
        <v>2789</v>
      </c>
      <c r="BL54" s="102">
        <f t="shared" si="6"/>
        <v>3154.92</v>
      </c>
      <c r="HS54" s="22">
        <v>1.01</v>
      </c>
      <c r="HT54" s="22" t="s">
        <v>41</v>
      </c>
      <c r="HU54" s="22" t="s">
        <v>36</v>
      </c>
      <c r="HV54" s="22">
        <v>123.223</v>
      </c>
      <c r="HW54" s="22" t="s">
        <v>39</v>
      </c>
    </row>
    <row r="55" spans="1:231" s="21" customFormat="1" ht="148.5" customHeight="1">
      <c r="A55" s="32">
        <v>43</v>
      </c>
      <c r="B55" s="92" t="s">
        <v>380</v>
      </c>
      <c r="C55" s="101" t="s">
        <v>100</v>
      </c>
      <c r="D55" s="100">
        <v>6</v>
      </c>
      <c r="E55" s="94" t="s">
        <v>154</v>
      </c>
      <c r="F55" s="95">
        <v>3187.72</v>
      </c>
      <c r="G55" s="57">
        <f t="shared" si="7"/>
        <v>19126.32</v>
      </c>
      <c r="H55" s="64"/>
      <c r="I55" s="58" t="s">
        <v>40</v>
      </c>
      <c r="J55" s="59">
        <f t="shared" si="9"/>
        <v>1</v>
      </c>
      <c r="K55" s="60" t="s">
        <v>64</v>
      </c>
      <c r="L55" s="60" t="s">
        <v>7</v>
      </c>
      <c r="M55" s="65"/>
      <c r="N55" s="57"/>
      <c r="O55" s="57"/>
      <c r="P55" s="61"/>
      <c r="Q55" s="57"/>
      <c r="R55" s="57"/>
      <c r="S55" s="61"/>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6">
        <f t="shared" si="22"/>
        <v>19126.32</v>
      </c>
      <c r="BB55" s="67">
        <f t="shared" si="23"/>
        <v>19126.32</v>
      </c>
      <c r="BC55" s="68" t="str">
        <f t="shared" si="10"/>
        <v>INR  Nineteen Thousand One Hundred &amp; Twenty Six  and Paise Thirty Two Only</v>
      </c>
      <c r="BD55" s="77">
        <v>5885.249999999999</v>
      </c>
      <c r="BE55" s="74">
        <f t="shared" si="24"/>
        <v>6657.39</v>
      </c>
      <c r="BF55" s="74">
        <f t="shared" si="25"/>
        <v>35311.49999999999</v>
      </c>
      <c r="BG55" s="80">
        <v>366.345</v>
      </c>
      <c r="BH55" s="81" t="s">
        <v>75</v>
      </c>
      <c r="BI55" s="82">
        <v>266</v>
      </c>
      <c r="BK55" s="95">
        <v>2818</v>
      </c>
      <c r="BL55" s="102">
        <f t="shared" si="6"/>
        <v>3187.72</v>
      </c>
      <c r="HS55" s="22">
        <v>1.02</v>
      </c>
      <c r="HT55" s="22" t="s">
        <v>43</v>
      </c>
      <c r="HU55" s="22" t="s">
        <v>44</v>
      </c>
      <c r="HV55" s="22">
        <v>213</v>
      </c>
      <c r="HW55" s="22" t="s">
        <v>39</v>
      </c>
    </row>
    <row r="56" spans="1:231" s="21" customFormat="1" ht="106.5" customHeight="1">
      <c r="A56" s="32">
        <v>44</v>
      </c>
      <c r="B56" s="92" t="s">
        <v>247</v>
      </c>
      <c r="C56" s="101" t="s">
        <v>101</v>
      </c>
      <c r="D56" s="100">
        <v>0.18</v>
      </c>
      <c r="E56" s="94" t="s">
        <v>156</v>
      </c>
      <c r="F56" s="95">
        <v>86079.8</v>
      </c>
      <c r="G56" s="57">
        <f t="shared" si="7"/>
        <v>15494.364</v>
      </c>
      <c r="H56" s="64"/>
      <c r="I56" s="58" t="s">
        <v>40</v>
      </c>
      <c r="J56" s="59">
        <f t="shared" si="9"/>
        <v>1</v>
      </c>
      <c r="K56" s="60" t="s">
        <v>64</v>
      </c>
      <c r="L56" s="60" t="s">
        <v>7</v>
      </c>
      <c r="M56" s="65"/>
      <c r="N56" s="57"/>
      <c r="O56" s="57"/>
      <c r="P56" s="61"/>
      <c r="Q56" s="57"/>
      <c r="R56" s="57"/>
      <c r="S56" s="61"/>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6">
        <f t="shared" si="22"/>
        <v>15494.364</v>
      </c>
      <c r="BB56" s="67">
        <f t="shared" si="23"/>
        <v>15494.364</v>
      </c>
      <c r="BC56" s="68" t="str">
        <f t="shared" si="10"/>
        <v>INR  Fifteen Thousand Four Hundred &amp; Ninety Four  and Paise Thirty Six Only</v>
      </c>
      <c r="BD56" s="77">
        <v>4849.49</v>
      </c>
      <c r="BE56" s="74">
        <f t="shared" si="24"/>
        <v>5485.74</v>
      </c>
      <c r="BF56" s="74">
        <f t="shared" si="25"/>
        <v>872.9082</v>
      </c>
      <c r="BG56" s="80">
        <v>191.062</v>
      </c>
      <c r="BH56" s="81" t="s">
        <v>75</v>
      </c>
      <c r="BI56" s="82">
        <v>24</v>
      </c>
      <c r="BK56" s="95">
        <v>76096</v>
      </c>
      <c r="BL56" s="102">
        <f t="shared" si="6"/>
        <v>86079.8</v>
      </c>
      <c r="HS56" s="22">
        <v>2</v>
      </c>
      <c r="HT56" s="22" t="s">
        <v>35</v>
      </c>
      <c r="HU56" s="22" t="s">
        <v>46</v>
      </c>
      <c r="HV56" s="22">
        <v>10</v>
      </c>
      <c r="HW56" s="22" t="s">
        <v>39</v>
      </c>
    </row>
    <row r="57" spans="1:231" s="21" customFormat="1" ht="105.75" customHeight="1">
      <c r="A57" s="32">
        <v>45</v>
      </c>
      <c r="B57" s="92" t="s">
        <v>248</v>
      </c>
      <c r="C57" s="101" t="s">
        <v>102</v>
      </c>
      <c r="D57" s="100">
        <v>0.16</v>
      </c>
      <c r="E57" s="94" t="s">
        <v>156</v>
      </c>
      <c r="F57" s="93">
        <v>86306.04</v>
      </c>
      <c r="G57" s="57">
        <f t="shared" si="7"/>
        <v>13808.9664</v>
      </c>
      <c r="H57" s="64"/>
      <c r="I57" s="58" t="s">
        <v>40</v>
      </c>
      <c r="J57" s="59">
        <f t="shared" si="9"/>
        <v>1</v>
      </c>
      <c r="K57" s="60" t="s">
        <v>64</v>
      </c>
      <c r="L57" s="60" t="s">
        <v>7</v>
      </c>
      <c r="M57" s="65"/>
      <c r="N57" s="57"/>
      <c r="O57" s="57"/>
      <c r="P57" s="61"/>
      <c r="Q57" s="57"/>
      <c r="R57" s="57"/>
      <c r="S57" s="61"/>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6">
        <f t="shared" si="22"/>
        <v>13808.9664</v>
      </c>
      <c r="BB57" s="67">
        <f t="shared" si="23"/>
        <v>13808.9664</v>
      </c>
      <c r="BC57" s="68" t="str">
        <f t="shared" si="10"/>
        <v>INR  Thirteen Thousand Eight Hundred &amp; Eight  and Paise Ninety Seven Only</v>
      </c>
      <c r="BD57" s="77">
        <v>328</v>
      </c>
      <c r="BE57" s="74">
        <f t="shared" si="24"/>
        <v>371.03</v>
      </c>
      <c r="BF57" s="74">
        <f t="shared" si="25"/>
        <v>52.480000000000004</v>
      </c>
      <c r="BG57" s="80">
        <v>31.669</v>
      </c>
      <c r="BH57" s="81" t="s">
        <v>76</v>
      </c>
      <c r="BI57" s="83">
        <v>5064.18</v>
      </c>
      <c r="BK57" s="93">
        <v>76296</v>
      </c>
      <c r="BL57" s="102">
        <f t="shared" si="6"/>
        <v>86306.04</v>
      </c>
      <c r="HS57" s="22">
        <v>2</v>
      </c>
      <c r="HT57" s="22" t="s">
        <v>35</v>
      </c>
      <c r="HU57" s="22" t="s">
        <v>46</v>
      </c>
      <c r="HV57" s="22">
        <v>10</v>
      </c>
      <c r="HW57" s="22" t="s">
        <v>39</v>
      </c>
    </row>
    <row r="58" spans="1:231" s="21" customFormat="1" ht="160.5" customHeight="1">
      <c r="A58" s="32">
        <v>46</v>
      </c>
      <c r="B58" s="92" t="s">
        <v>381</v>
      </c>
      <c r="C58" s="101" t="s">
        <v>103</v>
      </c>
      <c r="D58" s="100">
        <v>6</v>
      </c>
      <c r="E58" s="94" t="s">
        <v>154</v>
      </c>
      <c r="F58" s="93">
        <v>2668.5</v>
      </c>
      <c r="G58" s="57">
        <f t="shared" si="7"/>
        <v>16011</v>
      </c>
      <c r="H58" s="64"/>
      <c r="I58" s="58" t="s">
        <v>40</v>
      </c>
      <c r="J58" s="59">
        <f t="shared" si="9"/>
        <v>1</v>
      </c>
      <c r="K58" s="60" t="s">
        <v>64</v>
      </c>
      <c r="L58" s="60" t="s">
        <v>7</v>
      </c>
      <c r="M58" s="65"/>
      <c r="N58" s="57"/>
      <c r="O58" s="57"/>
      <c r="P58" s="61"/>
      <c r="Q58" s="57"/>
      <c r="R58" s="57"/>
      <c r="S58" s="61"/>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6">
        <f t="shared" si="22"/>
        <v>16011</v>
      </c>
      <c r="BB58" s="67">
        <f t="shared" si="23"/>
        <v>16011</v>
      </c>
      <c r="BC58" s="68" t="str">
        <f t="shared" si="10"/>
        <v>INR  Sixteen Thousand  &amp;Eleven  Only</v>
      </c>
      <c r="BD58" s="77">
        <v>71269</v>
      </c>
      <c r="BE58" s="74">
        <f t="shared" si="24"/>
        <v>80619.49</v>
      </c>
      <c r="BF58" s="74">
        <f t="shared" si="25"/>
        <v>427614</v>
      </c>
      <c r="BG58" s="80">
        <v>163.276</v>
      </c>
      <c r="BH58" s="81" t="s">
        <v>76</v>
      </c>
      <c r="BI58" s="83">
        <v>5670.773</v>
      </c>
      <c r="BK58" s="93">
        <v>2359</v>
      </c>
      <c r="BL58" s="102">
        <f t="shared" si="6"/>
        <v>2668.5</v>
      </c>
      <c r="HS58" s="22">
        <v>2</v>
      </c>
      <c r="HT58" s="22" t="s">
        <v>35</v>
      </c>
      <c r="HU58" s="22" t="s">
        <v>46</v>
      </c>
      <c r="HV58" s="22">
        <v>10</v>
      </c>
      <c r="HW58" s="22" t="s">
        <v>39</v>
      </c>
    </row>
    <row r="59" spans="1:231" s="21" customFormat="1" ht="87" customHeight="1">
      <c r="A59" s="32">
        <v>47</v>
      </c>
      <c r="B59" s="92" t="s">
        <v>382</v>
      </c>
      <c r="C59" s="101" t="s">
        <v>104</v>
      </c>
      <c r="D59" s="100">
        <v>8</v>
      </c>
      <c r="E59" s="94" t="s">
        <v>163</v>
      </c>
      <c r="F59" s="93">
        <v>96.15</v>
      </c>
      <c r="G59" s="57">
        <f t="shared" si="7"/>
        <v>769.2</v>
      </c>
      <c r="H59" s="64"/>
      <c r="I59" s="58" t="s">
        <v>40</v>
      </c>
      <c r="J59" s="59">
        <f t="shared" si="9"/>
        <v>1</v>
      </c>
      <c r="K59" s="60" t="s">
        <v>64</v>
      </c>
      <c r="L59" s="60" t="s">
        <v>7</v>
      </c>
      <c r="M59" s="65"/>
      <c r="N59" s="57"/>
      <c r="O59" s="57"/>
      <c r="P59" s="61"/>
      <c r="Q59" s="57"/>
      <c r="R59" s="57"/>
      <c r="S59" s="61"/>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6">
        <f t="shared" si="22"/>
        <v>769.2</v>
      </c>
      <c r="BB59" s="67">
        <f t="shared" si="23"/>
        <v>769.2</v>
      </c>
      <c r="BC59" s="68" t="str">
        <f t="shared" si="10"/>
        <v>INR  Seven Hundred &amp; Sixty Nine  and Paise Twenty Only</v>
      </c>
      <c r="BD59" s="77">
        <v>178</v>
      </c>
      <c r="BE59" s="74">
        <f t="shared" si="24"/>
        <v>201.35</v>
      </c>
      <c r="BF59" s="74">
        <f t="shared" si="25"/>
        <v>1424</v>
      </c>
      <c r="BG59" s="80">
        <v>10.925</v>
      </c>
      <c r="BH59" s="81" t="s">
        <v>76</v>
      </c>
      <c r="BI59" s="83">
        <v>5765.773</v>
      </c>
      <c r="BK59" s="93">
        <v>85</v>
      </c>
      <c r="BL59" s="102">
        <f t="shared" si="6"/>
        <v>96.15</v>
      </c>
      <c r="HS59" s="22">
        <v>3</v>
      </c>
      <c r="HT59" s="22" t="s">
        <v>48</v>
      </c>
      <c r="HU59" s="22" t="s">
        <v>49</v>
      </c>
      <c r="HV59" s="22">
        <v>10</v>
      </c>
      <c r="HW59" s="22" t="s">
        <v>39</v>
      </c>
    </row>
    <row r="60" spans="1:231" s="21" customFormat="1" ht="54.75" customHeight="1">
      <c r="A60" s="32">
        <v>48</v>
      </c>
      <c r="B60" s="92" t="s">
        <v>414</v>
      </c>
      <c r="C60" s="101" t="s">
        <v>105</v>
      </c>
      <c r="D60" s="100">
        <v>8</v>
      </c>
      <c r="E60" s="94" t="s">
        <v>163</v>
      </c>
      <c r="F60" s="95">
        <v>151.58</v>
      </c>
      <c r="G60" s="57">
        <f t="shared" si="7"/>
        <v>1212.64</v>
      </c>
      <c r="H60" s="64"/>
      <c r="I60" s="58" t="s">
        <v>40</v>
      </c>
      <c r="J60" s="59">
        <f t="shared" si="9"/>
        <v>1</v>
      </c>
      <c r="K60" s="60" t="s">
        <v>64</v>
      </c>
      <c r="L60" s="60" t="s">
        <v>7</v>
      </c>
      <c r="M60" s="65"/>
      <c r="N60" s="57"/>
      <c r="O60" s="57"/>
      <c r="P60" s="61"/>
      <c r="Q60" s="57"/>
      <c r="R60" s="57"/>
      <c r="S60" s="61"/>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6">
        <f t="shared" si="22"/>
        <v>1212.64</v>
      </c>
      <c r="BB60" s="67">
        <f t="shared" si="23"/>
        <v>1212.64</v>
      </c>
      <c r="BC60" s="68" t="str">
        <f t="shared" si="10"/>
        <v>INR  One Thousand Two Hundred &amp; Twelve  and Paise Sixty Four Only</v>
      </c>
      <c r="BD60" s="77">
        <v>4812</v>
      </c>
      <c r="BE60" s="74">
        <f t="shared" si="24"/>
        <v>5443.33</v>
      </c>
      <c r="BF60" s="74">
        <f t="shared" si="25"/>
        <v>38496</v>
      </c>
      <c r="BG60" s="80">
        <v>1105.43</v>
      </c>
      <c r="BH60" s="81" t="s">
        <v>75</v>
      </c>
      <c r="BI60" s="82">
        <v>359</v>
      </c>
      <c r="BK60" s="95">
        <v>134</v>
      </c>
      <c r="BL60" s="102">
        <f t="shared" si="6"/>
        <v>151.58</v>
      </c>
      <c r="HS60" s="22">
        <v>1.01</v>
      </c>
      <c r="HT60" s="22" t="s">
        <v>41</v>
      </c>
      <c r="HU60" s="22" t="s">
        <v>36</v>
      </c>
      <c r="HV60" s="22">
        <v>123.223</v>
      </c>
      <c r="HW60" s="22" t="s">
        <v>39</v>
      </c>
    </row>
    <row r="61" spans="1:231" s="21" customFormat="1" ht="72.75" customHeight="1">
      <c r="A61" s="32">
        <v>49</v>
      </c>
      <c r="B61" s="92" t="s">
        <v>383</v>
      </c>
      <c r="C61" s="101" t="s">
        <v>106</v>
      </c>
      <c r="D61" s="100">
        <v>8</v>
      </c>
      <c r="E61" s="94" t="s">
        <v>163</v>
      </c>
      <c r="F61" s="95">
        <v>59.95</v>
      </c>
      <c r="G61" s="57">
        <f t="shared" si="7"/>
        <v>479.6</v>
      </c>
      <c r="H61" s="64"/>
      <c r="I61" s="58" t="s">
        <v>40</v>
      </c>
      <c r="J61" s="59">
        <f t="shared" si="9"/>
        <v>1</v>
      </c>
      <c r="K61" s="60" t="s">
        <v>64</v>
      </c>
      <c r="L61" s="60" t="s">
        <v>7</v>
      </c>
      <c r="M61" s="65"/>
      <c r="N61" s="57"/>
      <c r="O61" s="57"/>
      <c r="P61" s="61"/>
      <c r="Q61" s="57"/>
      <c r="R61" s="57"/>
      <c r="S61" s="61"/>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6">
        <f t="shared" si="22"/>
        <v>479.6</v>
      </c>
      <c r="BB61" s="67">
        <f t="shared" si="23"/>
        <v>479.6</v>
      </c>
      <c r="BC61" s="68" t="str">
        <f t="shared" si="10"/>
        <v>INR  Four Hundred &amp; Seventy Nine  and Paise Sixty Only</v>
      </c>
      <c r="BD61" s="77">
        <v>664</v>
      </c>
      <c r="BE61" s="74">
        <f t="shared" si="24"/>
        <v>751.12</v>
      </c>
      <c r="BF61" s="74">
        <f t="shared" si="25"/>
        <v>5312</v>
      </c>
      <c r="BG61" s="80">
        <v>44.443</v>
      </c>
      <c r="BH61" s="81" t="s">
        <v>75</v>
      </c>
      <c r="BI61" s="82">
        <v>377</v>
      </c>
      <c r="BK61" s="95">
        <v>53</v>
      </c>
      <c r="BL61" s="102">
        <f t="shared" si="6"/>
        <v>59.95</v>
      </c>
      <c r="HS61" s="22"/>
      <c r="HT61" s="22"/>
      <c r="HU61" s="22"/>
      <c r="HV61" s="22"/>
      <c r="HW61" s="22"/>
    </row>
    <row r="62" spans="1:231" s="21" customFormat="1" ht="85.5" customHeight="1">
      <c r="A62" s="32">
        <v>50</v>
      </c>
      <c r="B62" s="91" t="s">
        <v>384</v>
      </c>
      <c r="C62" s="101" t="s">
        <v>107</v>
      </c>
      <c r="D62" s="100">
        <v>1.8</v>
      </c>
      <c r="E62" s="94" t="s">
        <v>154</v>
      </c>
      <c r="F62" s="95">
        <v>3916.21</v>
      </c>
      <c r="G62" s="57">
        <f t="shared" si="7"/>
        <v>7049.178</v>
      </c>
      <c r="H62" s="64"/>
      <c r="I62" s="58" t="s">
        <v>40</v>
      </c>
      <c r="J62" s="59">
        <f t="shared" si="9"/>
        <v>1</v>
      </c>
      <c r="K62" s="60" t="s">
        <v>64</v>
      </c>
      <c r="L62" s="60" t="s">
        <v>7</v>
      </c>
      <c r="M62" s="65"/>
      <c r="N62" s="57"/>
      <c r="O62" s="57"/>
      <c r="P62" s="61"/>
      <c r="Q62" s="57"/>
      <c r="R62" s="57"/>
      <c r="S62" s="61"/>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6">
        <f>total_amount_ba($B$2,$D$2,D62,F62,J62,K62,M62)</f>
        <v>7049.178</v>
      </c>
      <c r="BB62" s="67">
        <f>BA62+SUM(N62:AZ62)</f>
        <v>7049.178</v>
      </c>
      <c r="BC62" s="68" t="str">
        <f t="shared" si="10"/>
        <v>INR  Seven Thousand  &amp;Forty Nine  and Paise Eighteen Only</v>
      </c>
      <c r="BD62" s="77">
        <v>119.27</v>
      </c>
      <c r="BE62" s="74">
        <f>ROUND(BD62*1.12*1.01,2)</f>
        <v>134.92</v>
      </c>
      <c r="BF62" s="74">
        <f>D62*BD62</f>
        <v>214.686</v>
      </c>
      <c r="BG62" s="80">
        <v>692.078</v>
      </c>
      <c r="BH62" s="81" t="s">
        <v>75</v>
      </c>
      <c r="BI62" s="82">
        <v>21</v>
      </c>
      <c r="BK62" s="95">
        <v>3462</v>
      </c>
      <c r="BL62" s="102">
        <f t="shared" si="6"/>
        <v>3916.21</v>
      </c>
      <c r="HS62" s="22">
        <v>2</v>
      </c>
      <c r="HT62" s="22" t="s">
        <v>35</v>
      </c>
      <c r="HU62" s="22" t="s">
        <v>46</v>
      </c>
      <c r="HV62" s="22">
        <v>10</v>
      </c>
      <c r="HW62" s="22" t="s">
        <v>39</v>
      </c>
    </row>
    <row r="63" spans="1:231" s="21" customFormat="1" ht="51" customHeight="1">
      <c r="A63" s="32">
        <v>51</v>
      </c>
      <c r="B63" s="92" t="s">
        <v>385</v>
      </c>
      <c r="C63" s="101" t="s">
        <v>108</v>
      </c>
      <c r="D63" s="100">
        <v>40</v>
      </c>
      <c r="E63" s="94" t="s">
        <v>163</v>
      </c>
      <c r="F63" s="93">
        <v>48.64</v>
      </c>
      <c r="G63" s="57">
        <f t="shared" si="7"/>
        <v>1945.6</v>
      </c>
      <c r="H63" s="64"/>
      <c r="I63" s="58" t="s">
        <v>40</v>
      </c>
      <c r="J63" s="59">
        <f t="shared" si="9"/>
        <v>1</v>
      </c>
      <c r="K63" s="60" t="s">
        <v>64</v>
      </c>
      <c r="L63" s="60" t="s">
        <v>7</v>
      </c>
      <c r="M63" s="65"/>
      <c r="N63" s="57"/>
      <c r="O63" s="57"/>
      <c r="P63" s="61"/>
      <c r="Q63" s="57"/>
      <c r="R63" s="57"/>
      <c r="S63" s="61"/>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6">
        <f>total_amount_ba($B$2,$D$2,D63,F63,J63,K63,M63)</f>
        <v>1945.6</v>
      </c>
      <c r="BB63" s="67">
        <f>BA63+SUM(N63:AZ63)</f>
        <v>1945.6</v>
      </c>
      <c r="BC63" s="68" t="str">
        <f t="shared" si="10"/>
        <v>INR  One Thousand Nine Hundred &amp; Forty Five  and Paise Sixty Only</v>
      </c>
      <c r="BD63" s="77">
        <v>77.54</v>
      </c>
      <c r="BE63" s="74">
        <f>ROUND(BD63*1.12*1.01,2)</f>
        <v>87.71</v>
      </c>
      <c r="BF63" s="74">
        <f>D63*BD63</f>
        <v>3101.6000000000004</v>
      </c>
      <c r="BG63" s="80">
        <v>13.967</v>
      </c>
      <c r="BH63" s="81" t="s">
        <v>78</v>
      </c>
      <c r="BI63" s="83">
        <v>71269</v>
      </c>
      <c r="BK63" s="93">
        <v>43</v>
      </c>
      <c r="BL63" s="102">
        <f t="shared" si="6"/>
        <v>48.64</v>
      </c>
      <c r="HS63" s="22">
        <v>3</v>
      </c>
      <c r="HT63" s="22" t="s">
        <v>48</v>
      </c>
      <c r="HU63" s="22" t="s">
        <v>49</v>
      </c>
      <c r="HV63" s="22">
        <v>10</v>
      </c>
      <c r="HW63" s="22" t="s">
        <v>39</v>
      </c>
    </row>
    <row r="64" spans="1:231" s="21" customFormat="1" ht="105.75" customHeight="1">
      <c r="A64" s="32">
        <v>52</v>
      </c>
      <c r="B64" s="91" t="s">
        <v>249</v>
      </c>
      <c r="C64" s="101" t="s">
        <v>109</v>
      </c>
      <c r="D64" s="100">
        <v>15</v>
      </c>
      <c r="E64" s="94" t="s">
        <v>313</v>
      </c>
      <c r="F64" s="95">
        <v>562.21</v>
      </c>
      <c r="G64" s="57">
        <f t="shared" si="7"/>
        <v>8433.150000000001</v>
      </c>
      <c r="H64" s="64"/>
      <c r="I64" s="58" t="s">
        <v>40</v>
      </c>
      <c r="J64" s="59">
        <f t="shared" si="9"/>
        <v>1</v>
      </c>
      <c r="K64" s="60" t="s">
        <v>64</v>
      </c>
      <c r="L64" s="60" t="s">
        <v>7</v>
      </c>
      <c r="M64" s="65"/>
      <c r="N64" s="57"/>
      <c r="O64" s="57"/>
      <c r="P64" s="61"/>
      <c r="Q64" s="57"/>
      <c r="R64" s="57"/>
      <c r="S64" s="61"/>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6">
        <f>total_amount_ba($B$2,$D$2,D64,F64,J64,K64,M64)</f>
        <v>8433.150000000001</v>
      </c>
      <c r="BB64" s="67">
        <f>BA64+SUM(N64:AZ64)</f>
        <v>8433.150000000001</v>
      </c>
      <c r="BC64" s="68" t="str">
        <f t="shared" si="10"/>
        <v>INR  Eight Thousand Four Hundred &amp; Thirty Three  and Paise Fifteen Only</v>
      </c>
      <c r="BD64" s="77">
        <v>119.27</v>
      </c>
      <c r="BE64" s="74">
        <f>ROUND(BD64*1.12*1.01,2)</f>
        <v>134.92</v>
      </c>
      <c r="BF64" s="74">
        <f>D64*BD64</f>
        <v>1789.05</v>
      </c>
      <c r="BG64" s="80">
        <v>366.494</v>
      </c>
      <c r="BH64" s="81" t="s">
        <v>76</v>
      </c>
      <c r="BI64" s="82">
        <v>119.27</v>
      </c>
      <c r="BK64" s="95">
        <v>497</v>
      </c>
      <c r="BL64" s="102">
        <f t="shared" si="6"/>
        <v>562.21</v>
      </c>
      <c r="HS64" s="22">
        <v>2</v>
      </c>
      <c r="HT64" s="22" t="s">
        <v>35</v>
      </c>
      <c r="HU64" s="22" t="s">
        <v>46</v>
      </c>
      <c r="HV64" s="22">
        <v>10</v>
      </c>
      <c r="HW64" s="22" t="s">
        <v>39</v>
      </c>
    </row>
    <row r="65" spans="1:231" s="21" customFormat="1" ht="133.5" customHeight="1">
      <c r="A65" s="32">
        <v>53</v>
      </c>
      <c r="B65" s="91" t="s">
        <v>250</v>
      </c>
      <c r="C65" s="101" t="s">
        <v>110</v>
      </c>
      <c r="D65" s="100">
        <v>6.72</v>
      </c>
      <c r="E65" s="94" t="s">
        <v>154</v>
      </c>
      <c r="F65" s="95">
        <v>3125.51</v>
      </c>
      <c r="G65" s="57">
        <f>F65*D65</f>
        <v>21003.427200000002</v>
      </c>
      <c r="H65" s="64"/>
      <c r="I65" s="58" t="s">
        <v>40</v>
      </c>
      <c r="J65" s="59">
        <f t="shared" si="9"/>
        <v>1</v>
      </c>
      <c r="K65" s="60" t="s">
        <v>64</v>
      </c>
      <c r="L65" s="60" t="s">
        <v>7</v>
      </c>
      <c r="M65" s="65"/>
      <c r="N65" s="57"/>
      <c r="O65" s="57"/>
      <c r="P65" s="61"/>
      <c r="Q65" s="57"/>
      <c r="R65" s="57"/>
      <c r="S65" s="61"/>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6">
        <f aca="true" t="shared" si="26" ref="BA65:BA73">total_amount_ba($B$2,$D$2,D65,F65,J65,K65,M65)</f>
        <v>21003.427200000002</v>
      </c>
      <c r="BB65" s="67">
        <f aca="true" t="shared" si="27" ref="BB65:BB73">BA65+SUM(N65:AZ65)</f>
        <v>21003.427200000002</v>
      </c>
      <c r="BC65" s="68" t="str">
        <f t="shared" si="10"/>
        <v>INR  Twenty One Thousand  &amp;Three  and Paise Forty Three Only</v>
      </c>
      <c r="BD65" s="77">
        <v>77.54</v>
      </c>
      <c r="BE65" s="74">
        <f aca="true" t="shared" si="28" ref="BE65:BE73">ROUND(BD65*1.12*1.01,2)</f>
        <v>87.71</v>
      </c>
      <c r="BF65" s="74">
        <f aca="true" t="shared" si="29" ref="BF65:BF73">D65*BD65</f>
        <v>521.0688</v>
      </c>
      <c r="BG65" s="80">
        <v>249.639</v>
      </c>
      <c r="BH65" s="81" t="s">
        <v>76</v>
      </c>
      <c r="BI65" s="82">
        <v>77.54</v>
      </c>
      <c r="BK65" s="95">
        <v>2763</v>
      </c>
      <c r="BL65" s="102">
        <f t="shared" si="6"/>
        <v>3125.51</v>
      </c>
      <c r="HS65" s="22">
        <v>3</v>
      </c>
      <c r="HT65" s="22" t="s">
        <v>48</v>
      </c>
      <c r="HU65" s="22" t="s">
        <v>49</v>
      </c>
      <c r="HV65" s="22">
        <v>10</v>
      </c>
      <c r="HW65" s="22" t="s">
        <v>39</v>
      </c>
    </row>
    <row r="66" spans="1:231" s="21" customFormat="1" ht="409.5">
      <c r="A66" s="32">
        <v>54</v>
      </c>
      <c r="B66" s="92" t="s">
        <v>412</v>
      </c>
      <c r="C66" s="101" t="s">
        <v>111</v>
      </c>
      <c r="D66" s="100">
        <v>2.1</v>
      </c>
      <c r="E66" s="94" t="s">
        <v>313</v>
      </c>
      <c r="F66" s="95">
        <v>3288.4</v>
      </c>
      <c r="G66" s="57">
        <f t="shared" si="7"/>
        <v>6905.64</v>
      </c>
      <c r="H66" s="64"/>
      <c r="I66" s="58" t="s">
        <v>40</v>
      </c>
      <c r="J66" s="59">
        <f t="shared" si="9"/>
        <v>1</v>
      </c>
      <c r="K66" s="60" t="s">
        <v>64</v>
      </c>
      <c r="L66" s="60" t="s">
        <v>7</v>
      </c>
      <c r="M66" s="65"/>
      <c r="N66" s="57"/>
      <c r="O66" s="57"/>
      <c r="P66" s="61"/>
      <c r="Q66" s="57"/>
      <c r="R66" s="57"/>
      <c r="S66" s="61"/>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6">
        <f t="shared" si="26"/>
        <v>6905.64</v>
      </c>
      <c r="BB66" s="67">
        <f t="shared" si="27"/>
        <v>6905.64</v>
      </c>
      <c r="BC66" s="68" t="str">
        <f t="shared" si="10"/>
        <v>INR  Six Thousand Nine Hundred &amp; Five  and Paise Sixty Four Only</v>
      </c>
      <c r="BD66" s="77">
        <v>24</v>
      </c>
      <c r="BE66" s="74">
        <f t="shared" si="28"/>
        <v>27.15</v>
      </c>
      <c r="BF66" s="74">
        <f t="shared" si="29"/>
        <v>50.400000000000006</v>
      </c>
      <c r="BG66" s="80">
        <v>148.26199999999997</v>
      </c>
      <c r="BH66" s="81" t="s">
        <v>76</v>
      </c>
      <c r="BI66" s="82">
        <v>487.41</v>
      </c>
      <c r="BK66" s="95">
        <v>2907</v>
      </c>
      <c r="BL66" s="102">
        <f t="shared" si="6"/>
        <v>3288.4</v>
      </c>
      <c r="HS66" s="22">
        <v>1.01</v>
      </c>
      <c r="HT66" s="22" t="s">
        <v>41</v>
      </c>
      <c r="HU66" s="22" t="s">
        <v>36</v>
      </c>
      <c r="HV66" s="22">
        <v>123.223</v>
      </c>
      <c r="HW66" s="22" t="s">
        <v>39</v>
      </c>
    </row>
    <row r="67" spans="1:231" s="21" customFormat="1" ht="57" customHeight="1">
      <c r="A67" s="32">
        <v>55</v>
      </c>
      <c r="B67" s="91" t="s">
        <v>251</v>
      </c>
      <c r="C67" s="101" t="s">
        <v>112</v>
      </c>
      <c r="D67" s="100">
        <v>10</v>
      </c>
      <c r="E67" s="94" t="s">
        <v>314</v>
      </c>
      <c r="F67" s="95">
        <v>88.23</v>
      </c>
      <c r="G67" s="57">
        <f t="shared" si="7"/>
        <v>882.3000000000001</v>
      </c>
      <c r="H67" s="64"/>
      <c r="I67" s="58" t="s">
        <v>40</v>
      </c>
      <c r="J67" s="59">
        <f t="shared" si="9"/>
        <v>1</v>
      </c>
      <c r="K67" s="60" t="s">
        <v>64</v>
      </c>
      <c r="L67" s="60" t="s">
        <v>7</v>
      </c>
      <c r="M67" s="65"/>
      <c r="N67" s="57"/>
      <c r="O67" s="57"/>
      <c r="P67" s="61"/>
      <c r="Q67" s="57"/>
      <c r="R67" s="57"/>
      <c r="S67" s="61"/>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6">
        <f t="shared" si="26"/>
        <v>882.3000000000001</v>
      </c>
      <c r="BB67" s="67">
        <f t="shared" si="27"/>
        <v>882.3000000000001</v>
      </c>
      <c r="BC67" s="68" t="str">
        <f t="shared" si="10"/>
        <v>INR  Eight Hundred &amp; Eighty Two  and Paise Thirty Only</v>
      </c>
      <c r="BD67" s="77">
        <v>5885.249999999999</v>
      </c>
      <c r="BE67" s="74">
        <f t="shared" si="28"/>
        <v>6657.39</v>
      </c>
      <c r="BF67" s="74">
        <f t="shared" si="29"/>
        <v>58852.49999999999</v>
      </c>
      <c r="BG67" s="80">
        <v>366.345</v>
      </c>
      <c r="BH67" s="81" t="s">
        <v>75</v>
      </c>
      <c r="BI67" s="82">
        <v>266</v>
      </c>
      <c r="BK67" s="95">
        <v>78</v>
      </c>
      <c r="BL67" s="102">
        <f t="shared" si="6"/>
        <v>88.23</v>
      </c>
      <c r="HS67" s="22">
        <v>1.02</v>
      </c>
      <c r="HT67" s="22" t="s">
        <v>43</v>
      </c>
      <c r="HU67" s="22" t="s">
        <v>44</v>
      </c>
      <c r="HV67" s="22">
        <v>213</v>
      </c>
      <c r="HW67" s="22" t="s">
        <v>39</v>
      </c>
    </row>
    <row r="68" spans="1:231" s="21" customFormat="1" ht="77.25" customHeight="1">
      <c r="A68" s="32">
        <v>56</v>
      </c>
      <c r="B68" s="91" t="s">
        <v>252</v>
      </c>
      <c r="C68" s="101" t="s">
        <v>113</v>
      </c>
      <c r="D68" s="100">
        <v>4</v>
      </c>
      <c r="E68" s="94" t="s">
        <v>154</v>
      </c>
      <c r="F68" s="95">
        <v>428.72</v>
      </c>
      <c r="G68" s="57">
        <f t="shared" si="7"/>
        <v>1714.88</v>
      </c>
      <c r="H68" s="64"/>
      <c r="I68" s="58" t="s">
        <v>40</v>
      </c>
      <c r="J68" s="59">
        <f t="shared" si="9"/>
        <v>1</v>
      </c>
      <c r="K68" s="60" t="s">
        <v>64</v>
      </c>
      <c r="L68" s="60" t="s">
        <v>7</v>
      </c>
      <c r="M68" s="65"/>
      <c r="N68" s="57"/>
      <c r="O68" s="57"/>
      <c r="P68" s="61"/>
      <c r="Q68" s="57"/>
      <c r="R68" s="57"/>
      <c r="S68" s="61"/>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6">
        <f t="shared" si="26"/>
        <v>1714.88</v>
      </c>
      <c r="BB68" s="67">
        <f t="shared" si="27"/>
        <v>1714.88</v>
      </c>
      <c r="BC68" s="68" t="str">
        <f t="shared" si="10"/>
        <v>INR  One Thousand Seven Hundred &amp; Fourteen  and Paise Eighty Eight Only</v>
      </c>
      <c r="BD68" s="77">
        <v>4849.49</v>
      </c>
      <c r="BE68" s="74">
        <f t="shared" si="28"/>
        <v>5485.74</v>
      </c>
      <c r="BF68" s="74">
        <f t="shared" si="29"/>
        <v>19397.96</v>
      </c>
      <c r="BG68" s="80">
        <v>191.062</v>
      </c>
      <c r="BH68" s="81" t="s">
        <v>75</v>
      </c>
      <c r="BI68" s="82">
        <v>24</v>
      </c>
      <c r="BK68" s="95">
        <v>379</v>
      </c>
      <c r="BL68" s="102">
        <f t="shared" si="6"/>
        <v>428.72</v>
      </c>
      <c r="HS68" s="22">
        <v>2</v>
      </c>
      <c r="HT68" s="22" t="s">
        <v>35</v>
      </c>
      <c r="HU68" s="22" t="s">
        <v>46</v>
      </c>
      <c r="HV68" s="22">
        <v>10</v>
      </c>
      <c r="HW68" s="22" t="s">
        <v>39</v>
      </c>
    </row>
    <row r="69" spans="1:231" s="21" customFormat="1" ht="38.25" customHeight="1">
      <c r="A69" s="32">
        <v>57</v>
      </c>
      <c r="B69" s="91" t="s">
        <v>253</v>
      </c>
      <c r="C69" s="101" t="s">
        <v>114</v>
      </c>
      <c r="D69" s="100">
        <v>4</v>
      </c>
      <c r="E69" s="94" t="s">
        <v>154</v>
      </c>
      <c r="F69" s="93">
        <v>19.23</v>
      </c>
      <c r="G69" s="57">
        <f t="shared" si="7"/>
        <v>76.92</v>
      </c>
      <c r="H69" s="64"/>
      <c r="I69" s="58" t="s">
        <v>40</v>
      </c>
      <c r="J69" s="59">
        <f t="shared" si="9"/>
        <v>1</v>
      </c>
      <c r="K69" s="60" t="s">
        <v>64</v>
      </c>
      <c r="L69" s="60" t="s">
        <v>7</v>
      </c>
      <c r="M69" s="65"/>
      <c r="N69" s="57"/>
      <c r="O69" s="57"/>
      <c r="P69" s="61"/>
      <c r="Q69" s="57"/>
      <c r="R69" s="57"/>
      <c r="S69" s="61"/>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6">
        <f t="shared" si="26"/>
        <v>76.92</v>
      </c>
      <c r="BB69" s="67">
        <f t="shared" si="27"/>
        <v>76.92</v>
      </c>
      <c r="BC69" s="68" t="str">
        <f t="shared" si="10"/>
        <v>INR  Seventy Six and Paise Ninety Two Only</v>
      </c>
      <c r="BD69" s="77">
        <v>328</v>
      </c>
      <c r="BE69" s="74">
        <f t="shared" si="28"/>
        <v>371.03</v>
      </c>
      <c r="BF69" s="74">
        <f t="shared" si="29"/>
        <v>1312</v>
      </c>
      <c r="BG69" s="80">
        <v>31.669</v>
      </c>
      <c r="BH69" s="81" t="s">
        <v>76</v>
      </c>
      <c r="BI69" s="83">
        <v>5064.18</v>
      </c>
      <c r="BK69" s="93">
        <v>17</v>
      </c>
      <c r="BL69" s="102">
        <f t="shared" si="6"/>
        <v>19.23</v>
      </c>
      <c r="HS69" s="22">
        <v>2</v>
      </c>
      <c r="HT69" s="22" t="s">
        <v>35</v>
      </c>
      <c r="HU69" s="22" t="s">
        <v>46</v>
      </c>
      <c r="HV69" s="22">
        <v>10</v>
      </c>
      <c r="HW69" s="22" t="s">
        <v>39</v>
      </c>
    </row>
    <row r="70" spans="1:231" s="21" customFormat="1" ht="60.75" customHeight="1">
      <c r="A70" s="32">
        <v>58</v>
      </c>
      <c r="B70" s="91" t="s">
        <v>254</v>
      </c>
      <c r="C70" s="101" t="s">
        <v>115</v>
      </c>
      <c r="D70" s="100">
        <v>4</v>
      </c>
      <c r="E70" s="94" t="s">
        <v>154</v>
      </c>
      <c r="F70" s="93">
        <v>13.57</v>
      </c>
      <c r="G70" s="57">
        <f t="shared" si="7"/>
        <v>54.28</v>
      </c>
      <c r="H70" s="64"/>
      <c r="I70" s="58" t="s">
        <v>40</v>
      </c>
      <c r="J70" s="59">
        <f t="shared" si="9"/>
        <v>1</v>
      </c>
      <c r="K70" s="60" t="s">
        <v>64</v>
      </c>
      <c r="L70" s="60" t="s">
        <v>7</v>
      </c>
      <c r="M70" s="65"/>
      <c r="N70" s="57"/>
      <c r="O70" s="57"/>
      <c r="P70" s="61"/>
      <c r="Q70" s="57"/>
      <c r="R70" s="57"/>
      <c r="S70" s="61"/>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6">
        <f t="shared" si="26"/>
        <v>54.28</v>
      </c>
      <c r="BB70" s="67">
        <f t="shared" si="27"/>
        <v>54.28</v>
      </c>
      <c r="BC70" s="68" t="str">
        <f t="shared" si="10"/>
        <v>INR  Fifty Four and Paise Twenty Eight Only</v>
      </c>
      <c r="BD70" s="77">
        <v>71269</v>
      </c>
      <c r="BE70" s="74">
        <f t="shared" si="28"/>
        <v>80619.49</v>
      </c>
      <c r="BF70" s="74">
        <f t="shared" si="29"/>
        <v>285076</v>
      </c>
      <c r="BG70" s="80">
        <v>163.276</v>
      </c>
      <c r="BH70" s="81" t="s">
        <v>76</v>
      </c>
      <c r="BI70" s="83">
        <v>5670.773</v>
      </c>
      <c r="BK70" s="93">
        <v>12</v>
      </c>
      <c r="BL70" s="102">
        <f t="shared" si="6"/>
        <v>13.57</v>
      </c>
      <c r="HS70" s="22">
        <v>2</v>
      </c>
      <c r="HT70" s="22" t="s">
        <v>35</v>
      </c>
      <c r="HU70" s="22" t="s">
        <v>46</v>
      </c>
      <c r="HV70" s="22">
        <v>10</v>
      </c>
      <c r="HW70" s="22" t="s">
        <v>39</v>
      </c>
    </row>
    <row r="71" spans="1:231" s="21" customFormat="1" ht="57" customHeight="1">
      <c r="A71" s="32">
        <v>59</v>
      </c>
      <c r="B71" s="91" t="s">
        <v>386</v>
      </c>
      <c r="C71" s="101" t="s">
        <v>116</v>
      </c>
      <c r="D71" s="100">
        <v>4.374</v>
      </c>
      <c r="E71" s="94" t="s">
        <v>154</v>
      </c>
      <c r="F71" s="93">
        <v>606.32</v>
      </c>
      <c r="G71" s="57">
        <f>F71*D71</f>
        <v>2652.04368</v>
      </c>
      <c r="H71" s="64"/>
      <c r="I71" s="58" t="s">
        <v>40</v>
      </c>
      <c r="J71" s="59">
        <f t="shared" si="9"/>
        <v>1</v>
      </c>
      <c r="K71" s="60" t="s">
        <v>64</v>
      </c>
      <c r="L71" s="60" t="s">
        <v>7</v>
      </c>
      <c r="M71" s="65"/>
      <c r="N71" s="57"/>
      <c r="O71" s="57"/>
      <c r="P71" s="61"/>
      <c r="Q71" s="57"/>
      <c r="R71" s="57"/>
      <c r="S71" s="61"/>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6">
        <f t="shared" si="26"/>
        <v>2652.04368</v>
      </c>
      <c r="BB71" s="67">
        <f t="shared" si="27"/>
        <v>2652.04368</v>
      </c>
      <c r="BC71" s="68" t="str">
        <f t="shared" si="10"/>
        <v>INR  Two Thousand Six Hundred &amp; Fifty Two  and Paise Four Only</v>
      </c>
      <c r="BD71" s="77">
        <v>178</v>
      </c>
      <c r="BE71" s="74">
        <f t="shared" si="28"/>
        <v>201.35</v>
      </c>
      <c r="BF71" s="74">
        <f t="shared" si="29"/>
        <v>778.5719999999999</v>
      </c>
      <c r="BG71" s="80">
        <v>10.925</v>
      </c>
      <c r="BH71" s="81" t="s">
        <v>76</v>
      </c>
      <c r="BI71" s="83">
        <v>5765.773</v>
      </c>
      <c r="BK71" s="93">
        <v>536</v>
      </c>
      <c r="BL71" s="102">
        <f t="shared" si="6"/>
        <v>606.32</v>
      </c>
      <c r="HS71" s="22">
        <v>3</v>
      </c>
      <c r="HT71" s="22" t="s">
        <v>48</v>
      </c>
      <c r="HU71" s="22" t="s">
        <v>49</v>
      </c>
      <c r="HV71" s="22">
        <v>10</v>
      </c>
      <c r="HW71" s="22" t="s">
        <v>39</v>
      </c>
    </row>
    <row r="72" spans="1:231" s="21" customFormat="1" ht="47.25" customHeight="1">
      <c r="A72" s="32">
        <v>60</v>
      </c>
      <c r="B72" s="91" t="s">
        <v>387</v>
      </c>
      <c r="C72" s="101" t="s">
        <v>117</v>
      </c>
      <c r="D72" s="100">
        <v>24</v>
      </c>
      <c r="E72" s="94" t="s">
        <v>163</v>
      </c>
      <c r="F72" s="95">
        <v>37.33</v>
      </c>
      <c r="G72" s="57">
        <f>F72*D72</f>
        <v>895.92</v>
      </c>
      <c r="H72" s="64"/>
      <c r="I72" s="58" t="s">
        <v>40</v>
      </c>
      <c r="J72" s="59">
        <f t="shared" si="9"/>
        <v>1</v>
      </c>
      <c r="K72" s="60" t="s">
        <v>64</v>
      </c>
      <c r="L72" s="60" t="s">
        <v>7</v>
      </c>
      <c r="M72" s="65"/>
      <c r="N72" s="57"/>
      <c r="O72" s="57"/>
      <c r="P72" s="61"/>
      <c r="Q72" s="57"/>
      <c r="R72" s="57"/>
      <c r="S72" s="61"/>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6">
        <f t="shared" si="26"/>
        <v>895.92</v>
      </c>
      <c r="BB72" s="67">
        <f t="shared" si="27"/>
        <v>895.92</v>
      </c>
      <c r="BC72" s="68" t="str">
        <f t="shared" si="10"/>
        <v>INR  Eight Hundred &amp; Ninety Five  and Paise Ninety Two Only</v>
      </c>
      <c r="BD72" s="77">
        <v>4812</v>
      </c>
      <c r="BE72" s="74">
        <f t="shared" si="28"/>
        <v>5443.33</v>
      </c>
      <c r="BF72" s="74">
        <f t="shared" si="29"/>
        <v>115488</v>
      </c>
      <c r="BG72" s="80">
        <v>1105.43</v>
      </c>
      <c r="BH72" s="81" t="s">
        <v>75</v>
      </c>
      <c r="BI72" s="82">
        <v>359</v>
      </c>
      <c r="BK72" s="95">
        <v>33</v>
      </c>
      <c r="BL72" s="102">
        <f t="shared" si="6"/>
        <v>37.33</v>
      </c>
      <c r="HS72" s="22">
        <v>1.01</v>
      </c>
      <c r="HT72" s="22" t="s">
        <v>41</v>
      </c>
      <c r="HU72" s="22" t="s">
        <v>36</v>
      </c>
      <c r="HV72" s="22">
        <v>123.223</v>
      </c>
      <c r="HW72" s="22" t="s">
        <v>39</v>
      </c>
    </row>
    <row r="73" spans="1:231" s="21" customFormat="1" ht="36.75" customHeight="1">
      <c r="A73" s="32">
        <v>61</v>
      </c>
      <c r="B73" s="91" t="s">
        <v>388</v>
      </c>
      <c r="C73" s="101" t="s">
        <v>118</v>
      </c>
      <c r="D73" s="100">
        <v>4.374</v>
      </c>
      <c r="E73" s="94" t="s">
        <v>154</v>
      </c>
      <c r="F73" s="95">
        <v>75.79</v>
      </c>
      <c r="G73" s="57">
        <f t="shared" si="7"/>
        <v>331.50546</v>
      </c>
      <c r="H73" s="64"/>
      <c r="I73" s="58" t="s">
        <v>40</v>
      </c>
      <c r="J73" s="59">
        <f t="shared" si="9"/>
        <v>1</v>
      </c>
      <c r="K73" s="60" t="s">
        <v>64</v>
      </c>
      <c r="L73" s="60" t="s">
        <v>7</v>
      </c>
      <c r="M73" s="65"/>
      <c r="N73" s="57"/>
      <c r="O73" s="57"/>
      <c r="P73" s="61"/>
      <c r="Q73" s="57"/>
      <c r="R73" s="57"/>
      <c r="S73" s="61"/>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6">
        <f t="shared" si="26"/>
        <v>331.50546</v>
      </c>
      <c r="BB73" s="67">
        <f t="shared" si="27"/>
        <v>331.50546</v>
      </c>
      <c r="BC73" s="68" t="str">
        <f t="shared" si="10"/>
        <v>INR  Three Hundred &amp; Thirty One  and Paise Fifty One Only</v>
      </c>
      <c r="BD73" s="77">
        <v>664</v>
      </c>
      <c r="BE73" s="74">
        <f t="shared" si="28"/>
        <v>751.12</v>
      </c>
      <c r="BF73" s="74">
        <f t="shared" si="29"/>
        <v>2904.336</v>
      </c>
      <c r="BG73" s="80">
        <v>44.443</v>
      </c>
      <c r="BH73" s="81" t="s">
        <v>75</v>
      </c>
      <c r="BI73" s="82">
        <v>377</v>
      </c>
      <c r="BK73" s="95">
        <v>67</v>
      </c>
      <c r="BL73" s="102">
        <f t="shared" si="6"/>
        <v>75.79</v>
      </c>
      <c r="HS73" s="22"/>
      <c r="HT73" s="22"/>
      <c r="HU73" s="22"/>
      <c r="HV73" s="22"/>
      <c r="HW73" s="22"/>
    </row>
    <row r="74" spans="1:231" s="21" customFormat="1" ht="190.5" customHeight="1">
      <c r="A74" s="32">
        <v>62</v>
      </c>
      <c r="B74" s="91" t="s">
        <v>255</v>
      </c>
      <c r="C74" s="101" t="s">
        <v>119</v>
      </c>
      <c r="D74" s="100">
        <v>4</v>
      </c>
      <c r="E74" s="94" t="s">
        <v>163</v>
      </c>
      <c r="F74" s="95">
        <v>315.6</v>
      </c>
      <c r="G74" s="57">
        <f t="shared" si="7"/>
        <v>1262.4</v>
      </c>
      <c r="H74" s="64"/>
      <c r="I74" s="58" t="s">
        <v>40</v>
      </c>
      <c r="J74" s="59">
        <f t="shared" si="9"/>
        <v>1</v>
      </c>
      <c r="K74" s="60" t="s">
        <v>64</v>
      </c>
      <c r="L74" s="60" t="s">
        <v>7</v>
      </c>
      <c r="M74" s="65"/>
      <c r="N74" s="57"/>
      <c r="O74" s="57"/>
      <c r="P74" s="61"/>
      <c r="Q74" s="57"/>
      <c r="R74" s="57"/>
      <c r="S74" s="61"/>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6">
        <f>total_amount_ba($B$2,$D$2,D74,F74,J74,K74,M74)</f>
        <v>1262.4</v>
      </c>
      <c r="BB74" s="67">
        <f>BA74+SUM(N74:AZ74)</f>
        <v>1262.4</v>
      </c>
      <c r="BC74" s="68" t="str">
        <f t="shared" si="10"/>
        <v>INR  One Thousand Two Hundred &amp; Sixty Two  and Paise Forty Only</v>
      </c>
      <c r="BD74" s="77">
        <v>119.27</v>
      </c>
      <c r="BE74" s="74">
        <f>ROUND(BD74*1.12*1.01,2)</f>
        <v>134.92</v>
      </c>
      <c r="BF74" s="74">
        <f>D74*BD74</f>
        <v>477.08</v>
      </c>
      <c r="BG74" s="80">
        <v>692.078</v>
      </c>
      <c r="BH74" s="81" t="s">
        <v>75</v>
      </c>
      <c r="BI74" s="82">
        <v>21</v>
      </c>
      <c r="BK74" s="95">
        <v>279</v>
      </c>
      <c r="BL74" s="102">
        <f t="shared" si="6"/>
        <v>315.6</v>
      </c>
      <c r="HS74" s="22">
        <v>2</v>
      </c>
      <c r="HT74" s="22" t="s">
        <v>35</v>
      </c>
      <c r="HU74" s="22" t="s">
        <v>46</v>
      </c>
      <c r="HV74" s="22">
        <v>10</v>
      </c>
      <c r="HW74" s="22" t="s">
        <v>39</v>
      </c>
    </row>
    <row r="75" spans="1:231" s="21" customFormat="1" ht="213" customHeight="1">
      <c r="A75" s="32">
        <v>63</v>
      </c>
      <c r="B75" s="91" t="s">
        <v>389</v>
      </c>
      <c r="C75" s="101" t="s">
        <v>120</v>
      </c>
      <c r="D75" s="100">
        <v>4</v>
      </c>
      <c r="E75" s="94" t="s">
        <v>163</v>
      </c>
      <c r="F75" s="93">
        <v>277.14</v>
      </c>
      <c r="G75" s="57">
        <f t="shared" si="7"/>
        <v>1108.56</v>
      </c>
      <c r="H75" s="64"/>
      <c r="I75" s="58" t="s">
        <v>40</v>
      </c>
      <c r="J75" s="59">
        <f t="shared" si="9"/>
        <v>1</v>
      </c>
      <c r="K75" s="60" t="s">
        <v>64</v>
      </c>
      <c r="L75" s="60" t="s">
        <v>7</v>
      </c>
      <c r="M75" s="65"/>
      <c r="N75" s="57"/>
      <c r="O75" s="57"/>
      <c r="P75" s="61"/>
      <c r="Q75" s="57"/>
      <c r="R75" s="57"/>
      <c r="S75" s="61"/>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6">
        <f>total_amount_ba($B$2,$D$2,D75,F75,J75,K75,M75)</f>
        <v>1108.56</v>
      </c>
      <c r="BB75" s="67">
        <f>BA75+SUM(N75:AZ75)</f>
        <v>1108.56</v>
      </c>
      <c r="BC75" s="68" t="str">
        <f t="shared" si="10"/>
        <v>INR  One Thousand One Hundred &amp; Eight  and Paise Fifty Six Only</v>
      </c>
      <c r="BD75" s="77">
        <v>77.54</v>
      </c>
      <c r="BE75" s="74">
        <f>ROUND(BD75*1.12*1.01,2)</f>
        <v>87.71</v>
      </c>
      <c r="BF75" s="74">
        <f>D75*BD75</f>
        <v>310.16</v>
      </c>
      <c r="BG75" s="80">
        <v>13.967</v>
      </c>
      <c r="BH75" s="81" t="s">
        <v>78</v>
      </c>
      <c r="BI75" s="83">
        <v>71269</v>
      </c>
      <c r="BK75" s="93">
        <v>245</v>
      </c>
      <c r="BL75" s="102">
        <f t="shared" si="6"/>
        <v>277.14</v>
      </c>
      <c r="HS75" s="22">
        <v>3</v>
      </c>
      <c r="HT75" s="22" t="s">
        <v>48</v>
      </c>
      <c r="HU75" s="22" t="s">
        <v>49</v>
      </c>
      <c r="HV75" s="22">
        <v>10</v>
      </c>
      <c r="HW75" s="22" t="s">
        <v>39</v>
      </c>
    </row>
    <row r="76" spans="1:231" s="21" customFormat="1" ht="47.25" customHeight="1">
      <c r="A76" s="32">
        <v>64</v>
      </c>
      <c r="B76" s="92" t="s">
        <v>390</v>
      </c>
      <c r="C76" s="101" t="s">
        <v>121</v>
      </c>
      <c r="D76" s="100">
        <v>14.58</v>
      </c>
      <c r="E76" s="94" t="s">
        <v>154</v>
      </c>
      <c r="F76" s="95">
        <v>19.23</v>
      </c>
      <c r="G76" s="57">
        <f t="shared" si="7"/>
        <v>280.3734</v>
      </c>
      <c r="H76" s="64"/>
      <c r="I76" s="58" t="s">
        <v>40</v>
      </c>
      <c r="J76" s="59">
        <f aca="true" t="shared" si="30" ref="J76:J87">IF(I76="Less(-)",-1,1)</f>
        <v>1</v>
      </c>
      <c r="K76" s="60" t="s">
        <v>64</v>
      </c>
      <c r="L76" s="60" t="s">
        <v>7</v>
      </c>
      <c r="M76" s="65"/>
      <c r="N76" s="57"/>
      <c r="O76" s="57"/>
      <c r="P76" s="61"/>
      <c r="Q76" s="57"/>
      <c r="R76" s="57"/>
      <c r="S76" s="61"/>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6">
        <f>total_amount_ba($B$2,$D$2,D76,F76,J76,K76,M76)</f>
        <v>280.3734</v>
      </c>
      <c r="BB76" s="67">
        <f>BA76+SUM(N76:AZ76)</f>
        <v>280.3734</v>
      </c>
      <c r="BC76" s="68" t="str">
        <f aca="true" t="shared" si="31" ref="BC76:BC87">SpellNumber(L76,BB76)</f>
        <v>INR  Two Hundred &amp; Eighty  and Paise Thirty Seven Only</v>
      </c>
      <c r="BD76" s="77">
        <v>119.27</v>
      </c>
      <c r="BE76" s="74">
        <f>ROUND(BD76*1.12*1.01,2)</f>
        <v>134.92</v>
      </c>
      <c r="BF76" s="74">
        <f>D76*BD76</f>
        <v>1738.9566</v>
      </c>
      <c r="BG76" s="80">
        <v>366.494</v>
      </c>
      <c r="BH76" s="81" t="s">
        <v>76</v>
      </c>
      <c r="BI76" s="82">
        <v>119.27</v>
      </c>
      <c r="BK76" s="95">
        <v>17</v>
      </c>
      <c r="BL76" s="102">
        <f t="shared" si="6"/>
        <v>19.23</v>
      </c>
      <c r="HS76" s="22">
        <v>2</v>
      </c>
      <c r="HT76" s="22" t="s">
        <v>35</v>
      </c>
      <c r="HU76" s="22" t="s">
        <v>46</v>
      </c>
      <c r="HV76" s="22">
        <v>10</v>
      </c>
      <c r="HW76" s="22" t="s">
        <v>39</v>
      </c>
    </row>
    <row r="77" spans="1:231" s="21" customFormat="1" ht="88.5" customHeight="1">
      <c r="A77" s="32">
        <v>65</v>
      </c>
      <c r="B77" s="91" t="s">
        <v>256</v>
      </c>
      <c r="C77" s="101" t="s">
        <v>122</v>
      </c>
      <c r="D77" s="100">
        <v>280</v>
      </c>
      <c r="E77" s="94" t="s">
        <v>154</v>
      </c>
      <c r="F77" s="95">
        <v>79.18</v>
      </c>
      <c r="G77" s="57">
        <f t="shared" si="7"/>
        <v>22170.4</v>
      </c>
      <c r="H77" s="64"/>
      <c r="I77" s="58" t="s">
        <v>40</v>
      </c>
      <c r="J77" s="59">
        <f t="shared" si="30"/>
        <v>1</v>
      </c>
      <c r="K77" s="60" t="s">
        <v>64</v>
      </c>
      <c r="L77" s="60" t="s">
        <v>7</v>
      </c>
      <c r="M77" s="65"/>
      <c r="N77" s="57"/>
      <c r="O77" s="57"/>
      <c r="P77" s="61"/>
      <c r="Q77" s="57"/>
      <c r="R77" s="57"/>
      <c r="S77" s="61"/>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6">
        <f aca="true" t="shared" si="32" ref="BA77:BA85">total_amount_ba($B$2,$D$2,D77,F77,J77,K77,M77)</f>
        <v>22170.4</v>
      </c>
      <c r="BB77" s="67">
        <f aca="true" t="shared" si="33" ref="BB77:BB85">BA77+SUM(N77:AZ77)</f>
        <v>22170.4</v>
      </c>
      <c r="BC77" s="68" t="str">
        <f t="shared" si="31"/>
        <v>INR  Twenty Two Thousand One Hundred &amp; Seventy  and Paise Forty Only</v>
      </c>
      <c r="BD77" s="77">
        <v>77.54</v>
      </c>
      <c r="BE77" s="74">
        <f aca="true" t="shared" si="34" ref="BE77:BE85">ROUND(BD77*1.12*1.01,2)</f>
        <v>87.71</v>
      </c>
      <c r="BF77" s="74">
        <f aca="true" t="shared" si="35" ref="BF77:BF85">D77*BD77</f>
        <v>21711.2</v>
      </c>
      <c r="BG77" s="80">
        <v>249.639</v>
      </c>
      <c r="BH77" s="81" t="s">
        <v>76</v>
      </c>
      <c r="BI77" s="82">
        <v>77.54</v>
      </c>
      <c r="BK77" s="95">
        <v>70</v>
      </c>
      <c r="BL77" s="102">
        <f t="shared" si="6"/>
        <v>79.18</v>
      </c>
      <c r="HS77" s="22">
        <v>3</v>
      </c>
      <c r="HT77" s="22" t="s">
        <v>48</v>
      </c>
      <c r="HU77" s="22" t="s">
        <v>49</v>
      </c>
      <c r="HV77" s="22">
        <v>10</v>
      </c>
      <c r="HW77" s="22" t="s">
        <v>39</v>
      </c>
    </row>
    <row r="78" spans="1:231" s="21" customFormat="1" ht="91.5" customHeight="1">
      <c r="A78" s="32">
        <v>66</v>
      </c>
      <c r="B78" s="91" t="s">
        <v>257</v>
      </c>
      <c r="C78" s="101" t="s">
        <v>123</v>
      </c>
      <c r="D78" s="100">
        <v>305</v>
      </c>
      <c r="E78" s="94" t="s">
        <v>154</v>
      </c>
      <c r="F78" s="95">
        <v>79.18</v>
      </c>
      <c r="G78" s="57">
        <f t="shared" si="7"/>
        <v>24149.9</v>
      </c>
      <c r="H78" s="64"/>
      <c r="I78" s="58" t="s">
        <v>40</v>
      </c>
      <c r="J78" s="59">
        <f t="shared" si="30"/>
        <v>1</v>
      </c>
      <c r="K78" s="60" t="s">
        <v>64</v>
      </c>
      <c r="L78" s="60" t="s">
        <v>7</v>
      </c>
      <c r="M78" s="65"/>
      <c r="N78" s="57"/>
      <c r="O78" s="57"/>
      <c r="P78" s="61"/>
      <c r="Q78" s="57"/>
      <c r="R78" s="57"/>
      <c r="S78" s="61"/>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6">
        <f t="shared" si="32"/>
        <v>24149.9</v>
      </c>
      <c r="BB78" s="67">
        <f t="shared" si="33"/>
        <v>24149.9</v>
      </c>
      <c r="BC78" s="68" t="str">
        <f t="shared" si="31"/>
        <v>INR  Twenty Four Thousand One Hundred &amp; Forty Nine  and Paise Ninety Only</v>
      </c>
      <c r="BD78" s="77">
        <v>24</v>
      </c>
      <c r="BE78" s="74">
        <f t="shared" si="34"/>
        <v>27.15</v>
      </c>
      <c r="BF78" s="74">
        <f t="shared" si="35"/>
        <v>7320</v>
      </c>
      <c r="BG78" s="80">
        <v>148.26199999999997</v>
      </c>
      <c r="BH78" s="81" t="s">
        <v>76</v>
      </c>
      <c r="BI78" s="82">
        <v>487.41</v>
      </c>
      <c r="BK78" s="95">
        <v>70</v>
      </c>
      <c r="BL78" s="102">
        <f t="shared" si="6"/>
        <v>79.18</v>
      </c>
      <c r="HS78" s="22">
        <v>1.01</v>
      </c>
      <c r="HT78" s="22" t="s">
        <v>41</v>
      </c>
      <c r="HU78" s="22" t="s">
        <v>36</v>
      </c>
      <c r="HV78" s="22">
        <v>123.223</v>
      </c>
      <c r="HW78" s="22" t="s">
        <v>39</v>
      </c>
    </row>
    <row r="79" spans="1:231" s="21" customFormat="1" ht="117.75" customHeight="1">
      <c r="A79" s="32">
        <v>67</v>
      </c>
      <c r="B79" s="91" t="s">
        <v>258</v>
      </c>
      <c r="C79" s="101" t="s">
        <v>124</v>
      </c>
      <c r="D79" s="100">
        <v>230</v>
      </c>
      <c r="E79" s="94" t="s">
        <v>154</v>
      </c>
      <c r="F79" s="95">
        <v>51.02</v>
      </c>
      <c r="G79" s="57">
        <f t="shared" si="7"/>
        <v>11734.6</v>
      </c>
      <c r="H79" s="64"/>
      <c r="I79" s="58" t="s">
        <v>40</v>
      </c>
      <c r="J79" s="59">
        <f t="shared" si="30"/>
        <v>1</v>
      </c>
      <c r="K79" s="60" t="s">
        <v>64</v>
      </c>
      <c r="L79" s="60" t="s">
        <v>7</v>
      </c>
      <c r="M79" s="65"/>
      <c r="N79" s="57"/>
      <c r="O79" s="57"/>
      <c r="P79" s="61"/>
      <c r="Q79" s="57"/>
      <c r="R79" s="57"/>
      <c r="S79" s="61"/>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6">
        <f t="shared" si="32"/>
        <v>11734.6</v>
      </c>
      <c r="BB79" s="67">
        <f t="shared" si="33"/>
        <v>11734.6</v>
      </c>
      <c r="BC79" s="68" t="str">
        <f t="shared" si="31"/>
        <v>INR  Eleven Thousand Seven Hundred &amp; Thirty Four  and Paise Sixty Only</v>
      </c>
      <c r="BD79" s="77">
        <v>5885.249999999999</v>
      </c>
      <c r="BE79" s="74">
        <f t="shared" si="34"/>
        <v>6657.39</v>
      </c>
      <c r="BF79" s="74">
        <f t="shared" si="35"/>
        <v>1353607.4999999998</v>
      </c>
      <c r="BG79" s="80">
        <v>366.345</v>
      </c>
      <c r="BH79" s="81" t="s">
        <v>75</v>
      </c>
      <c r="BI79" s="82">
        <v>266</v>
      </c>
      <c r="BK79" s="95">
        <v>45.1</v>
      </c>
      <c r="BL79" s="102">
        <f aca="true" t="shared" si="36" ref="BL79:BL142">ROUND(BK79*1.12*1.01,2)</f>
        <v>51.02</v>
      </c>
      <c r="HS79" s="22">
        <v>1.02</v>
      </c>
      <c r="HT79" s="22" t="s">
        <v>43</v>
      </c>
      <c r="HU79" s="22" t="s">
        <v>44</v>
      </c>
      <c r="HV79" s="22">
        <v>213</v>
      </c>
      <c r="HW79" s="22" t="s">
        <v>39</v>
      </c>
    </row>
    <row r="80" spans="1:231" s="21" customFormat="1" ht="120.75" customHeight="1">
      <c r="A80" s="32">
        <v>68</v>
      </c>
      <c r="B80" s="91" t="s">
        <v>259</v>
      </c>
      <c r="C80" s="101" t="s">
        <v>125</v>
      </c>
      <c r="D80" s="100">
        <v>315</v>
      </c>
      <c r="E80" s="94" t="s">
        <v>154</v>
      </c>
      <c r="F80" s="95">
        <v>51.82</v>
      </c>
      <c r="G80" s="57">
        <f t="shared" si="7"/>
        <v>16323.3</v>
      </c>
      <c r="H80" s="64"/>
      <c r="I80" s="58" t="s">
        <v>40</v>
      </c>
      <c r="J80" s="59">
        <f t="shared" si="30"/>
        <v>1</v>
      </c>
      <c r="K80" s="60" t="s">
        <v>64</v>
      </c>
      <c r="L80" s="60" t="s">
        <v>7</v>
      </c>
      <c r="M80" s="65"/>
      <c r="N80" s="57"/>
      <c r="O80" s="57"/>
      <c r="P80" s="61"/>
      <c r="Q80" s="57"/>
      <c r="R80" s="57"/>
      <c r="S80" s="61"/>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6">
        <f t="shared" si="32"/>
        <v>16323.3</v>
      </c>
      <c r="BB80" s="67">
        <f t="shared" si="33"/>
        <v>16323.3</v>
      </c>
      <c r="BC80" s="68" t="str">
        <f t="shared" si="31"/>
        <v>INR  Sixteen Thousand Three Hundred &amp; Twenty Three  and Paise Thirty Only</v>
      </c>
      <c r="BD80" s="77">
        <v>4849.49</v>
      </c>
      <c r="BE80" s="74">
        <f t="shared" si="34"/>
        <v>5485.74</v>
      </c>
      <c r="BF80" s="74">
        <f t="shared" si="35"/>
        <v>1527589.3499999999</v>
      </c>
      <c r="BG80" s="80">
        <v>191.062</v>
      </c>
      <c r="BH80" s="81" t="s">
        <v>75</v>
      </c>
      <c r="BI80" s="82">
        <v>24</v>
      </c>
      <c r="BK80" s="95">
        <v>45.81</v>
      </c>
      <c r="BL80" s="102">
        <f t="shared" si="36"/>
        <v>51.82</v>
      </c>
      <c r="HS80" s="22">
        <v>2</v>
      </c>
      <c r="HT80" s="22" t="s">
        <v>35</v>
      </c>
      <c r="HU80" s="22" t="s">
        <v>46</v>
      </c>
      <c r="HV80" s="22">
        <v>10</v>
      </c>
      <c r="HW80" s="22" t="s">
        <v>39</v>
      </c>
    </row>
    <row r="81" spans="1:231" s="21" customFormat="1" ht="112.5" customHeight="1">
      <c r="A81" s="32">
        <v>69</v>
      </c>
      <c r="B81" s="91" t="s">
        <v>260</v>
      </c>
      <c r="C81" s="101" t="s">
        <v>126</v>
      </c>
      <c r="D81" s="100">
        <v>230</v>
      </c>
      <c r="E81" s="94" t="s">
        <v>154</v>
      </c>
      <c r="F81" s="93">
        <v>95.02</v>
      </c>
      <c r="G81" s="57">
        <f t="shared" si="7"/>
        <v>21854.6</v>
      </c>
      <c r="H81" s="64"/>
      <c r="I81" s="58" t="s">
        <v>40</v>
      </c>
      <c r="J81" s="59">
        <f t="shared" si="30"/>
        <v>1</v>
      </c>
      <c r="K81" s="60" t="s">
        <v>64</v>
      </c>
      <c r="L81" s="60" t="s">
        <v>7</v>
      </c>
      <c r="M81" s="65"/>
      <c r="N81" s="57"/>
      <c r="O81" s="57"/>
      <c r="P81" s="61"/>
      <c r="Q81" s="57"/>
      <c r="R81" s="57"/>
      <c r="S81" s="61"/>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6">
        <f t="shared" si="32"/>
        <v>21854.6</v>
      </c>
      <c r="BB81" s="67">
        <f t="shared" si="33"/>
        <v>21854.6</v>
      </c>
      <c r="BC81" s="68" t="str">
        <f t="shared" si="31"/>
        <v>INR  Twenty One Thousand Eight Hundred &amp; Fifty Four  and Paise Sixty Only</v>
      </c>
      <c r="BD81" s="77">
        <v>328</v>
      </c>
      <c r="BE81" s="74">
        <f t="shared" si="34"/>
        <v>371.03</v>
      </c>
      <c r="BF81" s="74">
        <f t="shared" si="35"/>
        <v>75440</v>
      </c>
      <c r="BG81" s="80">
        <v>31.669</v>
      </c>
      <c r="BH81" s="81" t="s">
        <v>76</v>
      </c>
      <c r="BI81" s="83">
        <v>5064.18</v>
      </c>
      <c r="BK81" s="93">
        <v>84</v>
      </c>
      <c r="BL81" s="102">
        <f t="shared" si="36"/>
        <v>95.02</v>
      </c>
      <c r="HS81" s="22">
        <v>2</v>
      </c>
      <c r="HT81" s="22" t="s">
        <v>35</v>
      </c>
      <c r="HU81" s="22" t="s">
        <v>46</v>
      </c>
      <c r="HV81" s="22">
        <v>10</v>
      </c>
      <c r="HW81" s="22" t="s">
        <v>39</v>
      </c>
    </row>
    <row r="82" spans="1:231" s="21" customFormat="1" ht="117" customHeight="1">
      <c r="A82" s="32">
        <v>70</v>
      </c>
      <c r="B82" s="91" t="s">
        <v>261</v>
      </c>
      <c r="C82" s="101" t="s">
        <v>127</v>
      </c>
      <c r="D82" s="100">
        <v>315</v>
      </c>
      <c r="E82" s="94" t="s">
        <v>154</v>
      </c>
      <c r="F82" s="93">
        <v>95.82</v>
      </c>
      <c r="G82" s="57">
        <f t="shared" si="7"/>
        <v>30183.3</v>
      </c>
      <c r="H82" s="64"/>
      <c r="I82" s="58" t="s">
        <v>40</v>
      </c>
      <c r="J82" s="59">
        <f t="shared" si="30"/>
        <v>1</v>
      </c>
      <c r="K82" s="60" t="s">
        <v>64</v>
      </c>
      <c r="L82" s="60" t="s">
        <v>7</v>
      </c>
      <c r="M82" s="65"/>
      <c r="N82" s="57"/>
      <c r="O82" s="57"/>
      <c r="P82" s="61"/>
      <c r="Q82" s="57"/>
      <c r="R82" s="57"/>
      <c r="S82" s="61"/>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6">
        <f t="shared" si="32"/>
        <v>30183.3</v>
      </c>
      <c r="BB82" s="67">
        <f t="shared" si="33"/>
        <v>30183.3</v>
      </c>
      <c r="BC82" s="68" t="str">
        <f t="shared" si="31"/>
        <v>INR  Thirty Thousand One Hundred &amp; Eighty Three  and Paise Thirty Only</v>
      </c>
      <c r="BD82" s="77">
        <v>71269</v>
      </c>
      <c r="BE82" s="74">
        <f t="shared" si="34"/>
        <v>80619.49</v>
      </c>
      <c r="BF82" s="74">
        <f t="shared" si="35"/>
        <v>22449735</v>
      </c>
      <c r="BG82" s="80">
        <v>163.276</v>
      </c>
      <c r="BH82" s="81" t="s">
        <v>76</v>
      </c>
      <c r="BI82" s="83">
        <v>5670.773</v>
      </c>
      <c r="BK82" s="93">
        <v>84.71</v>
      </c>
      <c r="BL82" s="102">
        <f t="shared" si="36"/>
        <v>95.82</v>
      </c>
      <c r="HS82" s="22">
        <v>2</v>
      </c>
      <c r="HT82" s="22" t="s">
        <v>35</v>
      </c>
      <c r="HU82" s="22" t="s">
        <v>46</v>
      </c>
      <c r="HV82" s="22">
        <v>10</v>
      </c>
      <c r="HW82" s="22" t="s">
        <v>39</v>
      </c>
    </row>
    <row r="83" spans="1:231" s="21" customFormat="1" ht="73.5" customHeight="1">
      <c r="A83" s="32">
        <v>71</v>
      </c>
      <c r="B83" s="91" t="s">
        <v>262</v>
      </c>
      <c r="C83" s="101" t="s">
        <v>128</v>
      </c>
      <c r="D83" s="100">
        <v>40</v>
      </c>
      <c r="E83" s="94" t="s">
        <v>154</v>
      </c>
      <c r="F83" s="93">
        <v>32.8</v>
      </c>
      <c r="G83" s="57">
        <f t="shared" si="7"/>
        <v>1312</v>
      </c>
      <c r="H83" s="64"/>
      <c r="I83" s="58" t="s">
        <v>40</v>
      </c>
      <c r="J83" s="59">
        <f t="shared" si="30"/>
        <v>1</v>
      </c>
      <c r="K83" s="60" t="s">
        <v>64</v>
      </c>
      <c r="L83" s="60" t="s">
        <v>7</v>
      </c>
      <c r="M83" s="65"/>
      <c r="N83" s="57"/>
      <c r="O83" s="57"/>
      <c r="P83" s="61"/>
      <c r="Q83" s="57"/>
      <c r="R83" s="57"/>
      <c r="S83" s="61"/>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6">
        <f t="shared" si="32"/>
        <v>1312</v>
      </c>
      <c r="BB83" s="67">
        <f t="shared" si="33"/>
        <v>1312</v>
      </c>
      <c r="BC83" s="68" t="str">
        <f t="shared" si="31"/>
        <v>INR  One Thousand Three Hundred &amp; Twelve  Only</v>
      </c>
      <c r="BD83" s="77">
        <v>178</v>
      </c>
      <c r="BE83" s="74">
        <f t="shared" si="34"/>
        <v>201.35</v>
      </c>
      <c r="BF83" s="74">
        <f t="shared" si="35"/>
        <v>7120</v>
      </c>
      <c r="BG83" s="80">
        <v>10.925</v>
      </c>
      <c r="BH83" s="81" t="s">
        <v>76</v>
      </c>
      <c r="BI83" s="83">
        <v>5765.773</v>
      </c>
      <c r="BK83" s="93">
        <v>29</v>
      </c>
      <c r="BL83" s="102">
        <f t="shared" si="36"/>
        <v>32.8</v>
      </c>
      <c r="HS83" s="22">
        <v>3</v>
      </c>
      <c r="HT83" s="22" t="s">
        <v>48</v>
      </c>
      <c r="HU83" s="22" t="s">
        <v>49</v>
      </c>
      <c r="HV83" s="22">
        <v>10</v>
      </c>
      <c r="HW83" s="22" t="s">
        <v>39</v>
      </c>
    </row>
    <row r="84" spans="1:231" s="21" customFormat="1" ht="69.75" customHeight="1">
      <c r="A84" s="32">
        <v>72</v>
      </c>
      <c r="B84" s="91" t="s">
        <v>263</v>
      </c>
      <c r="C84" s="101" t="s">
        <v>129</v>
      </c>
      <c r="D84" s="100">
        <v>36</v>
      </c>
      <c r="E84" s="94" t="s">
        <v>154</v>
      </c>
      <c r="F84" s="95">
        <v>32.8</v>
      </c>
      <c r="G84" s="57">
        <f>F84*D84</f>
        <v>1180.8</v>
      </c>
      <c r="H84" s="64"/>
      <c r="I84" s="58" t="s">
        <v>40</v>
      </c>
      <c r="J84" s="59">
        <f t="shared" si="30"/>
        <v>1</v>
      </c>
      <c r="K84" s="60" t="s">
        <v>64</v>
      </c>
      <c r="L84" s="60" t="s">
        <v>7</v>
      </c>
      <c r="M84" s="65"/>
      <c r="N84" s="57"/>
      <c r="O84" s="57"/>
      <c r="P84" s="61"/>
      <c r="Q84" s="57"/>
      <c r="R84" s="57"/>
      <c r="S84" s="61"/>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6">
        <f t="shared" si="32"/>
        <v>1180.8</v>
      </c>
      <c r="BB84" s="67">
        <f t="shared" si="33"/>
        <v>1180.8</v>
      </c>
      <c r="BC84" s="68" t="str">
        <f t="shared" si="31"/>
        <v>INR  One Thousand One Hundred &amp; Eighty  and Paise Eighty Only</v>
      </c>
      <c r="BD84" s="77">
        <v>4812</v>
      </c>
      <c r="BE84" s="74">
        <f t="shared" si="34"/>
        <v>5443.33</v>
      </c>
      <c r="BF84" s="74">
        <f t="shared" si="35"/>
        <v>173232</v>
      </c>
      <c r="BG84" s="80">
        <v>1105.43</v>
      </c>
      <c r="BH84" s="81" t="s">
        <v>75</v>
      </c>
      <c r="BI84" s="82">
        <v>359</v>
      </c>
      <c r="BK84" s="95">
        <v>29</v>
      </c>
      <c r="BL84" s="102">
        <f t="shared" si="36"/>
        <v>32.8</v>
      </c>
      <c r="HS84" s="22">
        <v>1.01</v>
      </c>
      <c r="HT84" s="22" t="s">
        <v>41</v>
      </c>
      <c r="HU84" s="22" t="s">
        <v>36</v>
      </c>
      <c r="HV84" s="22">
        <v>123.223</v>
      </c>
      <c r="HW84" s="22" t="s">
        <v>39</v>
      </c>
    </row>
    <row r="85" spans="1:231" s="21" customFormat="1" ht="115.5" customHeight="1">
      <c r="A85" s="32">
        <v>73</v>
      </c>
      <c r="B85" s="91" t="s">
        <v>391</v>
      </c>
      <c r="C85" s="101" t="s">
        <v>130</v>
      </c>
      <c r="D85" s="100">
        <v>40</v>
      </c>
      <c r="E85" s="94" t="s">
        <v>154</v>
      </c>
      <c r="F85" s="95">
        <v>89.36</v>
      </c>
      <c r="G85" s="57">
        <f t="shared" si="7"/>
        <v>3574.4</v>
      </c>
      <c r="H85" s="64"/>
      <c r="I85" s="58" t="s">
        <v>40</v>
      </c>
      <c r="J85" s="59">
        <f t="shared" si="30"/>
        <v>1</v>
      </c>
      <c r="K85" s="60" t="s">
        <v>64</v>
      </c>
      <c r="L85" s="60" t="s">
        <v>7</v>
      </c>
      <c r="M85" s="65"/>
      <c r="N85" s="57"/>
      <c r="O85" s="57"/>
      <c r="P85" s="61"/>
      <c r="Q85" s="57"/>
      <c r="R85" s="57"/>
      <c r="S85" s="61"/>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6">
        <f t="shared" si="32"/>
        <v>3574.4</v>
      </c>
      <c r="BB85" s="67">
        <f t="shared" si="33"/>
        <v>3574.4</v>
      </c>
      <c r="BC85" s="68" t="str">
        <f t="shared" si="31"/>
        <v>INR  Three Thousand Five Hundred &amp; Seventy Four  and Paise Forty Only</v>
      </c>
      <c r="BD85" s="77">
        <v>664</v>
      </c>
      <c r="BE85" s="74">
        <f t="shared" si="34"/>
        <v>751.12</v>
      </c>
      <c r="BF85" s="74">
        <f t="shared" si="35"/>
        <v>26560</v>
      </c>
      <c r="BG85" s="80">
        <v>44.443</v>
      </c>
      <c r="BH85" s="81" t="s">
        <v>75</v>
      </c>
      <c r="BI85" s="82">
        <v>377</v>
      </c>
      <c r="BK85" s="95">
        <v>79</v>
      </c>
      <c r="BL85" s="102">
        <f t="shared" si="36"/>
        <v>89.36</v>
      </c>
      <c r="HS85" s="22"/>
      <c r="HT85" s="22"/>
      <c r="HU85" s="22"/>
      <c r="HV85" s="22"/>
      <c r="HW85" s="22"/>
    </row>
    <row r="86" spans="1:231" s="21" customFormat="1" ht="116.25" customHeight="1">
      <c r="A86" s="32">
        <v>74</v>
      </c>
      <c r="B86" s="91" t="s">
        <v>415</v>
      </c>
      <c r="C86" s="101" t="s">
        <v>131</v>
      </c>
      <c r="D86" s="100">
        <v>36</v>
      </c>
      <c r="E86" s="94" t="s">
        <v>154</v>
      </c>
      <c r="F86" s="95">
        <v>89.36</v>
      </c>
      <c r="G86" s="57">
        <f t="shared" si="7"/>
        <v>3216.96</v>
      </c>
      <c r="H86" s="64"/>
      <c r="I86" s="58" t="s">
        <v>40</v>
      </c>
      <c r="J86" s="59">
        <f t="shared" si="30"/>
        <v>1</v>
      </c>
      <c r="K86" s="60" t="s">
        <v>64</v>
      </c>
      <c r="L86" s="60" t="s">
        <v>7</v>
      </c>
      <c r="M86" s="65"/>
      <c r="N86" s="57"/>
      <c r="O86" s="57"/>
      <c r="P86" s="61"/>
      <c r="Q86" s="57"/>
      <c r="R86" s="57"/>
      <c r="S86" s="61"/>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6">
        <f>total_amount_ba($B$2,$D$2,D86,F86,J86,K86,M86)</f>
        <v>3216.96</v>
      </c>
      <c r="BB86" s="67">
        <f>BA86+SUM(N86:AZ86)</f>
        <v>3216.96</v>
      </c>
      <c r="BC86" s="68" t="str">
        <f t="shared" si="31"/>
        <v>INR  Three Thousand Two Hundred &amp; Sixteen  and Paise Ninety Six Only</v>
      </c>
      <c r="BD86" s="77">
        <v>119.27</v>
      </c>
      <c r="BE86" s="74">
        <f>ROUND(BD86*1.12*1.01,2)</f>
        <v>134.92</v>
      </c>
      <c r="BF86" s="74">
        <f>D86*BD86</f>
        <v>4293.72</v>
      </c>
      <c r="BG86" s="80">
        <v>692.078</v>
      </c>
      <c r="BH86" s="81" t="s">
        <v>75</v>
      </c>
      <c r="BI86" s="82">
        <v>21</v>
      </c>
      <c r="BK86" s="95">
        <v>79</v>
      </c>
      <c r="BL86" s="102">
        <f t="shared" si="36"/>
        <v>89.36</v>
      </c>
      <c r="HS86" s="22">
        <v>2</v>
      </c>
      <c r="HT86" s="22" t="s">
        <v>35</v>
      </c>
      <c r="HU86" s="22" t="s">
        <v>46</v>
      </c>
      <c r="HV86" s="22">
        <v>10</v>
      </c>
      <c r="HW86" s="22" t="s">
        <v>39</v>
      </c>
    </row>
    <row r="87" spans="1:231" s="21" customFormat="1" ht="74.25" customHeight="1">
      <c r="A87" s="32">
        <v>75</v>
      </c>
      <c r="B87" s="91" t="s">
        <v>392</v>
      </c>
      <c r="C87" s="101" t="s">
        <v>132</v>
      </c>
      <c r="D87" s="100">
        <v>62</v>
      </c>
      <c r="E87" s="94" t="s">
        <v>154</v>
      </c>
      <c r="F87" s="93">
        <v>42.99</v>
      </c>
      <c r="G87" s="57">
        <f t="shared" si="7"/>
        <v>2665.38</v>
      </c>
      <c r="H87" s="64"/>
      <c r="I87" s="58" t="s">
        <v>40</v>
      </c>
      <c r="J87" s="59">
        <f t="shared" si="30"/>
        <v>1</v>
      </c>
      <c r="K87" s="60" t="s">
        <v>64</v>
      </c>
      <c r="L87" s="60" t="s">
        <v>7</v>
      </c>
      <c r="M87" s="65"/>
      <c r="N87" s="57"/>
      <c r="O87" s="57"/>
      <c r="P87" s="61"/>
      <c r="Q87" s="57"/>
      <c r="R87" s="57"/>
      <c r="S87" s="61"/>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6">
        <f>total_amount_ba($B$2,$D$2,D87,F87,J87,K87,M87)</f>
        <v>2665.38</v>
      </c>
      <c r="BB87" s="67">
        <f>BA87+SUM(N87:AZ87)</f>
        <v>2665.38</v>
      </c>
      <c r="BC87" s="68" t="str">
        <f t="shared" si="31"/>
        <v>INR  Two Thousand Six Hundred &amp; Sixty Five  and Paise Thirty Eight Only</v>
      </c>
      <c r="BD87" s="77">
        <v>77.54</v>
      </c>
      <c r="BE87" s="74">
        <f>ROUND(BD87*1.12*1.01,2)</f>
        <v>87.71</v>
      </c>
      <c r="BF87" s="74">
        <f>D87*BD87</f>
        <v>4807.4800000000005</v>
      </c>
      <c r="BG87" s="80">
        <v>13.967</v>
      </c>
      <c r="BH87" s="81" t="s">
        <v>78</v>
      </c>
      <c r="BI87" s="83">
        <v>71269</v>
      </c>
      <c r="BK87" s="93">
        <v>38</v>
      </c>
      <c r="BL87" s="102">
        <f t="shared" si="36"/>
        <v>42.99</v>
      </c>
      <c r="HS87" s="22">
        <v>3</v>
      </c>
      <c r="HT87" s="22" t="s">
        <v>48</v>
      </c>
      <c r="HU87" s="22" t="s">
        <v>49</v>
      </c>
      <c r="HV87" s="22">
        <v>10</v>
      </c>
      <c r="HW87" s="22" t="s">
        <v>39</v>
      </c>
    </row>
    <row r="88" spans="1:231" s="21" customFormat="1" ht="69" customHeight="1">
      <c r="A88" s="32">
        <v>76</v>
      </c>
      <c r="B88" s="91" t="s">
        <v>266</v>
      </c>
      <c r="C88" s="101" t="s">
        <v>133</v>
      </c>
      <c r="D88" s="100">
        <v>62</v>
      </c>
      <c r="E88" s="94" t="s">
        <v>154</v>
      </c>
      <c r="F88" s="95">
        <v>42.99</v>
      </c>
      <c r="G88" s="57">
        <f t="shared" si="7"/>
        <v>2665.38</v>
      </c>
      <c r="H88" s="64"/>
      <c r="I88" s="58" t="s">
        <v>40</v>
      </c>
      <c r="J88" s="59">
        <f aca="true" t="shared" si="37" ref="J88:J99">IF(I88="Less(-)",-1,1)</f>
        <v>1</v>
      </c>
      <c r="K88" s="60" t="s">
        <v>64</v>
      </c>
      <c r="L88" s="60" t="s">
        <v>7</v>
      </c>
      <c r="M88" s="65"/>
      <c r="N88" s="57"/>
      <c r="O88" s="57"/>
      <c r="P88" s="61"/>
      <c r="Q88" s="57"/>
      <c r="R88" s="57"/>
      <c r="S88" s="61"/>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6">
        <f>total_amount_ba($B$2,$D$2,D88,F88,J88,K88,M88)</f>
        <v>2665.38</v>
      </c>
      <c r="BB88" s="67">
        <f>BA88+SUM(N88:AZ88)</f>
        <v>2665.38</v>
      </c>
      <c r="BC88" s="68" t="str">
        <f aca="true" t="shared" si="38" ref="BC88:BC99">SpellNumber(L88,BB88)</f>
        <v>INR  Two Thousand Six Hundred &amp; Sixty Five  and Paise Thirty Eight Only</v>
      </c>
      <c r="BD88" s="77">
        <v>119.27</v>
      </c>
      <c r="BE88" s="74">
        <f>ROUND(BD88*1.12*1.01,2)</f>
        <v>134.92</v>
      </c>
      <c r="BF88" s="74">
        <f>D88*BD88</f>
        <v>7394.74</v>
      </c>
      <c r="BG88" s="80">
        <v>366.494</v>
      </c>
      <c r="BH88" s="81" t="s">
        <v>76</v>
      </c>
      <c r="BI88" s="82">
        <v>119.27</v>
      </c>
      <c r="BK88" s="95">
        <v>38</v>
      </c>
      <c r="BL88" s="102">
        <f t="shared" si="36"/>
        <v>42.99</v>
      </c>
      <c r="HS88" s="22">
        <v>2</v>
      </c>
      <c r="HT88" s="22" t="s">
        <v>35</v>
      </c>
      <c r="HU88" s="22" t="s">
        <v>46</v>
      </c>
      <c r="HV88" s="22">
        <v>10</v>
      </c>
      <c r="HW88" s="22" t="s">
        <v>39</v>
      </c>
    </row>
    <row r="89" spans="1:231" s="21" customFormat="1" ht="117" customHeight="1">
      <c r="A89" s="32">
        <v>77</v>
      </c>
      <c r="B89" s="91" t="s">
        <v>264</v>
      </c>
      <c r="C89" s="101" t="s">
        <v>134</v>
      </c>
      <c r="D89" s="100">
        <v>62</v>
      </c>
      <c r="E89" s="94" t="s">
        <v>154</v>
      </c>
      <c r="F89" s="95">
        <v>91.63</v>
      </c>
      <c r="G89" s="57">
        <f t="shared" si="7"/>
        <v>5681.0599999999995</v>
      </c>
      <c r="H89" s="64"/>
      <c r="I89" s="58" t="s">
        <v>40</v>
      </c>
      <c r="J89" s="59">
        <f t="shared" si="37"/>
        <v>1</v>
      </c>
      <c r="K89" s="60" t="s">
        <v>64</v>
      </c>
      <c r="L89" s="60" t="s">
        <v>7</v>
      </c>
      <c r="M89" s="65"/>
      <c r="N89" s="57"/>
      <c r="O89" s="57"/>
      <c r="P89" s="61"/>
      <c r="Q89" s="57"/>
      <c r="R89" s="57"/>
      <c r="S89" s="61"/>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6">
        <f aca="true" t="shared" si="39" ref="BA89:BA97">total_amount_ba($B$2,$D$2,D89,F89,J89,K89,M89)</f>
        <v>5681.0599999999995</v>
      </c>
      <c r="BB89" s="67">
        <f aca="true" t="shared" si="40" ref="BB89:BB97">BA89+SUM(N89:AZ89)</f>
        <v>5681.0599999999995</v>
      </c>
      <c r="BC89" s="68" t="str">
        <f t="shared" si="38"/>
        <v>INR  Five Thousand Six Hundred &amp; Eighty One  and Paise Six Only</v>
      </c>
      <c r="BD89" s="77">
        <v>77.54</v>
      </c>
      <c r="BE89" s="74">
        <f aca="true" t="shared" si="41" ref="BE89:BE97">ROUND(BD89*1.12*1.01,2)</f>
        <v>87.71</v>
      </c>
      <c r="BF89" s="74">
        <f aca="true" t="shared" si="42" ref="BF89:BF97">D89*BD89</f>
        <v>4807.4800000000005</v>
      </c>
      <c r="BG89" s="80">
        <v>249.639</v>
      </c>
      <c r="BH89" s="81" t="s">
        <v>76</v>
      </c>
      <c r="BI89" s="82">
        <v>77.54</v>
      </c>
      <c r="BK89" s="95">
        <v>81</v>
      </c>
      <c r="BL89" s="102">
        <f t="shared" si="36"/>
        <v>91.63</v>
      </c>
      <c r="HS89" s="22">
        <v>3</v>
      </c>
      <c r="HT89" s="22" t="s">
        <v>48</v>
      </c>
      <c r="HU89" s="22" t="s">
        <v>49</v>
      </c>
      <c r="HV89" s="22">
        <v>10</v>
      </c>
      <c r="HW89" s="22" t="s">
        <v>39</v>
      </c>
    </row>
    <row r="90" spans="1:231" s="21" customFormat="1" ht="117.75" customHeight="1">
      <c r="A90" s="32">
        <v>78</v>
      </c>
      <c r="B90" s="91" t="s">
        <v>265</v>
      </c>
      <c r="C90" s="101" t="s">
        <v>135</v>
      </c>
      <c r="D90" s="100">
        <v>62</v>
      </c>
      <c r="E90" s="94" t="s">
        <v>154</v>
      </c>
      <c r="F90" s="95">
        <v>91.63</v>
      </c>
      <c r="G90" s="57">
        <f t="shared" si="7"/>
        <v>5681.0599999999995</v>
      </c>
      <c r="H90" s="64"/>
      <c r="I90" s="58" t="s">
        <v>40</v>
      </c>
      <c r="J90" s="59">
        <f t="shared" si="37"/>
        <v>1</v>
      </c>
      <c r="K90" s="60" t="s">
        <v>64</v>
      </c>
      <c r="L90" s="60" t="s">
        <v>7</v>
      </c>
      <c r="M90" s="65"/>
      <c r="N90" s="57"/>
      <c r="O90" s="57"/>
      <c r="P90" s="61"/>
      <c r="Q90" s="57"/>
      <c r="R90" s="57"/>
      <c r="S90" s="61"/>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6">
        <f t="shared" si="39"/>
        <v>5681.0599999999995</v>
      </c>
      <c r="BB90" s="67">
        <f t="shared" si="40"/>
        <v>5681.0599999999995</v>
      </c>
      <c r="BC90" s="68" t="str">
        <f t="shared" si="38"/>
        <v>INR  Five Thousand Six Hundred &amp; Eighty One  and Paise Six Only</v>
      </c>
      <c r="BD90" s="77">
        <v>24</v>
      </c>
      <c r="BE90" s="74">
        <f t="shared" si="41"/>
        <v>27.15</v>
      </c>
      <c r="BF90" s="74">
        <f t="shared" si="42"/>
        <v>1488</v>
      </c>
      <c r="BG90" s="80">
        <v>148.26199999999997</v>
      </c>
      <c r="BH90" s="81" t="s">
        <v>76</v>
      </c>
      <c r="BI90" s="82">
        <v>487.41</v>
      </c>
      <c r="BK90" s="95">
        <v>81</v>
      </c>
      <c r="BL90" s="102">
        <f t="shared" si="36"/>
        <v>91.63</v>
      </c>
      <c r="HS90" s="22">
        <v>1.01</v>
      </c>
      <c r="HT90" s="22" t="s">
        <v>41</v>
      </c>
      <c r="HU90" s="22" t="s">
        <v>36</v>
      </c>
      <c r="HV90" s="22">
        <v>123.223</v>
      </c>
      <c r="HW90" s="22" t="s">
        <v>39</v>
      </c>
    </row>
    <row r="91" spans="1:231" s="21" customFormat="1" ht="185.25" customHeight="1">
      <c r="A91" s="32">
        <v>79</v>
      </c>
      <c r="B91" s="91" t="s">
        <v>356</v>
      </c>
      <c r="C91" s="101" t="s">
        <v>136</v>
      </c>
      <c r="D91" s="100">
        <v>30</v>
      </c>
      <c r="E91" s="94" t="s">
        <v>154</v>
      </c>
      <c r="F91" s="95">
        <v>357.46</v>
      </c>
      <c r="G91" s="57">
        <f t="shared" si="7"/>
        <v>10723.8</v>
      </c>
      <c r="H91" s="64"/>
      <c r="I91" s="58" t="s">
        <v>40</v>
      </c>
      <c r="J91" s="59">
        <f t="shared" si="37"/>
        <v>1</v>
      </c>
      <c r="K91" s="60" t="s">
        <v>64</v>
      </c>
      <c r="L91" s="60" t="s">
        <v>7</v>
      </c>
      <c r="M91" s="65"/>
      <c r="N91" s="57"/>
      <c r="O91" s="57"/>
      <c r="P91" s="61"/>
      <c r="Q91" s="57"/>
      <c r="R91" s="57"/>
      <c r="S91" s="61"/>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6">
        <f t="shared" si="39"/>
        <v>10723.8</v>
      </c>
      <c r="BB91" s="67">
        <f t="shared" si="40"/>
        <v>10723.8</v>
      </c>
      <c r="BC91" s="68" t="str">
        <f t="shared" si="38"/>
        <v>INR  Ten Thousand Seven Hundred &amp; Twenty Three  and Paise Eighty Only</v>
      </c>
      <c r="BD91" s="77">
        <v>5885.249999999999</v>
      </c>
      <c r="BE91" s="74">
        <f t="shared" si="41"/>
        <v>6657.39</v>
      </c>
      <c r="BF91" s="74">
        <f t="shared" si="42"/>
        <v>176557.49999999997</v>
      </c>
      <c r="BG91" s="80">
        <v>366.345</v>
      </c>
      <c r="BH91" s="81" t="s">
        <v>75</v>
      </c>
      <c r="BI91" s="82">
        <v>266</v>
      </c>
      <c r="BK91" s="95">
        <v>316</v>
      </c>
      <c r="BL91" s="102">
        <f t="shared" si="36"/>
        <v>357.46</v>
      </c>
      <c r="HS91" s="22">
        <v>1.02</v>
      </c>
      <c r="HT91" s="22" t="s">
        <v>43</v>
      </c>
      <c r="HU91" s="22" t="s">
        <v>44</v>
      </c>
      <c r="HV91" s="22">
        <v>213</v>
      </c>
      <c r="HW91" s="22" t="s">
        <v>39</v>
      </c>
    </row>
    <row r="92" spans="1:231" s="21" customFormat="1" ht="189.75" customHeight="1">
      <c r="A92" s="32">
        <v>80</v>
      </c>
      <c r="B92" s="91" t="s">
        <v>357</v>
      </c>
      <c r="C92" s="101" t="s">
        <v>137</v>
      </c>
      <c r="D92" s="100">
        <v>30</v>
      </c>
      <c r="E92" s="94" t="s">
        <v>154</v>
      </c>
      <c r="F92" s="95">
        <v>362.82</v>
      </c>
      <c r="G92" s="57">
        <f t="shared" si="7"/>
        <v>10884.6</v>
      </c>
      <c r="H92" s="64"/>
      <c r="I92" s="58" t="s">
        <v>40</v>
      </c>
      <c r="J92" s="59">
        <f t="shared" si="37"/>
        <v>1</v>
      </c>
      <c r="K92" s="60" t="s">
        <v>64</v>
      </c>
      <c r="L92" s="60" t="s">
        <v>7</v>
      </c>
      <c r="M92" s="65"/>
      <c r="N92" s="57"/>
      <c r="O92" s="57"/>
      <c r="P92" s="61"/>
      <c r="Q92" s="57"/>
      <c r="R92" s="57"/>
      <c r="S92" s="61"/>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6">
        <f t="shared" si="39"/>
        <v>10884.6</v>
      </c>
      <c r="BB92" s="67">
        <f t="shared" si="40"/>
        <v>10884.6</v>
      </c>
      <c r="BC92" s="68" t="str">
        <f t="shared" si="38"/>
        <v>INR  Ten Thousand Eight Hundred &amp; Eighty Four  and Paise Sixty Only</v>
      </c>
      <c r="BD92" s="77">
        <v>4849.49</v>
      </c>
      <c r="BE92" s="74">
        <f t="shared" si="41"/>
        <v>5485.74</v>
      </c>
      <c r="BF92" s="74">
        <f t="shared" si="42"/>
        <v>145484.69999999998</v>
      </c>
      <c r="BG92" s="80">
        <v>191.062</v>
      </c>
      <c r="BH92" s="81" t="s">
        <v>75</v>
      </c>
      <c r="BI92" s="82">
        <v>24</v>
      </c>
      <c r="BK92" s="95">
        <v>320.74</v>
      </c>
      <c r="BL92" s="102">
        <f t="shared" si="36"/>
        <v>362.82</v>
      </c>
      <c r="HS92" s="22">
        <v>2</v>
      </c>
      <c r="HT92" s="22" t="s">
        <v>35</v>
      </c>
      <c r="HU92" s="22" t="s">
        <v>46</v>
      </c>
      <c r="HV92" s="22">
        <v>10</v>
      </c>
      <c r="HW92" s="22" t="s">
        <v>39</v>
      </c>
    </row>
    <row r="93" spans="1:231" s="21" customFormat="1" ht="129.75" customHeight="1">
      <c r="A93" s="32">
        <v>81</v>
      </c>
      <c r="B93" s="91" t="s">
        <v>267</v>
      </c>
      <c r="C93" s="101" t="s">
        <v>138</v>
      </c>
      <c r="D93" s="100">
        <v>18</v>
      </c>
      <c r="E93" s="94" t="s">
        <v>154</v>
      </c>
      <c r="F93" s="93">
        <v>1134.59</v>
      </c>
      <c r="G93" s="57">
        <f t="shared" si="7"/>
        <v>20422.62</v>
      </c>
      <c r="H93" s="64"/>
      <c r="I93" s="58" t="s">
        <v>40</v>
      </c>
      <c r="J93" s="59">
        <f t="shared" si="37"/>
        <v>1</v>
      </c>
      <c r="K93" s="60" t="s">
        <v>64</v>
      </c>
      <c r="L93" s="60" t="s">
        <v>7</v>
      </c>
      <c r="M93" s="65"/>
      <c r="N93" s="57"/>
      <c r="O93" s="57"/>
      <c r="P93" s="61"/>
      <c r="Q93" s="57"/>
      <c r="R93" s="57"/>
      <c r="S93" s="61"/>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6">
        <f t="shared" si="39"/>
        <v>20422.62</v>
      </c>
      <c r="BB93" s="67">
        <f t="shared" si="40"/>
        <v>20422.62</v>
      </c>
      <c r="BC93" s="68" t="str">
        <f t="shared" si="38"/>
        <v>INR  Twenty Thousand Four Hundred &amp; Twenty Two  and Paise Sixty Two Only</v>
      </c>
      <c r="BD93" s="77">
        <v>328</v>
      </c>
      <c r="BE93" s="74">
        <f t="shared" si="41"/>
        <v>371.03</v>
      </c>
      <c r="BF93" s="74">
        <f t="shared" si="42"/>
        <v>5904</v>
      </c>
      <c r="BG93" s="80">
        <v>31.669</v>
      </c>
      <c r="BH93" s="81" t="s">
        <v>76</v>
      </c>
      <c r="BI93" s="83">
        <v>5064.18</v>
      </c>
      <c r="BK93" s="93">
        <v>1003</v>
      </c>
      <c r="BL93" s="102">
        <f t="shared" si="36"/>
        <v>1134.59</v>
      </c>
      <c r="HS93" s="22">
        <v>2</v>
      </c>
      <c r="HT93" s="22" t="s">
        <v>35</v>
      </c>
      <c r="HU93" s="22" t="s">
        <v>46</v>
      </c>
      <c r="HV93" s="22">
        <v>10</v>
      </c>
      <c r="HW93" s="22" t="s">
        <v>39</v>
      </c>
    </row>
    <row r="94" spans="1:231" s="21" customFormat="1" ht="141.75" customHeight="1">
      <c r="A94" s="32">
        <v>82</v>
      </c>
      <c r="B94" s="91" t="s">
        <v>268</v>
      </c>
      <c r="C94" s="101" t="s">
        <v>139</v>
      </c>
      <c r="D94" s="100">
        <v>18</v>
      </c>
      <c r="E94" s="94" t="s">
        <v>154</v>
      </c>
      <c r="F94" s="93">
        <v>1148.17</v>
      </c>
      <c r="G94" s="57">
        <f t="shared" si="7"/>
        <v>20667.06</v>
      </c>
      <c r="H94" s="64"/>
      <c r="I94" s="58" t="s">
        <v>40</v>
      </c>
      <c r="J94" s="59">
        <f t="shared" si="37"/>
        <v>1</v>
      </c>
      <c r="K94" s="60" t="s">
        <v>64</v>
      </c>
      <c r="L94" s="60" t="s">
        <v>7</v>
      </c>
      <c r="M94" s="65"/>
      <c r="N94" s="57"/>
      <c r="O94" s="57"/>
      <c r="P94" s="61"/>
      <c r="Q94" s="57"/>
      <c r="R94" s="57"/>
      <c r="S94" s="61"/>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6">
        <f t="shared" si="39"/>
        <v>20667.06</v>
      </c>
      <c r="BB94" s="67">
        <f t="shared" si="40"/>
        <v>20667.06</v>
      </c>
      <c r="BC94" s="68" t="str">
        <f t="shared" si="38"/>
        <v>INR  Twenty Thousand Six Hundred &amp; Sixty Seven  and Paise Six Only</v>
      </c>
      <c r="BD94" s="77">
        <v>71269</v>
      </c>
      <c r="BE94" s="74">
        <f t="shared" si="41"/>
        <v>80619.49</v>
      </c>
      <c r="BF94" s="74">
        <f t="shared" si="42"/>
        <v>1282842</v>
      </c>
      <c r="BG94" s="80">
        <v>163.276</v>
      </c>
      <c r="BH94" s="81" t="s">
        <v>76</v>
      </c>
      <c r="BI94" s="83">
        <v>5670.773</v>
      </c>
      <c r="BK94" s="93">
        <v>1015</v>
      </c>
      <c r="BL94" s="102">
        <f t="shared" si="36"/>
        <v>1148.17</v>
      </c>
      <c r="HS94" s="22">
        <v>2</v>
      </c>
      <c r="HT94" s="22" t="s">
        <v>35</v>
      </c>
      <c r="HU94" s="22" t="s">
        <v>46</v>
      </c>
      <c r="HV94" s="22">
        <v>10</v>
      </c>
      <c r="HW94" s="22" t="s">
        <v>39</v>
      </c>
    </row>
    <row r="95" spans="1:231" s="21" customFormat="1" ht="187.5" customHeight="1">
      <c r="A95" s="32">
        <v>83</v>
      </c>
      <c r="B95" s="91" t="s">
        <v>393</v>
      </c>
      <c r="C95" s="101" t="s">
        <v>140</v>
      </c>
      <c r="D95" s="100">
        <v>2.5</v>
      </c>
      <c r="E95" s="94" t="s">
        <v>154</v>
      </c>
      <c r="F95" s="93">
        <v>1291.83</v>
      </c>
      <c r="G95" s="57">
        <f t="shared" si="7"/>
        <v>3229.575</v>
      </c>
      <c r="H95" s="64"/>
      <c r="I95" s="58" t="s">
        <v>40</v>
      </c>
      <c r="J95" s="59">
        <f t="shared" si="37"/>
        <v>1</v>
      </c>
      <c r="K95" s="60" t="s">
        <v>64</v>
      </c>
      <c r="L95" s="60" t="s">
        <v>7</v>
      </c>
      <c r="M95" s="65"/>
      <c r="N95" s="57"/>
      <c r="O95" s="57"/>
      <c r="P95" s="61"/>
      <c r="Q95" s="57"/>
      <c r="R95" s="57"/>
      <c r="S95" s="61"/>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6">
        <f t="shared" si="39"/>
        <v>3229.575</v>
      </c>
      <c r="BB95" s="67">
        <f t="shared" si="40"/>
        <v>3229.575</v>
      </c>
      <c r="BC95" s="68" t="str">
        <f t="shared" si="38"/>
        <v>INR  Three Thousand Two Hundred &amp; Twenty Nine  and Paise Fifty Seven Only</v>
      </c>
      <c r="BD95" s="77">
        <v>178</v>
      </c>
      <c r="BE95" s="74">
        <f t="shared" si="41"/>
        <v>201.35</v>
      </c>
      <c r="BF95" s="74">
        <f t="shared" si="42"/>
        <v>445</v>
      </c>
      <c r="BG95" s="80">
        <v>10.925</v>
      </c>
      <c r="BH95" s="81" t="s">
        <v>76</v>
      </c>
      <c r="BI95" s="83">
        <v>5765.773</v>
      </c>
      <c r="BK95" s="93">
        <v>1142</v>
      </c>
      <c r="BL95" s="102">
        <f t="shared" si="36"/>
        <v>1291.83</v>
      </c>
      <c r="HS95" s="22">
        <v>3</v>
      </c>
      <c r="HT95" s="22" t="s">
        <v>48</v>
      </c>
      <c r="HU95" s="22" t="s">
        <v>49</v>
      </c>
      <c r="HV95" s="22">
        <v>10</v>
      </c>
      <c r="HW95" s="22" t="s">
        <v>39</v>
      </c>
    </row>
    <row r="96" spans="1:231" s="21" customFormat="1" ht="189" customHeight="1">
      <c r="A96" s="32">
        <v>84</v>
      </c>
      <c r="B96" s="91" t="s">
        <v>394</v>
      </c>
      <c r="C96" s="101" t="s">
        <v>141</v>
      </c>
      <c r="D96" s="100">
        <v>2.5</v>
      </c>
      <c r="E96" s="94" t="s">
        <v>154</v>
      </c>
      <c r="F96" s="95">
        <v>1305.4</v>
      </c>
      <c r="G96" s="57">
        <f>F96*D96</f>
        <v>3263.5</v>
      </c>
      <c r="H96" s="64"/>
      <c r="I96" s="58" t="s">
        <v>40</v>
      </c>
      <c r="J96" s="59">
        <f t="shared" si="37"/>
        <v>1</v>
      </c>
      <c r="K96" s="60" t="s">
        <v>64</v>
      </c>
      <c r="L96" s="60" t="s">
        <v>7</v>
      </c>
      <c r="M96" s="65"/>
      <c r="N96" s="57"/>
      <c r="O96" s="57"/>
      <c r="P96" s="61"/>
      <c r="Q96" s="57"/>
      <c r="R96" s="57"/>
      <c r="S96" s="61"/>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6">
        <f t="shared" si="39"/>
        <v>3263.5</v>
      </c>
      <c r="BB96" s="67">
        <f t="shared" si="40"/>
        <v>3263.5</v>
      </c>
      <c r="BC96" s="68" t="str">
        <f t="shared" si="38"/>
        <v>INR  Three Thousand Two Hundred &amp; Sixty Three  and Paise Fifty Only</v>
      </c>
      <c r="BD96" s="77">
        <v>4812</v>
      </c>
      <c r="BE96" s="74">
        <f t="shared" si="41"/>
        <v>5443.33</v>
      </c>
      <c r="BF96" s="74">
        <f t="shared" si="42"/>
        <v>12030</v>
      </c>
      <c r="BG96" s="80">
        <v>1105.43</v>
      </c>
      <c r="BH96" s="81" t="s">
        <v>75</v>
      </c>
      <c r="BI96" s="82">
        <v>359</v>
      </c>
      <c r="BK96" s="95">
        <v>1154</v>
      </c>
      <c r="BL96" s="102">
        <f t="shared" si="36"/>
        <v>1305.4</v>
      </c>
      <c r="HS96" s="22">
        <v>1.01</v>
      </c>
      <c r="HT96" s="22" t="s">
        <v>41</v>
      </c>
      <c r="HU96" s="22" t="s">
        <v>36</v>
      </c>
      <c r="HV96" s="22">
        <v>123.223</v>
      </c>
      <c r="HW96" s="22" t="s">
        <v>39</v>
      </c>
    </row>
    <row r="97" spans="1:231" s="21" customFormat="1" ht="51.75" customHeight="1">
      <c r="A97" s="32">
        <v>85</v>
      </c>
      <c r="B97" s="91" t="s">
        <v>269</v>
      </c>
      <c r="C97" s="101" t="s">
        <v>142</v>
      </c>
      <c r="D97" s="100">
        <v>23</v>
      </c>
      <c r="E97" s="94" t="s">
        <v>313</v>
      </c>
      <c r="F97" s="95">
        <v>253.39</v>
      </c>
      <c r="G97" s="57">
        <f>F97*D97</f>
        <v>5827.969999999999</v>
      </c>
      <c r="H97" s="64"/>
      <c r="I97" s="58" t="s">
        <v>40</v>
      </c>
      <c r="J97" s="59">
        <f t="shared" si="37"/>
        <v>1</v>
      </c>
      <c r="K97" s="60" t="s">
        <v>64</v>
      </c>
      <c r="L97" s="60" t="s">
        <v>7</v>
      </c>
      <c r="M97" s="65"/>
      <c r="N97" s="57"/>
      <c r="O97" s="57"/>
      <c r="P97" s="61"/>
      <c r="Q97" s="57"/>
      <c r="R97" s="57"/>
      <c r="S97" s="61"/>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6">
        <f t="shared" si="39"/>
        <v>5827.969999999999</v>
      </c>
      <c r="BB97" s="67">
        <f t="shared" si="40"/>
        <v>5827.969999999999</v>
      </c>
      <c r="BC97" s="68" t="str">
        <f t="shared" si="38"/>
        <v>INR  Five Thousand Eight Hundred &amp; Twenty Seven  and Paise Ninety Seven Only</v>
      </c>
      <c r="BD97" s="77">
        <v>664</v>
      </c>
      <c r="BE97" s="74">
        <f t="shared" si="41"/>
        <v>751.12</v>
      </c>
      <c r="BF97" s="74">
        <f t="shared" si="42"/>
        <v>15272</v>
      </c>
      <c r="BG97" s="80">
        <v>44.443</v>
      </c>
      <c r="BH97" s="81" t="s">
        <v>75</v>
      </c>
      <c r="BI97" s="82">
        <v>377</v>
      </c>
      <c r="BK97" s="95">
        <v>224</v>
      </c>
      <c r="BL97" s="102">
        <f t="shared" si="36"/>
        <v>253.39</v>
      </c>
      <c r="HS97" s="22"/>
      <c r="HT97" s="22"/>
      <c r="HU97" s="22"/>
      <c r="HV97" s="22"/>
      <c r="HW97" s="22"/>
    </row>
    <row r="98" spans="1:231" s="21" customFormat="1" ht="201" customHeight="1">
      <c r="A98" s="32">
        <v>86</v>
      </c>
      <c r="B98" s="91" t="s">
        <v>270</v>
      </c>
      <c r="C98" s="101" t="s">
        <v>143</v>
      </c>
      <c r="D98" s="100">
        <v>35</v>
      </c>
      <c r="E98" s="94" t="s">
        <v>154</v>
      </c>
      <c r="F98" s="95">
        <v>825.78</v>
      </c>
      <c r="G98" s="57">
        <f>F98*D98</f>
        <v>28902.3</v>
      </c>
      <c r="H98" s="64"/>
      <c r="I98" s="58" t="s">
        <v>40</v>
      </c>
      <c r="J98" s="59">
        <f t="shared" si="37"/>
        <v>1</v>
      </c>
      <c r="K98" s="60" t="s">
        <v>64</v>
      </c>
      <c r="L98" s="60" t="s">
        <v>7</v>
      </c>
      <c r="M98" s="65"/>
      <c r="N98" s="57"/>
      <c r="O98" s="57"/>
      <c r="P98" s="61"/>
      <c r="Q98" s="57"/>
      <c r="R98" s="57"/>
      <c r="S98" s="61"/>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6">
        <f aca="true" t="shared" si="43" ref="BA98:BA108">total_amount_ba($B$2,$D$2,D98,F98,J98,K98,M98)</f>
        <v>28902.3</v>
      </c>
      <c r="BB98" s="67">
        <f aca="true" t="shared" si="44" ref="BB98:BB108">BA98+SUM(N98:AZ98)</f>
        <v>28902.3</v>
      </c>
      <c r="BC98" s="68" t="str">
        <f t="shared" si="38"/>
        <v>INR  Twenty Eight Thousand Nine Hundred &amp; Two  and Paise Thirty Only</v>
      </c>
      <c r="BD98" s="77">
        <v>119.27</v>
      </c>
      <c r="BE98" s="74">
        <f aca="true" t="shared" si="45" ref="BE98:BE108">ROUND(BD98*1.12*1.01,2)</f>
        <v>134.92</v>
      </c>
      <c r="BF98" s="74">
        <f aca="true" t="shared" si="46" ref="BF98:BF108">D98*BD98</f>
        <v>4174.45</v>
      </c>
      <c r="BG98" s="80">
        <v>692.078</v>
      </c>
      <c r="BH98" s="81" t="s">
        <v>75</v>
      </c>
      <c r="BI98" s="82">
        <v>21</v>
      </c>
      <c r="BK98" s="95">
        <v>730</v>
      </c>
      <c r="BL98" s="102">
        <f t="shared" si="36"/>
        <v>825.78</v>
      </c>
      <c r="HS98" s="22">
        <v>2</v>
      </c>
      <c r="HT98" s="22" t="s">
        <v>35</v>
      </c>
      <c r="HU98" s="22" t="s">
        <v>46</v>
      </c>
      <c r="HV98" s="22">
        <v>10</v>
      </c>
      <c r="HW98" s="22" t="s">
        <v>39</v>
      </c>
    </row>
    <row r="99" spans="1:231" s="21" customFormat="1" ht="202.5" customHeight="1">
      <c r="A99" s="32">
        <v>87</v>
      </c>
      <c r="B99" s="91" t="s">
        <v>271</v>
      </c>
      <c r="C99" s="101" t="s">
        <v>144</v>
      </c>
      <c r="D99" s="100">
        <v>35</v>
      </c>
      <c r="E99" s="94" t="s">
        <v>154</v>
      </c>
      <c r="F99" s="93">
        <v>831.43</v>
      </c>
      <c r="G99" s="57">
        <f>F99*D99</f>
        <v>29100.05</v>
      </c>
      <c r="H99" s="64"/>
      <c r="I99" s="58" t="s">
        <v>40</v>
      </c>
      <c r="J99" s="59">
        <f t="shared" si="37"/>
        <v>1</v>
      </c>
      <c r="K99" s="60" t="s">
        <v>64</v>
      </c>
      <c r="L99" s="60" t="s">
        <v>7</v>
      </c>
      <c r="M99" s="65"/>
      <c r="N99" s="57"/>
      <c r="O99" s="57"/>
      <c r="P99" s="61"/>
      <c r="Q99" s="57"/>
      <c r="R99" s="57"/>
      <c r="S99" s="61"/>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6">
        <f t="shared" si="43"/>
        <v>29100.05</v>
      </c>
      <c r="BB99" s="67">
        <f t="shared" si="44"/>
        <v>29100.05</v>
      </c>
      <c r="BC99" s="68" t="str">
        <f t="shared" si="38"/>
        <v>INR  Twenty Nine Thousand One Hundred    and Paise Five Only</v>
      </c>
      <c r="BD99" s="77">
        <v>77.54</v>
      </c>
      <c r="BE99" s="74">
        <f t="shared" si="45"/>
        <v>87.71</v>
      </c>
      <c r="BF99" s="74">
        <f t="shared" si="46"/>
        <v>2713.9</v>
      </c>
      <c r="BG99" s="80">
        <v>13.967</v>
      </c>
      <c r="BH99" s="81" t="s">
        <v>78</v>
      </c>
      <c r="BI99" s="83">
        <v>71269</v>
      </c>
      <c r="BK99" s="93">
        <v>735</v>
      </c>
      <c r="BL99" s="102">
        <f t="shared" si="36"/>
        <v>831.43</v>
      </c>
      <c r="HS99" s="22">
        <v>3</v>
      </c>
      <c r="HT99" s="22" t="s">
        <v>48</v>
      </c>
      <c r="HU99" s="22" t="s">
        <v>49</v>
      </c>
      <c r="HV99" s="22">
        <v>10</v>
      </c>
      <c r="HW99" s="22" t="s">
        <v>39</v>
      </c>
    </row>
    <row r="100" spans="1:231" s="21" customFormat="1" ht="202.5" customHeight="1">
      <c r="A100" s="32">
        <v>88</v>
      </c>
      <c r="B100" s="91" t="s">
        <v>272</v>
      </c>
      <c r="C100" s="101" t="s">
        <v>145</v>
      </c>
      <c r="D100" s="100">
        <v>27.5</v>
      </c>
      <c r="E100" s="94" t="s">
        <v>312</v>
      </c>
      <c r="F100" s="93">
        <v>833.69</v>
      </c>
      <c r="G100" s="57">
        <f t="shared" si="7"/>
        <v>22926.475000000002</v>
      </c>
      <c r="H100" s="64"/>
      <c r="I100" s="58" t="s">
        <v>40</v>
      </c>
      <c r="J100" s="59">
        <f aca="true" t="shared" si="47" ref="J100:J119">IF(I100="Less(-)",-1,1)</f>
        <v>1</v>
      </c>
      <c r="K100" s="60" t="s">
        <v>64</v>
      </c>
      <c r="L100" s="60" t="s">
        <v>7</v>
      </c>
      <c r="M100" s="65"/>
      <c r="N100" s="57"/>
      <c r="O100" s="57"/>
      <c r="P100" s="61"/>
      <c r="Q100" s="57"/>
      <c r="R100" s="57"/>
      <c r="S100" s="61"/>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6">
        <f t="shared" si="43"/>
        <v>22926.475000000002</v>
      </c>
      <c r="BB100" s="67">
        <f t="shared" si="44"/>
        <v>22926.475000000002</v>
      </c>
      <c r="BC100" s="68" t="str">
        <f aca="true" t="shared" si="48" ref="BC100:BC119">SpellNumber(L100,BB100)</f>
        <v>INR  Twenty Two Thousand Nine Hundred &amp; Twenty Six  and Paise Forty Eight Only</v>
      </c>
      <c r="BD100" s="77">
        <v>24</v>
      </c>
      <c r="BE100" s="74">
        <f t="shared" si="45"/>
        <v>27.15</v>
      </c>
      <c r="BF100" s="74">
        <f t="shared" si="46"/>
        <v>660</v>
      </c>
      <c r="BG100" s="80">
        <v>1.072</v>
      </c>
      <c r="BH100" s="81" t="s">
        <v>78</v>
      </c>
      <c r="BI100" s="83">
        <v>71699</v>
      </c>
      <c r="BK100" s="93">
        <v>737</v>
      </c>
      <c r="BL100" s="102">
        <f t="shared" si="36"/>
        <v>833.69</v>
      </c>
      <c r="HS100" s="22">
        <v>1.01</v>
      </c>
      <c r="HT100" s="22" t="s">
        <v>41</v>
      </c>
      <c r="HU100" s="22" t="s">
        <v>36</v>
      </c>
      <c r="HV100" s="22">
        <v>123.223</v>
      </c>
      <c r="HW100" s="22" t="s">
        <v>39</v>
      </c>
    </row>
    <row r="101" spans="1:231" s="21" customFormat="1" ht="202.5" customHeight="1">
      <c r="A101" s="32">
        <v>89</v>
      </c>
      <c r="B101" s="91" t="s">
        <v>273</v>
      </c>
      <c r="C101" s="101" t="s">
        <v>146</v>
      </c>
      <c r="D101" s="100">
        <v>27</v>
      </c>
      <c r="E101" s="94" t="s">
        <v>312</v>
      </c>
      <c r="F101" s="93">
        <v>839.35</v>
      </c>
      <c r="G101" s="57">
        <f t="shared" si="7"/>
        <v>22662.45</v>
      </c>
      <c r="H101" s="64"/>
      <c r="I101" s="58" t="s">
        <v>40</v>
      </c>
      <c r="J101" s="59">
        <f t="shared" si="47"/>
        <v>1</v>
      </c>
      <c r="K101" s="60" t="s">
        <v>64</v>
      </c>
      <c r="L101" s="60" t="s">
        <v>7</v>
      </c>
      <c r="M101" s="65"/>
      <c r="N101" s="57"/>
      <c r="O101" s="57"/>
      <c r="P101" s="61"/>
      <c r="Q101" s="57"/>
      <c r="R101" s="57"/>
      <c r="S101" s="61"/>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6">
        <f t="shared" si="43"/>
        <v>22662.45</v>
      </c>
      <c r="BB101" s="67">
        <f t="shared" si="44"/>
        <v>22662.45</v>
      </c>
      <c r="BC101" s="68" t="str">
        <f t="shared" si="48"/>
        <v>INR  Twenty Two Thousand Six Hundred &amp; Sixty Two  and Paise Forty Five Only</v>
      </c>
      <c r="BD101" s="77">
        <v>5885.249999999999</v>
      </c>
      <c r="BE101" s="74">
        <f t="shared" si="45"/>
        <v>6657.39</v>
      </c>
      <c r="BF101" s="74">
        <f t="shared" si="46"/>
        <v>158901.74999999997</v>
      </c>
      <c r="BG101" s="80">
        <v>40.825</v>
      </c>
      <c r="BH101" s="81" t="s">
        <v>154</v>
      </c>
      <c r="BI101" s="83">
        <v>186</v>
      </c>
      <c r="BK101" s="93">
        <v>742</v>
      </c>
      <c r="BL101" s="102">
        <f t="shared" si="36"/>
        <v>839.35</v>
      </c>
      <c r="HS101" s="22">
        <v>1.02</v>
      </c>
      <c r="HT101" s="22" t="s">
        <v>43</v>
      </c>
      <c r="HU101" s="22" t="s">
        <v>44</v>
      </c>
      <c r="HV101" s="22">
        <v>213</v>
      </c>
      <c r="HW101" s="22" t="s">
        <v>39</v>
      </c>
    </row>
    <row r="102" spans="1:231" s="21" customFormat="1" ht="103.5" customHeight="1">
      <c r="A102" s="32">
        <v>90</v>
      </c>
      <c r="B102" s="91" t="s">
        <v>274</v>
      </c>
      <c r="C102" s="101" t="s">
        <v>147</v>
      </c>
      <c r="D102" s="100">
        <v>4.5</v>
      </c>
      <c r="E102" s="94" t="s">
        <v>312</v>
      </c>
      <c r="F102" s="95">
        <v>727.36</v>
      </c>
      <c r="G102" s="57">
        <f t="shared" si="7"/>
        <v>3273.12</v>
      </c>
      <c r="H102" s="64"/>
      <c r="I102" s="58" t="s">
        <v>40</v>
      </c>
      <c r="J102" s="59">
        <f t="shared" si="47"/>
        <v>1</v>
      </c>
      <c r="K102" s="60" t="s">
        <v>64</v>
      </c>
      <c r="L102" s="60" t="s">
        <v>7</v>
      </c>
      <c r="M102" s="65"/>
      <c r="N102" s="57"/>
      <c r="O102" s="57"/>
      <c r="P102" s="61"/>
      <c r="Q102" s="57"/>
      <c r="R102" s="57"/>
      <c r="S102" s="61"/>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6">
        <f t="shared" si="43"/>
        <v>3273.12</v>
      </c>
      <c r="BB102" s="67">
        <f t="shared" si="44"/>
        <v>3273.12</v>
      </c>
      <c r="BC102" s="68" t="str">
        <f t="shared" si="48"/>
        <v>INR  Three Thousand Two Hundred &amp; Seventy Three  and Paise Twelve Only</v>
      </c>
      <c r="BD102" s="77">
        <v>4849.49</v>
      </c>
      <c r="BE102" s="74">
        <f t="shared" si="45"/>
        <v>5485.74</v>
      </c>
      <c r="BF102" s="74">
        <f t="shared" si="46"/>
        <v>21822.704999999998</v>
      </c>
      <c r="BG102" s="80">
        <v>51.132</v>
      </c>
      <c r="BH102" s="81" t="s">
        <v>76</v>
      </c>
      <c r="BI102" s="82">
        <v>4243</v>
      </c>
      <c r="BK102" s="95">
        <v>643</v>
      </c>
      <c r="BL102" s="102">
        <f t="shared" si="36"/>
        <v>727.36</v>
      </c>
      <c r="HS102" s="22">
        <v>2</v>
      </c>
      <c r="HT102" s="22" t="s">
        <v>35</v>
      </c>
      <c r="HU102" s="22" t="s">
        <v>46</v>
      </c>
      <c r="HV102" s="22">
        <v>10</v>
      </c>
      <c r="HW102" s="22" t="s">
        <v>39</v>
      </c>
    </row>
    <row r="103" spans="1:231" s="21" customFormat="1" ht="100.5" customHeight="1">
      <c r="A103" s="32">
        <v>91</v>
      </c>
      <c r="B103" s="91" t="s">
        <v>275</v>
      </c>
      <c r="C103" s="101" t="s">
        <v>148</v>
      </c>
      <c r="D103" s="100">
        <v>4.5</v>
      </c>
      <c r="E103" s="94" t="s">
        <v>312</v>
      </c>
      <c r="F103" s="93">
        <v>740.94</v>
      </c>
      <c r="G103" s="57">
        <f t="shared" si="7"/>
        <v>3334.2300000000005</v>
      </c>
      <c r="H103" s="64"/>
      <c r="I103" s="58" t="s">
        <v>40</v>
      </c>
      <c r="J103" s="59">
        <f t="shared" si="47"/>
        <v>1</v>
      </c>
      <c r="K103" s="60" t="s">
        <v>64</v>
      </c>
      <c r="L103" s="60" t="s">
        <v>7</v>
      </c>
      <c r="M103" s="65"/>
      <c r="N103" s="57"/>
      <c r="O103" s="57"/>
      <c r="P103" s="61"/>
      <c r="Q103" s="57"/>
      <c r="R103" s="57"/>
      <c r="S103" s="61"/>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6">
        <f t="shared" si="43"/>
        <v>3334.2300000000005</v>
      </c>
      <c r="BB103" s="67">
        <f t="shared" si="44"/>
        <v>3334.2300000000005</v>
      </c>
      <c r="BC103" s="68" t="str">
        <f t="shared" si="48"/>
        <v>INR  Three Thousand Three Hundred &amp; Thirty Four  and Paise Twenty Three Only</v>
      </c>
      <c r="BD103" s="77">
        <v>328</v>
      </c>
      <c r="BE103" s="74">
        <f t="shared" si="45"/>
        <v>371.03</v>
      </c>
      <c r="BF103" s="74">
        <f t="shared" si="46"/>
        <v>1476</v>
      </c>
      <c r="BG103" s="80">
        <v>80.898</v>
      </c>
      <c r="BH103" s="81" t="s">
        <v>76</v>
      </c>
      <c r="BI103" s="83">
        <v>4466</v>
      </c>
      <c r="BK103" s="93">
        <v>655</v>
      </c>
      <c r="BL103" s="102">
        <f t="shared" si="36"/>
        <v>740.94</v>
      </c>
      <c r="HS103" s="22">
        <v>2</v>
      </c>
      <c r="HT103" s="22" t="s">
        <v>35</v>
      </c>
      <c r="HU103" s="22" t="s">
        <v>46</v>
      </c>
      <c r="HV103" s="22">
        <v>10</v>
      </c>
      <c r="HW103" s="22" t="s">
        <v>39</v>
      </c>
    </row>
    <row r="104" spans="1:231" s="21" customFormat="1" ht="71.25" customHeight="1">
      <c r="A104" s="32">
        <v>92</v>
      </c>
      <c r="B104" s="92" t="s">
        <v>276</v>
      </c>
      <c r="C104" s="101" t="s">
        <v>149</v>
      </c>
      <c r="D104" s="100">
        <v>20</v>
      </c>
      <c r="E104" s="94" t="s">
        <v>315</v>
      </c>
      <c r="F104" s="93">
        <v>14.76</v>
      </c>
      <c r="G104" s="57">
        <f t="shared" si="7"/>
        <v>295.2</v>
      </c>
      <c r="H104" s="64"/>
      <c r="I104" s="58" t="s">
        <v>40</v>
      </c>
      <c r="J104" s="59">
        <f t="shared" si="47"/>
        <v>1</v>
      </c>
      <c r="K104" s="60" t="s">
        <v>64</v>
      </c>
      <c r="L104" s="60" t="s">
        <v>7</v>
      </c>
      <c r="M104" s="65"/>
      <c r="N104" s="57"/>
      <c r="O104" s="57"/>
      <c r="P104" s="61"/>
      <c r="Q104" s="57"/>
      <c r="R104" s="57"/>
      <c r="S104" s="61"/>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6">
        <f t="shared" si="43"/>
        <v>295.2</v>
      </c>
      <c r="BB104" s="67">
        <f t="shared" si="44"/>
        <v>295.2</v>
      </c>
      <c r="BC104" s="68" t="str">
        <f t="shared" si="48"/>
        <v>INR  Two Hundred &amp; Ninety Five  and Paise Twenty Only</v>
      </c>
      <c r="BD104" s="77">
        <v>71269</v>
      </c>
      <c r="BE104" s="74">
        <f t="shared" si="45"/>
        <v>80619.49</v>
      </c>
      <c r="BF104" s="74">
        <f t="shared" si="46"/>
        <v>1425380</v>
      </c>
      <c r="BG104" s="80">
        <v>177.128</v>
      </c>
      <c r="BH104" s="81" t="s">
        <v>154</v>
      </c>
      <c r="BI104" s="83">
        <v>592</v>
      </c>
      <c r="BK104" s="93">
        <v>13.05</v>
      </c>
      <c r="BL104" s="102">
        <f t="shared" si="36"/>
        <v>14.76</v>
      </c>
      <c r="HS104" s="22">
        <v>2</v>
      </c>
      <c r="HT104" s="22" t="s">
        <v>35</v>
      </c>
      <c r="HU104" s="22" t="s">
        <v>46</v>
      </c>
      <c r="HV104" s="22">
        <v>10</v>
      </c>
      <c r="HW104" s="22" t="s">
        <v>39</v>
      </c>
    </row>
    <row r="105" spans="1:231" s="21" customFormat="1" ht="117" customHeight="1">
      <c r="A105" s="32">
        <v>93</v>
      </c>
      <c r="B105" s="91" t="s">
        <v>277</v>
      </c>
      <c r="C105" s="101" t="s">
        <v>150</v>
      </c>
      <c r="D105" s="100">
        <v>10</v>
      </c>
      <c r="E105" s="96" t="s">
        <v>154</v>
      </c>
      <c r="F105" s="95">
        <v>101.81</v>
      </c>
      <c r="G105" s="57">
        <f t="shared" si="7"/>
        <v>1018.1</v>
      </c>
      <c r="H105" s="64"/>
      <c r="I105" s="58" t="s">
        <v>40</v>
      </c>
      <c r="J105" s="59">
        <f t="shared" si="47"/>
        <v>1</v>
      </c>
      <c r="K105" s="60" t="s">
        <v>64</v>
      </c>
      <c r="L105" s="60" t="s">
        <v>7</v>
      </c>
      <c r="M105" s="65"/>
      <c r="N105" s="57"/>
      <c r="O105" s="57"/>
      <c r="P105" s="61"/>
      <c r="Q105" s="57"/>
      <c r="R105" s="57"/>
      <c r="S105" s="61"/>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6">
        <f t="shared" si="43"/>
        <v>1018.1</v>
      </c>
      <c r="BB105" s="67">
        <f t="shared" si="44"/>
        <v>1018.1</v>
      </c>
      <c r="BC105" s="68" t="str">
        <f t="shared" si="48"/>
        <v>INR  One Thousand  &amp;Eighteen  and Paise Ten Only</v>
      </c>
      <c r="BD105" s="77">
        <v>178</v>
      </c>
      <c r="BE105" s="74">
        <f t="shared" si="45"/>
        <v>201.35</v>
      </c>
      <c r="BF105" s="74">
        <f t="shared" si="46"/>
        <v>1780</v>
      </c>
      <c r="BG105" s="80">
        <v>265.66</v>
      </c>
      <c r="BH105" s="84" t="s">
        <v>74</v>
      </c>
      <c r="BI105" s="85">
        <v>122</v>
      </c>
      <c r="BK105" s="95">
        <v>90</v>
      </c>
      <c r="BL105" s="102">
        <f t="shared" si="36"/>
        <v>101.81</v>
      </c>
      <c r="HS105" s="22">
        <v>3</v>
      </c>
      <c r="HT105" s="22" t="s">
        <v>48</v>
      </c>
      <c r="HU105" s="22" t="s">
        <v>49</v>
      </c>
      <c r="HV105" s="22">
        <v>10</v>
      </c>
      <c r="HW105" s="22" t="s">
        <v>39</v>
      </c>
    </row>
    <row r="106" spans="1:231" s="21" customFormat="1" ht="117" customHeight="1">
      <c r="A106" s="32">
        <v>94</v>
      </c>
      <c r="B106" s="91" t="s">
        <v>278</v>
      </c>
      <c r="C106" s="101" t="s">
        <v>151</v>
      </c>
      <c r="D106" s="100">
        <v>15</v>
      </c>
      <c r="E106" s="96" t="s">
        <v>154</v>
      </c>
      <c r="F106" s="95">
        <v>101.81</v>
      </c>
      <c r="G106" s="57">
        <f aca="true" t="shared" si="49" ref="G106:G134">F106*D106</f>
        <v>1527.15</v>
      </c>
      <c r="H106" s="64"/>
      <c r="I106" s="58" t="s">
        <v>40</v>
      </c>
      <c r="J106" s="59">
        <f t="shared" si="47"/>
        <v>1</v>
      </c>
      <c r="K106" s="60" t="s">
        <v>64</v>
      </c>
      <c r="L106" s="60" t="s">
        <v>7</v>
      </c>
      <c r="M106" s="65"/>
      <c r="N106" s="57"/>
      <c r="O106" s="57"/>
      <c r="P106" s="61"/>
      <c r="Q106" s="57"/>
      <c r="R106" s="57"/>
      <c r="S106" s="61"/>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6">
        <f t="shared" si="43"/>
        <v>1527.15</v>
      </c>
      <c r="BB106" s="67">
        <f t="shared" si="44"/>
        <v>1527.15</v>
      </c>
      <c r="BC106" s="68" t="str">
        <f t="shared" si="48"/>
        <v>INR  One Thousand Five Hundred &amp; Twenty Seven  and Paise Fifteen Only</v>
      </c>
      <c r="BD106" s="77">
        <v>4812</v>
      </c>
      <c r="BE106" s="74">
        <f t="shared" si="45"/>
        <v>5443.33</v>
      </c>
      <c r="BF106" s="74">
        <f t="shared" si="46"/>
        <v>72180</v>
      </c>
      <c r="BG106" s="80">
        <v>4.41</v>
      </c>
      <c r="BH106" s="84" t="s">
        <v>74</v>
      </c>
      <c r="BI106" s="85">
        <v>126</v>
      </c>
      <c r="BK106" s="95">
        <v>90</v>
      </c>
      <c r="BL106" s="102">
        <f t="shared" si="36"/>
        <v>101.81</v>
      </c>
      <c r="HS106" s="22">
        <v>1.01</v>
      </c>
      <c r="HT106" s="22" t="s">
        <v>41</v>
      </c>
      <c r="HU106" s="22" t="s">
        <v>36</v>
      </c>
      <c r="HV106" s="22">
        <v>123.223</v>
      </c>
      <c r="HW106" s="22" t="s">
        <v>39</v>
      </c>
    </row>
    <row r="107" spans="1:231" s="21" customFormat="1" ht="145.5" customHeight="1">
      <c r="A107" s="32">
        <v>95</v>
      </c>
      <c r="B107" s="91" t="s">
        <v>279</v>
      </c>
      <c r="C107" s="101" t="s">
        <v>152</v>
      </c>
      <c r="D107" s="99">
        <v>5</v>
      </c>
      <c r="E107" s="96" t="s">
        <v>154</v>
      </c>
      <c r="F107" s="95">
        <v>887.99</v>
      </c>
      <c r="G107" s="57">
        <f t="shared" si="49"/>
        <v>4439.95</v>
      </c>
      <c r="H107" s="64"/>
      <c r="I107" s="58" t="s">
        <v>40</v>
      </c>
      <c r="J107" s="59">
        <f t="shared" si="47"/>
        <v>1</v>
      </c>
      <c r="K107" s="60" t="s">
        <v>64</v>
      </c>
      <c r="L107" s="60" t="s">
        <v>7</v>
      </c>
      <c r="M107" s="65"/>
      <c r="N107" s="57"/>
      <c r="O107" s="57"/>
      <c r="P107" s="61"/>
      <c r="Q107" s="57"/>
      <c r="R107" s="57"/>
      <c r="S107" s="61"/>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6">
        <f t="shared" si="43"/>
        <v>4439.95</v>
      </c>
      <c r="BB107" s="67">
        <f t="shared" si="44"/>
        <v>4439.95</v>
      </c>
      <c r="BC107" s="68" t="str">
        <f t="shared" si="48"/>
        <v>INR  Four Thousand Four Hundred &amp; Thirty Nine  and Paise Ninety Five Only</v>
      </c>
      <c r="BD107" s="77">
        <v>664</v>
      </c>
      <c r="BE107" s="74">
        <f t="shared" si="45"/>
        <v>751.12</v>
      </c>
      <c r="BF107" s="74">
        <f t="shared" si="46"/>
        <v>3320</v>
      </c>
      <c r="BG107" s="86">
        <v>698.44</v>
      </c>
      <c r="BH107" s="84" t="s">
        <v>74</v>
      </c>
      <c r="BI107" s="85">
        <v>135</v>
      </c>
      <c r="BK107" s="95">
        <v>785</v>
      </c>
      <c r="BL107" s="102">
        <f t="shared" si="36"/>
        <v>887.99</v>
      </c>
      <c r="HS107" s="22"/>
      <c r="HT107" s="22"/>
      <c r="HU107" s="22"/>
      <c r="HV107" s="22"/>
      <c r="HW107" s="22"/>
    </row>
    <row r="108" spans="1:231" s="21" customFormat="1" ht="144.75" customHeight="1">
      <c r="A108" s="32">
        <v>96</v>
      </c>
      <c r="B108" s="91" t="s">
        <v>280</v>
      </c>
      <c r="C108" s="101" t="s">
        <v>153</v>
      </c>
      <c r="D108" s="99">
        <v>7.5</v>
      </c>
      <c r="E108" s="96" t="s">
        <v>154</v>
      </c>
      <c r="F108" s="95">
        <v>887.99</v>
      </c>
      <c r="G108" s="57">
        <f t="shared" si="49"/>
        <v>6659.925</v>
      </c>
      <c r="H108" s="64"/>
      <c r="I108" s="58" t="s">
        <v>40</v>
      </c>
      <c r="J108" s="59">
        <f t="shared" si="47"/>
        <v>1</v>
      </c>
      <c r="K108" s="60" t="s">
        <v>64</v>
      </c>
      <c r="L108" s="60" t="s">
        <v>7</v>
      </c>
      <c r="M108" s="65"/>
      <c r="N108" s="57"/>
      <c r="O108" s="57"/>
      <c r="P108" s="61"/>
      <c r="Q108" s="57"/>
      <c r="R108" s="57"/>
      <c r="S108" s="61"/>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6">
        <f t="shared" si="43"/>
        <v>6659.925</v>
      </c>
      <c r="BB108" s="67">
        <f t="shared" si="44"/>
        <v>6659.925</v>
      </c>
      <c r="BC108" s="68" t="str">
        <f t="shared" si="48"/>
        <v>INR  Six Thousand Six Hundred &amp; Fifty Nine  and Paise Ninety Three Only</v>
      </c>
      <c r="BD108" s="77">
        <v>119.27</v>
      </c>
      <c r="BE108" s="74">
        <f t="shared" si="45"/>
        <v>134.92</v>
      </c>
      <c r="BF108" s="74">
        <f t="shared" si="46"/>
        <v>894.525</v>
      </c>
      <c r="BG108" s="86">
        <v>22.83</v>
      </c>
      <c r="BH108" s="84" t="s">
        <v>74</v>
      </c>
      <c r="BI108" s="85">
        <v>139</v>
      </c>
      <c r="BK108" s="95">
        <v>785</v>
      </c>
      <c r="BL108" s="102">
        <f t="shared" si="36"/>
        <v>887.99</v>
      </c>
      <c r="HS108" s="22">
        <v>2</v>
      </c>
      <c r="HT108" s="22" t="s">
        <v>35</v>
      </c>
      <c r="HU108" s="22" t="s">
        <v>46</v>
      </c>
      <c r="HV108" s="22">
        <v>10</v>
      </c>
      <c r="HW108" s="22" t="s">
        <v>39</v>
      </c>
    </row>
    <row r="109" spans="1:231" s="21" customFormat="1" ht="89.25" customHeight="1">
      <c r="A109" s="32">
        <v>97</v>
      </c>
      <c r="B109" s="91" t="s">
        <v>281</v>
      </c>
      <c r="C109" s="101" t="s">
        <v>185</v>
      </c>
      <c r="D109" s="99">
        <v>10</v>
      </c>
      <c r="E109" s="96" t="s">
        <v>154</v>
      </c>
      <c r="F109" s="95">
        <v>349.54</v>
      </c>
      <c r="G109" s="57">
        <f t="shared" si="49"/>
        <v>3495.4</v>
      </c>
      <c r="H109" s="64"/>
      <c r="I109" s="58" t="s">
        <v>40</v>
      </c>
      <c r="J109" s="59">
        <f t="shared" si="47"/>
        <v>1</v>
      </c>
      <c r="K109" s="60" t="s">
        <v>64</v>
      </c>
      <c r="L109" s="60" t="s">
        <v>7</v>
      </c>
      <c r="M109" s="65"/>
      <c r="N109" s="57"/>
      <c r="O109" s="57"/>
      <c r="P109" s="61"/>
      <c r="Q109" s="57"/>
      <c r="R109" s="57"/>
      <c r="S109" s="61"/>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6">
        <f aca="true" t="shared" si="50" ref="BA109:BA117">total_amount_ba($B$2,$D$2,D109,F109,J109,K109,M109)</f>
        <v>3495.4</v>
      </c>
      <c r="BB109" s="67">
        <f aca="true" t="shared" si="51" ref="BB109:BB117">BA109+SUM(N109:AZ109)</f>
        <v>3495.4</v>
      </c>
      <c r="BC109" s="68" t="str">
        <f t="shared" si="48"/>
        <v>INR  Three Thousand Four Hundred &amp; Ninety Five  and Paise Forty Only</v>
      </c>
      <c r="BD109" s="77">
        <v>77.54</v>
      </c>
      <c r="BE109" s="74">
        <f aca="true" t="shared" si="52" ref="BE109:BE117">ROUND(BD109*1.12*1.01,2)</f>
        <v>87.71</v>
      </c>
      <c r="BF109" s="74">
        <f aca="true" t="shared" si="53" ref="BF109:BF117">D109*BD109</f>
        <v>775.4000000000001</v>
      </c>
      <c r="BG109" s="86">
        <v>598.52</v>
      </c>
      <c r="BH109" s="84" t="s">
        <v>74</v>
      </c>
      <c r="BI109" s="85">
        <v>153</v>
      </c>
      <c r="BK109" s="95">
        <v>309</v>
      </c>
      <c r="BL109" s="102">
        <f t="shared" si="36"/>
        <v>349.54</v>
      </c>
      <c r="HS109" s="22">
        <v>3</v>
      </c>
      <c r="HT109" s="22" t="s">
        <v>48</v>
      </c>
      <c r="HU109" s="22" t="s">
        <v>49</v>
      </c>
      <c r="HV109" s="22">
        <v>10</v>
      </c>
      <c r="HW109" s="22" t="s">
        <v>39</v>
      </c>
    </row>
    <row r="110" spans="1:231" s="21" customFormat="1" ht="102" customHeight="1">
      <c r="A110" s="32">
        <v>98</v>
      </c>
      <c r="B110" s="91" t="s">
        <v>282</v>
      </c>
      <c r="C110" s="101" t="s">
        <v>186</v>
      </c>
      <c r="D110" s="99">
        <v>15</v>
      </c>
      <c r="E110" s="96" t="s">
        <v>154</v>
      </c>
      <c r="F110" s="95">
        <v>349.54</v>
      </c>
      <c r="G110" s="57">
        <f t="shared" si="49"/>
        <v>5243.1</v>
      </c>
      <c r="H110" s="64"/>
      <c r="I110" s="58" t="s">
        <v>40</v>
      </c>
      <c r="J110" s="59">
        <f t="shared" si="47"/>
        <v>1</v>
      </c>
      <c r="K110" s="60" t="s">
        <v>64</v>
      </c>
      <c r="L110" s="60" t="s">
        <v>7</v>
      </c>
      <c r="M110" s="65"/>
      <c r="N110" s="57"/>
      <c r="O110" s="57"/>
      <c r="P110" s="61"/>
      <c r="Q110" s="57"/>
      <c r="R110" s="57"/>
      <c r="S110" s="61"/>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6">
        <f t="shared" si="50"/>
        <v>5243.1</v>
      </c>
      <c r="BB110" s="67">
        <f t="shared" si="51"/>
        <v>5243.1</v>
      </c>
      <c r="BC110" s="68" t="str">
        <f t="shared" si="48"/>
        <v>INR  Five Thousand Two Hundred &amp; Forty Three  and Paise Ten Only</v>
      </c>
      <c r="BD110" s="77">
        <v>24</v>
      </c>
      <c r="BE110" s="74">
        <f t="shared" si="52"/>
        <v>27.15</v>
      </c>
      <c r="BF110" s="74">
        <f t="shared" si="53"/>
        <v>360</v>
      </c>
      <c r="BG110" s="86">
        <v>21.69</v>
      </c>
      <c r="BH110" s="84" t="s">
        <v>74</v>
      </c>
      <c r="BI110" s="85">
        <v>157</v>
      </c>
      <c r="BK110" s="95">
        <v>309</v>
      </c>
      <c r="BL110" s="102">
        <f t="shared" si="36"/>
        <v>349.54</v>
      </c>
      <c r="HS110" s="22">
        <v>1.01</v>
      </c>
      <c r="HT110" s="22" t="s">
        <v>41</v>
      </c>
      <c r="HU110" s="22" t="s">
        <v>36</v>
      </c>
      <c r="HV110" s="22">
        <v>123.223</v>
      </c>
      <c r="HW110" s="22" t="s">
        <v>39</v>
      </c>
    </row>
    <row r="111" spans="1:231" s="21" customFormat="1" ht="134.25" customHeight="1">
      <c r="A111" s="32">
        <v>99</v>
      </c>
      <c r="B111" s="91" t="s">
        <v>283</v>
      </c>
      <c r="C111" s="101" t="s">
        <v>187</v>
      </c>
      <c r="D111" s="99">
        <v>15</v>
      </c>
      <c r="E111" s="96" t="s">
        <v>314</v>
      </c>
      <c r="F111" s="95">
        <v>98.41</v>
      </c>
      <c r="G111" s="57">
        <f t="shared" si="49"/>
        <v>1476.1499999999999</v>
      </c>
      <c r="H111" s="64"/>
      <c r="I111" s="58" t="s">
        <v>40</v>
      </c>
      <c r="J111" s="59">
        <f t="shared" si="47"/>
        <v>1</v>
      </c>
      <c r="K111" s="60" t="s">
        <v>64</v>
      </c>
      <c r="L111" s="60" t="s">
        <v>7</v>
      </c>
      <c r="M111" s="65"/>
      <c r="N111" s="57"/>
      <c r="O111" s="57"/>
      <c r="P111" s="61"/>
      <c r="Q111" s="57"/>
      <c r="R111" s="57"/>
      <c r="S111" s="61"/>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6">
        <f t="shared" si="50"/>
        <v>1476.1499999999999</v>
      </c>
      <c r="BB111" s="67">
        <f t="shared" si="51"/>
        <v>1476.1499999999999</v>
      </c>
      <c r="BC111" s="68" t="str">
        <f t="shared" si="48"/>
        <v>INR  One Thousand Four Hundred &amp; Seventy Six  and Paise Fifteen Only</v>
      </c>
      <c r="BD111" s="77">
        <v>5885.249999999999</v>
      </c>
      <c r="BE111" s="74">
        <f t="shared" si="52"/>
        <v>6657.39</v>
      </c>
      <c r="BF111" s="74">
        <f t="shared" si="53"/>
        <v>88278.74999999999</v>
      </c>
      <c r="BG111" s="86">
        <v>876.18</v>
      </c>
      <c r="BH111" s="84" t="s">
        <v>74</v>
      </c>
      <c r="BI111" s="85">
        <v>21.01</v>
      </c>
      <c r="BK111" s="95">
        <v>87</v>
      </c>
      <c r="BL111" s="102">
        <f t="shared" si="36"/>
        <v>98.41</v>
      </c>
      <c r="HS111" s="22">
        <v>1.02</v>
      </c>
      <c r="HT111" s="22" t="s">
        <v>43</v>
      </c>
      <c r="HU111" s="22" t="s">
        <v>44</v>
      </c>
      <c r="HV111" s="22">
        <v>213</v>
      </c>
      <c r="HW111" s="22" t="s">
        <v>39</v>
      </c>
    </row>
    <row r="112" spans="1:231" s="21" customFormat="1" ht="103.5" customHeight="1">
      <c r="A112" s="32">
        <v>100</v>
      </c>
      <c r="B112" s="91" t="s">
        <v>284</v>
      </c>
      <c r="C112" s="101" t="s">
        <v>188</v>
      </c>
      <c r="D112" s="99">
        <v>9</v>
      </c>
      <c r="E112" s="97" t="s">
        <v>154</v>
      </c>
      <c r="F112" s="95">
        <v>700.21</v>
      </c>
      <c r="G112" s="57">
        <f t="shared" si="49"/>
        <v>6301.89</v>
      </c>
      <c r="H112" s="64"/>
      <c r="I112" s="58" t="s">
        <v>40</v>
      </c>
      <c r="J112" s="59">
        <f t="shared" si="47"/>
        <v>1</v>
      </c>
      <c r="K112" s="60" t="s">
        <v>64</v>
      </c>
      <c r="L112" s="60" t="s">
        <v>7</v>
      </c>
      <c r="M112" s="65"/>
      <c r="N112" s="57"/>
      <c r="O112" s="57"/>
      <c r="P112" s="61"/>
      <c r="Q112" s="57"/>
      <c r="R112" s="57"/>
      <c r="S112" s="61"/>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6">
        <f t="shared" si="50"/>
        <v>6301.89</v>
      </c>
      <c r="BB112" s="67">
        <f t="shared" si="51"/>
        <v>6301.89</v>
      </c>
      <c r="BC112" s="68" t="str">
        <f t="shared" si="48"/>
        <v>INR  Six Thousand Three Hundred &amp; One  and Paise Eighty Nine Only</v>
      </c>
      <c r="BD112" s="77">
        <v>4849.49</v>
      </c>
      <c r="BE112" s="74">
        <f t="shared" si="52"/>
        <v>5485.74</v>
      </c>
      <c r="BF112" s="74">
        <f t="shared" si="53"/>
        <v>43645.409999999996</v>
      </c>
      <c r="BG112" s="86">
        <v>536.11</v>
      </c>
      <c r="BH112" s="87" t="s">
        <v>74</v>
      </c>
      <c r="BI112" s="82">
        <v>14.24</v>
      </c>
      <c r="BK112" s="95">
        <v>619</v>
      </c>
      <c r="BL112" s="102">
        <f t="shared" si="36"/>
        <v>700.21</v>
      </c>
      <c r="HS112" s="22">
        <v>2</v>
      </c>
      <c r="HT112" s="22" t="s">
        <v>35</v>
      </c>
      <c r="HU112" s="22" t="s">
        <v>46</v>
      </c>
      <c r="HV112" s="22">
        <v>10</v>
      </c>
      <c r="HW112" s="22" t="s">
        <v>39</v>
      </c>
    </row>
    <row r="113" spans="1:231" s="21" customFormat="1" ht="399.75" customHeight="1">
      <c r="A113" s="32">
        <v>101</v>
      </c>
      <c r="B113" s="91" t="s">
        <v>285</v>
      </c>
      <c r="C113" s="101" t="s">
        <v>189</v>
      </c>
      <c r="D113" s="99">
        <v>0.2034</v>
      </c>
      <c r="E113" s="97" t="s">
        <v>78</v>
      </c>
      <c r="F113" s="95">
        <v>82128.51</v>
      </c>
      <c r="G113" s="57">
        <f t="shared" si="49"/>
        <v>16704.938933999998</v>
      </c>
      <c r="H113" s="64"/>
      <c r="I113" s="58" t="s">
        <v>40</v>
      </c>
      <c r="J113" s="59">
        <f t="shared" si="47"/>
        <v>1</v>
      </c>
      <c r="K113" s="60" t="s">
        <v>64</v>
      </c>
      <c r="L113" s="60" t="s">
        <v>7</v>
      </c>
      <c r="M113" s="65"/>
      <c r="N113" s="57"/>
      <c r="O113" s="57"/>
      <c r="P113" s="61"/>
      <c r="Q113" s="57"/>
      <c r="R113" s="57"/>
      <c r="S113" s="61"/>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6">
        <f t="shared" si="50"/>
        <v>16704.938933999998</v>
      </c>
      <c r="BB113" s="67">
        <f t="shared" si="51"/>
        <v>16704.938933999998</v>
      </c>
      <c r="BC113" s="68" t="str">
        <f t="shared" si="48"/>
        <v>INR  Sixteen Thousand Seven Hundred &amp; Four  and Paise Ninety Four Only</v>
      </c>
      <c r="BD113" s="77">
        <v>328</v>
      </c>
      <c r="BE113" s="74">
        <f t="shared" si="52"/>
        <v>371.03</v>
      </c>
      <c r="BF113" s="74">
        <f t="shared" si="53"/>
        <v>66.7152</v>
      </c>
      <c r="BG113" s="86">
        <v>536.11</v>
      </c>
      <c r="BH113" s="87" t="s">
        <v>74</v>
      </c>
      <c r="BI113" s="82">
        <v>49</v>
      </c>
      <c r="BK113" s="95">
        <v>72603</v>
      </c>
      <c r="BL113" s="102">
        <f t="shared" si="36"/>
        <v>82128.51</v>
      </c>
      <c r="HS113" s="22">
        <v>2</v>
      </c>
      <c r="HT113" s="22" t="s">
        <v>35</v>
      </c>
      <c r="HU113" s="22" t="s">
        <v>46</v>
      </c>
      <c r="HV113" s="22">
        <v>10</v>
      </c>
      <c r="HW113" s="22" t="s">
        <v>39</v>
      </c>
    </row>
    <row r="114" spans="1:231" s="21" customFormat="1" ht="409.5">
      <c r="A114" s="32">
        <v>102</v>
      </c>
      <c r="B114" s="92" t="s">
        <v>395</v>
      </c>
      <c r="C114" s="101" t="s">
        <v>190</v>
      </c>
      <c r="D114" s="100">
        <v>18</v>
      </c>
      <c r="E114" s="94" t="s">
        <v>313</v>
      </c>
      <c r="F114" s="95">
        <v>330.31</v>
      </c>
      <c r="G114" s="57">
        <f t="shared" si="49"/>
        <v>5945.58</v>
      </c>
      <c r="H114" s="64"/>
      <c r="I114" s="58" t="s">
        <v>40</v>
      </c>
      <c r="J114" s="59">
        <f t="shared" si="47"/>
        <v>1</v>
      </c>
      <c r="K114" s="60" t="s">
        <v>64</v>
      </c>
      <c r="L114" s="60" t="s">
        <v>7</v>
      </c>
      <c r="M114" s="65"/>
      <c r="N114" s="57"/>
      <c r="O114" s="57"/>
      <c r="P114" s="61"/>
      <c r="Q114" s="57"/>
      <c r="R114" s="57"/>
      <c r="S114" s="61"/>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6">
        <f t="shared" si="50"/>
        <v>5945.58</v>
      </c>
      <c r="BB114" s="67">
        <f t="shared" si="51"/>
        <v>5945.58</v>
      </c>
      <c r="BC114" s="68" t="str">
        <f t="shared" si="48"/>
        <v>INR  Five Thousand Nine Hundred &amp; Forty Five  and Paise Fifty Eight Only</v>
      </c>
      <c r="BD114" s="77">
        <v>71269</v>
      </c>
      <c r="BE114" s="74">
        <f t="shared" si="52"/>
        <v>80619.49</v>
      </c>
      <c r="BF114" s="74">
        <f t="shared" si="53"/>
        <v>1282842</v>
      </c>
      <c r="BG114" s="80">
        <v>37.14</v>
      </c>
      <c r="BH114" s="81" t="s">
        <v>75</v>
      </c>
      <c r="BI114" s="82">
        <v>29</v>
      </c>
      <c r="BK114" s="95">
        <v>292</v>
      </c>
      <c r="BL114" s="102">
        <f t="shared" si="36"/>
        <v>330.31</v>
      </c>
      <c r="HS114" s="22">
        <v>2</v>
      </c>
      <c r="HT114" s="22" t="s">
        <v>35</v>
      </c>
      <c r="HU114" s="22" t="s">
        <v>46</v>
      </c>
      <c r="HV114" s="22">
        <v>10</v>
      </c>
      <c r="HW114" s="22" t="s">
        <v>39</v>
      </c>
    </row>
    <row r="115" spans="1:231" s="21" customFormat="1" ht="409.5">
      <c r="A115" s="32">
        <v>103</v>
      </c>
      <c r="B115" s="92" t="s">
        <v>396</v>
      </c>
      <c r="C115" s="101" t="s">
        <v>191</v>
      </c>
      <c r="D115" s="100">
        <v>20</v>
      </c>
      <c r="E115" s="94" t="s">
        <v>313</v>
      </c>
      <c r="F115" s="95">
        <v>266.96</v>
      </c>
      <c r="G115" s="57">
        <f t="shared" si="49"/>
        <v>5339.2</v>
      </c>
      <c r="H115" s="64"/>
      <c r="I115" s="58" t="s">
        <v>40</v>
      </c>
      <c r="J115" s="59">
        <f t="shared" si="47"/>
        <v>1</v>
      </c>
      <c r="K115" s="60" t="s">
        <v>64</v>
      </c>
      <c r="L115" s="60" t="s">
        <v>7</v>
      </c>
      <c r="M115" s="65"/>
      <c r="N115" s="57"/>
      <c r="O115" s="57"/>
      <c r="P115" s="61"/>
      <c r="Q115" s="57"/>
      <c r="R115" s="57"/>
      <c r="S115" s="61"/>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6">
        <f t="shared" si="50"/>
        <v>5339.2</v>
      </c>
      <c r="BB115" s="67">
        <f t="shared" si="51"/>
        <v>5339.2</v>
      </c>
      <c r="BC115" s="68" t="str">
        <f t="shared" si="48"/>
        <v>INR  Five Thousand Three Hundred &amp; Thirty Nine  and Paise Twenty Only</v>
      </c>
      <c r="BD115" s="77">
        <v>178</v>
      </c>
      <c r="BE115" s="74">
        <f t="shared" si="52"/>
        <v>201.35</v>
      </c>
      <c r="BF115" s="74">
        <f t="shared" si="53"/>
        <v>3560</v>
      </c>
      <c r="BG115" s="80">
        <v>37.14</v>
      </c>
      <c r="BH115" s="81" t="s">
        <v>75</v>
      </c>
      <c r="BI115" s="82">
        <v>79</v>
      </c>
      <c r="BK115" s="95">
        <v>236</v>
      </c>
      <c r="BL115" s="102">
        <f t="shared" si="36"/>
        <v>266.96</v>
      </c>
      <c r="HS115" s="22">
        <v>3</v>
      </c>
      <c r="HT115" s="22" t="s">
        <v>48</v>
      </c>
      <c r="HU115" s="22" t="s">
        <v>49</v>
      </c>
      <c r="HV115" s="22">
        <v>10</v>
      </c>
      <c r="HW115" s="22" t="s">
        <v>39</v>
      </c>
    </row>
    <row r="116" spans="1:231" s="21" customFormat="1" ht="409.5">
      <c r="A116" s="32">
        <v>104</v>
      </c>
      <c r="B116" s="92" t="s">
        <v>397</v>
      </c>
      <c r="C116" s="101" t="s">
        <v>192</v>
      </c>
      <c r="D116" s="100">
        <v>18</v>
      </c>
      <c r="E116" s="94" t="s">
        <v>313</v>
      </c>
      <c r="F116" s="95">
        <v>145.92</v>
      </c>
      <c r="G116" s="57">
        <f t="shared" si="49"/>
        <v>2626.56</v>
      </c>
      <c r="H116" s="64"/>
      <c r="I116" s="58" t="s">
        <v>40</v>
      </c>
      <c r="J116" s="59">
        <f t="shared" si="47"/>
        <v>1</v>
      </c>
      <c r="K116" s="60" t="s">
        <v>64</v>
      </c>
      <c r="L116" s="60" t="s">
        <v>7</v>
      </c>
      <c r="M116" s="65"/>
      <c r="N116" s="57"/>
      <c r="O116" s="57"/>
      <c r="P116" s="61"/>
      <c r="Q116" s="57"/>
      <c r="R116" s="57"/>
      <c r="S116" s="61"/>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6">
        <f t="shared" si="50"/>
        <v>2626.56</v>
      </c>
      <c r="BB116" s="67">
        <f t="shared" si="51"/>
        <v>2626.56</v>
      </c>
      <c r="BC116" s="68" t="str">
        <f t="shared" si="48"/>
        <v>INR  Two Thousand Six Hundred &amp; Twenty Six  and Paise Fifty Six Only</v>
      </c>
      <c r="BD116" s="77">
        <v>4812</v>
      </c>
      <c r="BE116" s="74">
        <f t="shared" si="52"/>
        <v>5443.33</v>
      </c>
      <c r="BF116" s="74">
        <f t="shared" si="53"/>
        <v>86616</v>
      </c>
      <c r="BG116" s="80">
        <v>15.12</v>
      </c>
      <c r="BH116" s="81" t="s">
        <v>75</v>
      </c>
      <c r="BI116" s="82">
        <v>38</v>
      </c>
      <c r="BK116" s="95">
        <v>129</v>
      </c>
      <c r="BL116" s="102">
        <f t="shared" si="36"/>
        <v>145.92</v>
      </c>
      <c r="HS116" s="22">
        <v>1.01</v>
      </c>
      <c r="HT116" s="22" t="s">
        <v>41</v>
      </c>
      <c r="HU116" s="22" t="s">
        <v>36</v>
      </c>
      <c r="HV116" s="22">
        <v>123.223</v>
      </c>
      <c r="HW116" s="22" t="s">
        <v>39</v>
      </c>
    </row>
    <row r="117" spans="1:231" s="21" customFormat="1" ht="409.5">
      <c r="A117" s="32">
        <v>105</v>
      </c>
      <c r="B117" s="92" t="s">
        <v>398</v>
      </c>
      <c r="C117" s="101" t="s">
        <v>193</v>
      </c>
      <c r="D117" s="100">
        <v>15</v>
      </c>
      <c r="E117" s="94" t="s">
        <v>313</v>
      </c>
      <c r="F117" s="95">
        <v>200.22</v>
      </c>
      <c r="G117" s="57">
        <f t="shared" si="49"/>
        <v>3003.3</v>
      </c>
      <c r="H117" s="64"/>
      <c r="I117" s="58" t="s">
        <v>40</v>
      </c>
      <c r="J117" s="59">
        <f t="shared" si="47"/>
        <v>1</v>
      </c>
      <c r="K117" s="60" t="s">
        <v>64</v>
      </c>
      <c r="L117" s="60" t="s">
        <v>7</v>
      </c>
      <c r="M117" s="65"/>
      <c r="N117" s="57"/>
      <c r="O117" s="57"/>
      <c r="P117" s="61"/>
      <c r="Q117" s="57"/>
      <c r="R117" s="57"/>
      <c r="S117" s="61"/>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6">
        <f t="shared" si="50"/>
        <v>3003.3</v>
      </c>
      <c r="BB117" s="67">
        <f t="shared" si="51"/>
        <v>3003.3</v>
      </c>
      <c r="BC117" s="68" t="str">
        <f t="shared" si="48"/>
        <v>INR  Three Thousand  &amp;Three  and Paise Thirty Only</v>
      </c>
      <c r="BD117" s="77">
        <v>664</v>
      </c>
      <c r="BE117" s="74">
        <f t="shared" si="52"/>
        <v>751.12</v>
      </c>
      <c r="BF117" s="74">
        <f t="shared" si="53"/>
        <v>9960</v>
      </c>
      <c r="BG117" s="80">
        <v>15.12</v>
      </c>
      <c r="BH117" s="81" t="s">
        <v>75</v>
      </c>
      <c r="BI117" s="82">
        <v>81</v>
      </c>
      <c r="BK117" s="95">
        <v>177</v>
      </c>
      <c r="BL117" s="102">
        <f t="shared" si="36"/>
        <v>200.22</v>
      </c>
      <c r="HS117" s="22"/>
      <c r="HT117" s="22"/>
      <c r="HU117" s="22"/>
      <c r="HV117" s="22"/>
      <c r="HW117" s="22"/>
    </row>
    <row r="118" spans="1:231" s="21" customFormat="1" ht="228" customHeight="1">
      <c r="A118" s="32">
        <v>106</v>
      </c>
      <c r="B118" s="92" t="s">
        <v>399</v>
      </c>
      <c r="C118" s="101" t="s">
        <v>194</v>
      </c>
      <c r="D118" s="99">
        <v>50</v>
      </c>
      <c r="E118" s="98" t="s">
        <v>313</v>
      </c>
      <c r="F118" s="95">
        <v>154.97</v>
      </c>
      <c r="G118" s="57">
        <f t="shared" si="49"/>
        <v>7748.5</v>
      </c>
      <c r="H118" s="64"/>
      <c r="I118" s="58" t="s">
        <v>40</v>
      </c>
      <c r="J118" s="59">
        <f t="shared" si="47"/>
        <v>1</v>
      </c>
      <c r="K118" s="60" t="s">
        <v>64</v>
      </c>
      <c r="L118" s="60" t="s">
        <v>7</v>
      </c>
      <c r="M118" s="65"/>
      <c r="N118" s="57"/>
      <c r="O118" s="57"/>
      <c r="P118" s="61"/>
      <c r="Q118" s="57"/>
      <c r="R118" s="57"/>
      <c r="S118" s="61"/>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6">
        <f>total_amount_ba($B$2,$D$2,D118,F118,J118,K118,M118)</f>
        <v>7748.5</v>
      </c>
      <c r="BB118" s="67">
        <f>BA118+SUM(N118:AZ118)</f>
        <v>7748.5</v>
      </c>
      <c r="BC118" s="68" t="str">
        <f t="shared" si="48"/>
        <v>INR  Seven Thousand Seven Hundred &amp; Forty Eight  and Paise Fifty Only</v>
      </c>
      <c r="BD118" s="77">
        <v>119.27</v>
      </c>
      <c r="BE118" s="74">
        <f>ROUND(BD118*1.12*1.01,2)</f>
        <v>134.92</v>
      </c>
      <c r="BF118" s="74">
        <f>D118*BD118</f>
        <v>5963.5</v>
      </c>
      <c r="BG118" s="88">
        <v>330.78</v>
      </c>
      <c r="BH118" s="89" t="s">
        <v>155</v>
      </c>
      <c r="BI118" s="90">
        <v>34</v>
      </c>
      <c r="BK118" s="95">
        <v>137</v>
      </c>
      <c r="BL118" s="102">
        <f t="shared" si="36"/>
        <v>154.97</v>
      </c>
      <c r="HS118" s="22">
        <v>2</v>
      </c>
      <c r="HT118" s="22" t="s">
        <v>35</v>
      </c>
      <c r="HU118" s="22" t="s">
        <v>46</v>
      </c>
      <c r="HV118" s="22">
        <v>10</v>
      </c>
      <c r="HW118" s="22" t="s">
        <v>39</v>
      </c>
    </row>
    <row r="119" spans="1:231" s="21" customFormat="1" ht="78" customHeight="1">
      <c r="A119" s="32">
        <v>107</v>
      </c>
      <c r="B119" s="92" t="s">
        <v>286</v>
      </c>
      <c r="C119" s="101" t="s">
        <v>195</v>
      </c>
      <c r="D119" s="99">
        <v>2</v>
      </c>
      <c r="E119" s="98" t="s">
        <v>163</v>
      </c>
      <c r="F119" s="95">
        <v>1861.96</v>
      </c>
      <c r="G119" s="57">
        <f t="shared" si="49"/>
        <v>3723.92</v>
      </c>
      <c r="H119" s="64"/>
      <c r="I119" s="58" t="s">
        <v>40</v>
      </c>
      <c r="J119" s="59">
        <f t="shared" si="47"/>
        <v>1</v>
      </c>
      <c r="K119" s="60" t="s">
        <v>64</v>
      </c>
      <c r="L119" s="60" t="s">
        <v>7</v>
      </c>
      <c r="M119" s="65"/>
      <c r="N119" s="57"/>
      <c r="O119" s="57"/>
      <c r="P119" s="61"/>
      <c r="Q119" s="57"/>
      <c r="R119" s="57"/>
      <c r="S119" s="61"/>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6">
        <f aca="true" t="shared" si="54" ref="BA119:BA127">total_amount_ba($B$2,$D$2,D119,F119,J119,K119,M119)</f>
        <v>3723.92</v>
      </c>
      <c r="BB119" s="67">
        <f aca="true" t="shared" si="55" ref="BB119:BB127">BA119+SUM(N119:AZ119)</f>
        <v>3723.92</v>
      </c>
      <c r="BC119" s="68" t="str">
        <f t="shared" si="48"/>
        <v>INR  Three Thousand Seven Hundred &amp; Twenty Three  and Paise Ninety Two Only</v>
      </c>
      <c r="BD119" s="77">
        <v>77.54</v>
      </c>
      <c r="BE119" s="74">
        <f aca="true" t="shared" si="56" ref="BE119:BE127">ROUND(BD119*1.12*1.01,2)</f>
        <v>87.71</v>
      </c>
      <c r="BF119" s="74">
        <f aca="true" t="shared" si="57" ref="BF119:BF127">D119*BD119</f>
        <v>155.08</v>
      </c>
      <c r="BG119" s="88">
        <v>0.243</v>
      </c>
      <c r="BH119" s="89" t="s">
        <v>156</v>
      </c>
      <c r="BI119" s="90">
        <v>75572</v>
      </c>
      <c r="BK119" s="95">
        <v>1646</v>
      </c>
      <c r="BL119" s="102">
        <f t="shared" si="36"/>
        <v>1861.96</v>
      </c>
      <c r="HS119" s="22">
        <v>3</v>
      </c>
      <c r="HT119" s="22" t="s">
        <v>48</v>
      </c>
      <c r="HU119" s="22" t="s">
        <v>49</v>
      </c>
      <c r="HV119" s="22">
        <v>10</v>
      </c>
      <c r="HW119" s="22" t="s">
        <v>39</v>
      </c>
    </row>
    <row r="120" spans="1:231" s="21" customFormat="1" ht="72.75" customHeight="1">
      <c r="A120" s="32">
        <v>108</v>
      </c>
      <c r="B120" s="92" t="s">
        <v>287</v>
      </c>
      <c r="C120" s="101" t="s">
        <v>196</v>
      </c>
      <c r="D120" s="99">
        <v>2</v>
      </c>
      <c r="E120" s="98" t="s">
        <v>163</v>
      </c>
      <c r="F120" s="95">
        <v>1423.05</v>
      </c>
      <c r="G120" s="57">
        <f t="shared" si="49"/>
        <v>2846.1</v>
      </c>
      <c r="H120" s="64"/>
      <c r="I120" s="58" t="s">
        <v>40</v>
      </c>
      <c r="J120" s="59">
        <f aca="true" t="shared" si="58" ref="J120:J151">IF(I120="Less(-)",-1,1)</f>
        <v>1</v>
      </c>
      <c r="K120" s="60" t="s">
        <v>64</v>
      </c>
      <c r="L120" s="60" t="s">
        <v>7</v>
      </c>
      <c r="M120" s="65"/>
      <c r="N120" s="57"/>
      <c r="O120" s="57"/>
      <c r="P120" s="61"/>
      <c r="Q120" s="57"/>
      <c r="R120" s="57"/>
      <c r="S120" s="61"/>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6">
        <f t="shared" si="54"/>
        <v>2846.1</v>
      </c>
      <c r="BB120" s="67">
        <f t="shared" si="55"/>
        <v>2846.1</v>
      </c>
      <c r="BC120" s="68" t="str">
        <f aca="true" t="shared" si="59" ref="BC120:BC151">SpellNumber(L120,BB120)</f>
        <v>INR  Two Thousand Eight Hundred &amp; Forty Six  and Paise Ten Only</v>
      </c>
      <c r="BD120" s="77">
        <v>24</v>
      </c>
      <c r="BE120" s="74">
        <f t="shared" si="56"/>
        <v>27.15</v>
      </c>
      <c r="BF120" s="74">
        <f t="shared" si="57"/>
        <v>48</v>
      </c>
      <c r="BG120" s="88">
        <v>15.120000000000001</v>
      </c>
      <c r="BH120" s="89" t="s">
        <v>154</v>
      </c>
      <c r="BI120" s="90">
        <v>2659</v>
      </c>
      <c r="BK120" s="95">
        <v>1258</v>
      </c>
      <c r="BL120" s="102">
        <f t="shared" si="36"/>
        <v>1423.05</v>
      </c>
      <c r="HS120" s="22">
        <v>1.01</v>
      </c>
      <c r="HT120" s="22" t="s">
        <v>41</v>
      </c>
      <c r="HU120" s="22" t="s">
        <v>36</v>
      </c>
      <c r="HV120" s="22">
        <v>123.223</v>
      </c>
      <c r="HW120" s="22" t="s">
        <v>39</v>
      </c>
    </row>
    <row r="121" spans="1:231" s="21" customFormat="1" ht="76.5" customHeight="1">
      <c r="A121" s="32">
        <v>109</v>
      </c>
      <c r="B121" s="92" t="s">
        <v>288</v>
      </c>
      <c r="C121" s="101" t="s">
        <v>197</v>
      </c>
      <c r="D121" s="99">
        <v>2</v>
      </c>
      <c r="E121" s="98" t="s">
        <v>163</v>
      </c>
      <c r="F121" s="95">
        <v>1031.65</v>
      </c>
      <c r="G121" s="57">
        <f t="shared" si="49"/>
        <v>2063.3</v>
      </c>
      <c r="H121" s="64"/>
      <c r="I121" s="58" t="s">
        <v>40</v>
      </c>
      <c r="J121" s="59">
        <f t="shared" si="58"/>
        <v>1</v>
      </c>
      <c r="K121" s="60" t="s">
        <v>64</v>
      </c>
      <c r="L121" s="60" t="s">
        <v>7</v>
      </c>
      <c r="M121" s="65"/>
      <c r="N121" s="57"/>
      <c r="O121" s="57"/>
      <c r="P121" s="61"/>
      <c r="Q121" s="57"/>
      <c r="R121" s="57"/>
      <c r="S121" s="61"/>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6">
        <f t="shared" si="54"/>
        <v>2063.3</v>
      </c>
      <c r="BB121" s="67">
        <f t="shared" si="55"/>
        <v>2063.3</v>
      </c>
      <c r="BC121" s="68" t="str">
        <f t="shared" si="59"/>
        <v>INR  Two Thousand  &amp;Sixty Three  and Paise Thirty Only</v>
      </c>
      <c r="BD121" s="77">
        <v>5885.249999999999</v>
      </c>
      <c r="BE121" s="74">
        <f t="shared" si="56"/>
        <v>6657.39</v>
      </c>
      <c r="BF121" s="74">
        <f t="shared" si="57"/>
        <v>11770.499999999998</v>
      </c>
      <c r="BG121" s="88">
        <v>98</v>
      </c>
      <c r="BH121" s="89" t="s">
        <v>157</v>
      </c>
      <c r="BI121" s="90">
        <v>29</v>
      </c>
      <c r="BK121" s="95">
        <v>912</v>
      </c>
      <c r="BL121" s="102">
        <f t="shared" si="36"/>
        <v>1031.65</v>
      </c>
      <c r="HS121" s="22">
        <v>1.02</v>
      </c>
      <c r="HT121" s="22" t="s">
        <v>43</v>
      </c>
      <c r="HU121" s="22" t="s">
        <v>44</v>
      </c>
      <c r="HV121" s="22">
        <v>213</v>
      </c>
      <c r="HW121" s="22" t="s">
        <v>39</v>
      </c>
    </row>
    <row r="122" spans="1:231" s="21" customFormat="1" ht="85.5" customHeight="1">
      <c r="A122" s="32">
        <v>110</v>
      </c>
      <c r="B122" s="92" t="s">
        <v>416</v>
      </c>
      <c r="C122" s="101" t="s">
        <v>198</v>
      </c>
      <c r="D122" s="99">
        <v>4</v>
      </c>
      <c r="E122" s="98" t="s">
        <v>163</v>
      </c>
      <c r="F122" s="95">
        <v>3511.24</v>
      </c>
      <c r="G122" s="57">
        <f t="shared" si="49"/>
        <v>14044.96</v>
      </c>
      <c r="H122" s="64"/>
      <c r="I122" s="58" t="s">
        <v>40</v>
      </c>
      <c r="J122" s="59">
        <f t="shared" si="58"/>
        <v>1</v>
      </c>
      <c r="K122" s="60" t="s">
        <v>64</v>
      </c>
      <c r="L122" s="60" t="s">
        <v>7</v>
      </c>
      <c r="M122" s="65"/>
      <c r="N122" s="57"/>
      <c r="O122" s="57"/>
      <c r="P122" s="61"/>
      <c r="Q122" s="57"/>
      <c r="R122" s="57"/>
      <c r="S122" s="61"/>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6">
        <f t="shared" si="54"/>
        <v>14044.96</v>
      </c>
      <c r="BB122" s="67">
        <f t="shared" si="55"/>
        <v>14044.96</v>
      </c>
      <c r="BC122" s="68" t="str">
        <f t="shared" si="59"/>
        <v>INR  Fourteen Thousand  &amp;Forty Four  and Paise Ninety Six Only</v>
      </c>
      <c r="BD122" s="77">
        <v>4849.49</v>
      </c>
      <c r="BE122" s="74">
        <f t="shared" si="56"/>
        <v>5485.74</v>
      </c>
      <c r="BF122" s="74">
        <f t="shared" si="57"/>
        <v>19397.96</v>
      </c>
      <c r="BG122" s="88">
        <v>58</v>
      </c>
      <c r="BH122" s="89" t="s">
        <v>157</v>
      </c>
      <c r="BI122" s="90">
        <v>43</v>
      </c>
      <c r="BK122" s="95">
        <v>3104</v>
      </c>
      <c r="BL122" s="102">
        <f t="shared" si="36"/>
        <v>3511.24</v>
      </c>
      <c r="HS122" s="22">
        <v>2</v>
      </c>
      <c r="HT122" s="22" t="s">
        <v>35</v>
      </c>
      <c r="HU122" s="22" t="s">
        <v>46</v>
      </c>
      <c r="HV122" s="22">
        <v>10</v>
      </c>
      <c r="HW122" s="22" t="s">
        <v>39</v>
      </c>
    </row>
    <row r="123" spans="1:231" s="21" customFormat="1" ht="60.75" customHeight="1">
      <c r="A123" s="32">
        <v>111</v>
      </c>
      <c r="B123" s="92" t="s">
        <v>289</v>
      </c>
      <c r="C123" s="101" t="s">
        <v>199</v>
      </c>
      <c r="D123" s="99">
        <v>4</v>
      </c>
      <c r="E123" s="98" t="s">
        <v>163</v>
      </c>
      <c r="F123" s="95">
        <v>548.63</v>
      </c>
      <c r="G123" s="57">
        <f t="shared" si="49"/>
        <v>2194.52</v>
      </c>
      <c r="H123" s="64"/>
      <c r="I123" s="58" t="s">
        <v>40</v>
      </c>
      <c r="J123" s="59">
        <f t="shared" si="58"/>
        <v>1</v>
      </c>
      <c r="K123" s="60" t="s">
        <v>64</v>
      </c>
      <c r="L123" s="60" t="s">
        <v>7</v>
      </c>
      <c r="M123" s="65"/>
      <c r="N123" s="57"/>
      <c r="O123" s="57"/>
      <c r="P123" s="61"/>
      <c r="Q123" s="57"/>
      <c r="R123" s="57"/>
      <c r="S123" s="61"/>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6">
        <f t="shared" si="54"/>
        <v>2194.52</v>
      </c>
      <c r="BB123" s="67">
        <f t="shared" si="55"/>
        <v>2194.52</v>
      </c>
      <c r="BC123" s="68" t="str">
        <f t="shared" si="59"/>
        <v>INR  Two Thousand One Hundred &amp; Ninety Four  and Paise Fifty Two Only</v>
      </c>
      <c r="BD123" s="77">
        <v>328</v>
      </c>
      <c r="BE123" s="74">
        <f t="shared" si="56"/>
        <v>371.03</v>
      </c>
      <c r="BF123" s="74">
        <f t="shared" si="57"/>
        <v>1312</v>
      </c>
      <c r="BG123" s="88">
        <v>32</v>
      </c>
      <c r="BH123" s="89" t="s">
        <v>157</v>
      </c>
      <c r="BI123" s="90">
        <v>159</v>
      </c>
      <c r="BK123" s="95">
        <v>485</v>
      </c>
      <c r="BL123" s="102">
        <f t="shared" si="36"/>
        <v>548.63</v>
      </c>
      <c r="HS123" s="22">
        <v>2</v>
      </c>
      <c r="HT123" s="22" t="s">
        <v>35</v>
      </c>
      <c r="HU123" s="22" t="s">
        <v>46</v>
      </c>
      <c r="HV123" s="22">
        <v>10</v>
      </c>
      <c r="HW123" s="22" t="s">
        <v>39</v>
      </c>
    </row>
    <row r="124" spans="1:231" s="21" customFormat="1" ht="59.25" customHeight="1">
      <c r="A124" s="32">
        <v>112</v>
      </c>
      <c r="B124" s="92" t="s">
        <v>167</v>
      </c>
      <c r="C124" s="101" t="s">
        <v>200</v>
      </c>
      <c r="D124" s="99">
        <v>4</v>
      </c>
      <c r="E124" s="98" t="s">
        <v>163</v>
      </c>
      <c r="F124" s="95">
        <v>1148.17</v>
      </c>
      <c r="G124" s="57">
        <f t="shared" si="49"/>
        <v>4592.68</v>
      </c>
      <c r="H124" s="64"/>
      <c r="I124" s="58" t="s">
        <v>40</v>
      </c>
      <c r="J124" s="59">
        <f t="shared" si="58"/>
        <v>1</v>
      </c>
      <c r="K124" s="60" t="s">
        <v>64</v>
      </c>
      <c r="L124" s="60" t="s">
        <v>7</v>
      </c>
      <c r="M124" s="65"/>
      <c r="N124" s="57"/>
      <c r="O124" s="57"/>
      <c r="P124" s="61"/>
      <c r="Q124" s="57"/>
      <c r="R124" s="57"/>
      <c r="S124" s="61"/>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6">
        <f t="shared" si="54"/>
        <v>4592.68</v>
      </c>
      <c r="BB124" s="67">
        <f t="shared" si="55"/>
        <v>4592.68</v>
      </c>
      <c r="BC124" s="68" t="str">
        <f t="shared" si="59"/>
        <v>INR  Four Thousand Five Hundred &amp; Ninety Two  and Paise Sixty Eight Only</v>
      </c>
      <c r="BD124" s="77">
        <v>71269</v>
      </c>
      <c r="BE124" s="74">
        <f t="shared" si="56"/>
        <v>80619.49</v>
      </c>
      <c r="BF124" s="74">
        <f t="shared" si="57"/>
        <v>285076</v>
      </c>
      <c r="BG124" s="88">
        <v>26</v>
      </c>
      <c r="BH124" s="89" t="s">
        <v>157</v>
      </c>
      <c r="BI124" s="90">
        <v>84</v>
      </c>
      <c r="BK124" s="95">
        <v>1015</v>
      </c>
      <c r="BL124" s="102">
        <f t="shared" si="36"/>
        <v>1148.17</v>
      </c>
      <c r="HS124" s="22">
        <v>2</v>
      </c>
      <c r="HT124" s="22" t="s">
        <v>35</v>
      </c>
      <c r="HU124" s="22" t="s">
        <v>46</v>
      </c>
      <c r="HV124" s="22">
        <v>10</v>
      </c>
      <c r="HW124" s="22" t="s">
        <v>39</v>
      </c>
    </row>
    <row r="125" spans="1:231" s="21" customFormat="1" ht="60.75" customHeight="1">
      <c r="A125" s="32">
        <v>113</v>
      </c>
      <c r="B125" s="92" t="s">
        <v>290</v>
      </c>
      <c r="C125" s="101" t="s">
        <v>201</v>
      </c>
      <c r="D125" s="99">
        <v>4</v>
      </c>
      <c r="E125" s="98" t="s">
        <v>163</v>
      </c>
      <c r="F125" s="95">
        <v>102.94</v>
      </c>
      <c r="G125" s="57">
        <f t="shared" si="49"/>
        <v>411.76</v>
      </c>
      <c r="H125" s="64"/>
      <c r="I125" s="58" t="s">
        <v>40</v>
      </c>
      <c r="J125" s="59">
        <f t="shared" si="58"/>
        <v>1</v>
      </c>
      <c r="K125" s="60" t="s">
        <v>64</v>
      </c>
      <c r="L125" s="60" t="s">
        <v>7</v>
      </c>
      <c r="M125" s="65"/>
      <c r="N125" s="57"/>
      <c r="O125" s="57"/>
      <c r="P125" s="61"/>
      <c r="Q125" s="57"/>
      <c r="R125" s="57"/>
      <c r="S125" s="61"/>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6">
        <f t="shared" si="54"/>
        <v>411.76</v>
      </c>
      <c r="BB125" s="67">
        <f t="shared" si="55"/>
        <v>411.76</v>
      </c>
      <c r="BC125" s="68" t="str">
        <f t="shared" si="59"/>
        <v>INR  Four Hundred &amp; Eleven  and Paise Seventy Six Only</v>
      </c>
      <c r="BD125" s="77">
        <v>178</v>
      </c>
      <c r="BE125" s="74">
        <f t="shared" si="56"/>
        <v>201.35</v>
      </c>
      <c r="BF125" s="74">
        <f t="shared" si="57"/>
        <v>712</v>
      </c>
      <c r="BG125" s="88">
        <v>46</v>
      </c>
      <c r="BH125" s="89" t="s">
        <v>157</v>
      </c>
      <c r="BI125" s="90">
        <v>95</v>
      </c>
      <c r="BK125" s="95">
        <v>91</v>
      </c>
      <c r="BL125" s="102">
        <f t="shared" si="36"/>
        <v>102.94</v>
      </c>
      <c r="HS125" s="22">
        <v>3</v>
      </c>
      <c r="HT125" s="22" t="s">
        <v>48</v>
      </c>
      <c r="HU125" s="22" t="s">
        <v>49</v>
      </c>
      <c r="HV125" s="22">
        <v>10</v>
      </c>
      <c r="HW125" s="22" t="s">
        <v>39</v>
      </c>
    </row>
    <row r="126" spans="1:231" s="21" customFormat="1" ht="132" customHeight="1">
      <c r="A126" s="32">
        <v>114</v>
      </c>
      <c r="B126" s="92" t="s">
        <v>291</v>
      </c>
      <c r="C126" s="101" t="s">
        <v>202</v>
      </c>
      <c r="D126" s="99">
        <v>4</v>
      </c>
      <c r="E126" s="98" t="s">
        <v>163</v>
      </c>
      <c r="F126" s="95">
        <v>2497.69</v>
      </c>
      <c r="G126" s="57">
        <f t="shared" si="49"/>
        <v>9990.76</v>
      </c>
      <c r="H126" s="64"/>
      <c r="I126" s="58" t="s">
        <v>40</v>
      </c>
      <c r="J126" s="59">
        <f t="shared" si="58"/>
        <v>1</v>
      </c>
      <c r="K126" s="60" t="s">
        <v>64</v>
      </c>
      <c r="L126" s="60" t="s">
        <v>7</v>
      </c>
      <c r="M126" s="65"/>
      <c r="N126" s="57"/>
      <c r="O126" s="57"/>
      <c r="P126" s="61"/>
      <c r="Q126" s="57"/>
      <c r="R126" s="57"/>
      <c r="S126" s="61"/>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6">
        <f t="shared" si="54"/>
        <v>9990.76</v>
      </c>
      <c r="BB126" s="67">
        <f t="shared" si="55"/>
        <v>9990.76</v>
      </c>
      <c r="BC126" s="68" t="str">
        <f t="shared" si="59"/>
        <v>INR  Nine Thousand Nine Hundred &amp; Ninety  and Paise Seventy Six Only</v>
      </c>
      <c r="BD126" s="77">
        <v>4812</v>
      </c>
      <c r="BE126" s="74">
        <f t="shared" si="56"/>
        <v>5443.33</v>
      </c>
      <c r="BF126" s="74">
        <f t="shared" si="57"/>
        <v>19248</v>
      </c>
      <c r="BG126" s="88">
        <v>16</v>
      </c>
      <c r="BH126" s="89" t="s">
        <v>157</v>
      </c>
      <c r="BI126" s="90">
        <v>70</v>
      </c>
      <c r="BK126" s="95">
        <v>2208</v>
      </c>
      <c r="BL126" s="102">
        <f t="shared" si="36"/>
        <v>2497.69</v>
      </c>
      <c r="HS126" s="22">
        <v>1.01</v>
      </c>
      <c r="HT126" s="22" t="s">
        <v>41</v>
      </c>
      <c r="HU126" s="22" t="s">
        <v>36</v>
      </c>
      <c r="HV126" s="22">
        <v>123.223</v>
      </c>
      <c r="HW126" s="22" t="s">
        <v>39</v>
      </c>
    </row>
    <row r="127" spans="1:231" s="21" customFormat="1" ht="76.5" customHeight="1">
      <c r="A127" s="32">
        <v>115</v>
      </c>
      <c r="B127" s="92" t="s">
        <v>292</v>
      </c>
      <c r="C127" s="101" t="s">
        <v>203</v>
      </c>
      <c r="D127" s="99">
        <v>4</v>
      </c>
      <c r="E127" s="98" t="s">
        <v>163</v>
      </c>
      <c r="F127" s="95">
        <v>3715.99</v>
      </c>
      <c r="G127" s="57">
        <f t="shared" si="49"/>
        <v>14863.96</v>
      </c>
      <c r="H127" s="64"/>
      <c r="I127" s="58" t="s">
        <v>40</v>
      </c>
      <c r="J127" s="59">
        <f t="shared" si="58"/>
        <v>1</v>
      </c>
      <c r="K127" s="60" t="s">
        <v>64</v>
      </c>
      <c r="L127" s="60" t="s">
        <v>7</v>
      </c>
      <c r="M127" s="65"/>
      <c r="N127" s="57"/>
      <c r="O127" s="57"/>
      <c r="P127" s="61"/>
      <c r="Q127" s="57"/>
      <c r="R127" s="57"/>
      <c r="S127" s="61"/>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6">
        <f t="shared" si="54"/>
        <v>14863.96</v>
      </c>
      <c r="BB127" s="67">
        <f t="shared" si="55"/>
        <v>14863.96</v>
      </c>
      <c r="BC127" s="68" t="str">
        <f t="shared" si="59"/>
        <v>INR  Fourteen Thousand Eight Hundred &amp; Sixty Three  and Paise Ninety Six Only</v>
      </c>
      <c r="BD127" s="77">
        <v>664</v>
      </c>
      <c r="BE127" s="74">
        <f t="shared" si="56"/>
        <v>751.12</v>
      </c>
      <c r="BF127" s="74">
        <f t="shared" si="57"/>
        <v>2656</v>
      </c>
      <c r="BG127" s="88">
        <v>63</v>
      </c>
      <c r="BH127" s="89" t="s">
        <v>158</v>
      </c>
      <c r="BI127" s="90">
        <v>305</v>
      </c>
      <c r="BK127" s="95">
        <v>3285</v>
      </c>
      <c r="BL127" s="102">
        <f t="shared" si="36"/>
        <v>3715.99</v>
      </c>
      <c r="HS127" s="22"/>
      <c r="HT127" s="22"/>
      <c r="HU127" s="22"/>
      <c r="HV127" s="22"/>
      <c r="HW127" s="22"/>
    </row>
    <row r="128" spans="1:231" s="21" customFormat="1" ht="49.5" customHeight="1">
      <c r="A128" s="32">
        <v>116</v>
      </c>
      <c r="B128" s="92" t="s">
        <v>400</v>
      </c>
      <c r="C128" s="101" t="s">
        <v>204</v>
      </c>
      <c r="D128" s="99">
        <v>4</v>
      </c>
      <c r="E128" s="98" t="s">
        <v>163</v>
      </c>
      <c r="F128" s="95">
        <v>486.42</v>
      </c>
      <c r="G128" s="57">
        <f t="shared" si="49"/>
        <v>1945.68</v>
      </c>
      <c r="H128" s="64"/>
      <c r="I128" s="58" t="s">
        <v>40</v>
      </c>
      <c r="J128" s="59">
        <f t="shared" si="58"/>
        <v>1</v>
      </c>
      <c r="K128" s="60" t="s">
        <v>64</v>
      </c>
      <c r="L128" s="60" t="s">
        <v>7</v>
      </c>
      <c r="M128" s="65"/>
      <c r="N128" s="57"/>
      <c r="O128" s="57"/>
      <c r="P128" s="61"/>
      <c r="Q128" s="57"/>
      <c r="R128" s="57"/>
      <c r="S128" s="61"/>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6">
        <f>total_amount_ba($B$2,$D$2,D128,F128,J128,K128,M128)</f>
        <v>1945.68</v>
      </c>
      <c r="BB128" s="67">
        <f>BA128+SUM(N128:AZ128)</f>
        <v>1945.68</v>
      </c>
      <c r="BC128" s="68" t="str">
        <f t="shared" si="59"/>
        <v>INR  One Thousand Nine Hundred &amp; Forty Five  and Paise Sixty Eight Only</v>
      </c>
      <c r="BD128" s="77">
        <v>119.27</v>
      </c>
      <c r="BE128" s="74">
        <f>ROUND(BD128*1.12*1.01,2)</f>
        <v>134.92</v>
      </c>
      <c r="BF128" s="74">
        <f>D128*BD128</f>
        <v>477.08</v>
      </c>
      <c r="BG128" s="88">
        <v>31.5</v>
      </c>
      <c r="BH128" s="89" t="s">
        <v>74</v>
      </c>
      <c r="BI128" s="90">
        <v>1943</v>
      </c>
      <c r="BK128" s="95">
        <v>430</v>
      </c>
      <c r="BL128" s="102">
        <f t="shared" si="36"/>
        <v>486.42</v>
      </c>
      <c r="HS128" s="22">
        <v>2</v>
      </c>
      <c r="HT128" s="22" t="s">
        <v>35</v>
      </c>
      <c r="HU128" s="22" t="s">
        <v>46</v>
      </c>
      <c r="HV128" s="22">
        <v>10</v>
      </c>
      <c r="HW128" s="22" t="s">
        <v>39</v>
      </c>
    </row>
    <row r="129" spans="1:231" s="21" customFormat="1" ht="63" customHeight="1">
      <c r="A129" s="32">
        <v>117</v>
      </c>
      <c r="B129" s="92" t="s">
        <v>166</v>
      </c>
      <c r="C129" s="101" t="s">
        <v>205</v>
      </c>
      <c r="D129" s="99">
        <v>4</v>
      </c>
      <c r="E129" s="98" t="s">
        <v>163</v>
      </c>
      <c r="F129" s="95">
        <v>693.43</v>
      </c>
      <c r="G129" s="57">
        <f t="shared" si="49"/>
        <v>2773.72</v>
      </c>
      <c r="H129" s="64"/>
      <c r="I129" s="58" t="s">
        <v>40</v>
      </c>
      <c r="J129" s="59">
        <f t="shared" si="58"/>
        <v>1</v>
      </c>
      <c r="K129" s="60" t="s">
        <v>64</v>
      </c>
      <c r="L129" s="60" t="s">
        <v>7</v>
      </c>
      <c r="M129" s="65"/>
      <c r="N129" s="57"/>
      <c r="O129" s="57"/>
      <c r="P129" s="61"/>
      <c r="Q129" s="57"/>
      <c r="R129" s="57"/>
      <c r="S129" s="61"/>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6">
        <f aca="true" t="shared" si="60" ref="BA129:BA137">total_amount_ba($B$2,$D$2,D129,F129,J129,K129,M129)</f>
        <v>2773.72</v>
      </c>
      <c r="BB129" s="67">
        <f aca="true" t="shared" si="61" ref="BB129:BB137">BA129+SUM(N129:AZ129)</f>
        <v>2773.72</v>
      </c>
      <c r="BC129" s="68" t="str">
        <f t="shared" si="59"/>
        <v>INR  Two Thousand Seven Hundred &amp; Seventy Three  and Paise Seventy Two Only</v>
      </c>
      <c r="BD129" s="77">
        <v>77.54</v>
      </c>
      <c r="BE129" s="74">
        <f aca="true" t="shared" si="62" ref="BE129:BE137">ROUND(BD129*1.12*1.01,2)</f>
        <v>87.71</v>
      </c>
      <c r="BF129" s="74">
        <f aca="true" t="shared" si="63" ref="BF129:BF137">D129*BD129</f>
        <v>310.16</v>
      </c>
      <c r="BG129" s="88">
        <v>3.24</v>
      </c>
      <c r="BH129" s="89" t="s">
        <v>74</v>
      </c>
      <c r="BI129" s="90">
        <v>228</v>
      </c>
      <c r="BK129" s="95">
        <v>613</v>
      </c>
      <c r="BL129" s="102">
        <f t="shared" si="36"/>
        <v>693.43</v>
      </c>
      <c r="HS129" s="22">
        <v>3</v>
      </c>
      <c r="HT129" s="22" t="s">
        <v>48</v>
      </c>
      <c r="HU129" s="22" t="s">
        <v>49</v>
      </c>
      <c r="HV129" s="22">
        <v>10</v>
      </c>
      <c r="HW129" s="22" t="s">
        <v>39</v>
      </c>
    </row>
    <row r="130" spans="1:231" s="21" customFormat="1" ht="68.25" customHeight="1">
      <c r="A130" s="32">
        <v>118</v>
      </c>
      <c r="B130" s="92" t="s">
        <v>293</v>
      </c>
      <c r="C130" s="101" t="s">
        <v>206</v>
      </c>
      <c r="D130" s="99">
        <v>28</v>
      </c>
      <c r="E130" s="98" t="s">
        <v>163</v>
      </c>
      <c r="F130" s="95">
        <v>174.2</v>
      </c>
      <c r="G130" s="57">
        <f t="shared" si="49"/>
        <v>4877.599999999999</v>
      </c>
      <c r="H130" s="64"/>
      <c r="I130" s="58" t="s">
        <v>40</v>
      </c>
      <c r="J130" s="59">
        <f t="shared" si="58"/>
        <v>1</v>
      </c>
      <c r="K130" s="60" t="s">
        <v>64</v>
      </c>
      <c r="L130" s="60" t="s">
        <v>7</v>
      </c>
      <c r="M130" s="65"/>
      <c r="N130" s="57"/>
      <c r="O130" s="57"/>
      <c r="P130" s="61"/>
      <c r="Q130" s="57"/>
      <c r="R130" s="57"/>
      <c r="S130" s="61"/>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6">
        <f t="shared" si="60"/>
        <v>4877.599999999999</v>
      </c>
      <c r="BB130" s="67">
        <f t="shared" si="61"/>
        <v>4877.599999999999</v>
      </c>
      <c r="BC130" s="68" t="str">
        <f t="shared" si="59"/>
        <v>INR  Four Thousand Eight Hundred &amp; Seventy Seven  and Paise Sixty Only</v>
      </c>
      <c r="BD130" s="77">
        <v>24</v>
      </c>
      <c r="BE130" s="74">
        <f t="shared" si="62"/>
        <v>27.15</v>
      </c>
      <c r="BF130" s="74">
        <f t="shared" si="63"/>
        <v>672</v>
      </c>
      <c r="BG130" s="88">
        <v>4.41</v>
      </c>
      <c r="BH130" s="89" t="s">
        <v>74</v>
      </c>
      <c r="BI130" s="90">
        <v>231.42</v>
      </c>
      <c r="BK130" s="95">
        <v>154</v>
      </c>
      <c r="BL130" s="102">
        <f t="shared" si="36"/>
        <v>174.2</v>
      </c>
      <c r="HS130" s="22">
        <v>1.01</v>
      </c>
      <c r="HT130" s="22" t="s">
        <v>41</v>
      </c>
      <c r="HU130" s="22" t="s">
        <v>36</v>
      </c>
      <c r="HV130" s="22">
        <v>123.223</v>
      </c>
      <c r="HW130" s="22" t="s">
        <v>39</v>
      </c>
    </row>
    <row r="131" spans="1:231" s="21" customFormat="1" ht="73.5" customHeight="1">
      <c r="A131" s="32">
        <v>119</v>
      </c>
      <c r="B131" s="92" t="s">
        <v>294</v>
      </c>
      <c r="C131" s="101" t="s">
        <v>207</v>
      </c>
      <c r="D131" s="99">
        <v>4</v>
      </c>
      <c r="E131" s="98" t="s">
        <v>163</v>
      </c>
      <c r="F131" s="95">
        <v>166.29</v>
      </c>
      <c r="G131" s="57">
        <f t="shared" si="49"/>
        <v>665.16</v>
      </c>
      <c r="H131" s="64"/>
      <c r="I131" s="58" t="s">
        <v>40</v>
      </c>
      <c r="J131" s="59">
        <f t="shared" si="58"/>
        <v>1</v>
      </c>
      <c r="K131" s="60" t="s">
        <v>64</v>
      </c>
      <c r="L131" s="60" t="s">
        <v>7</v>
      </c>
      <c r="M131" s="65"/>
      <c r="N131" s="57"/>
      <c r="O131" s="57"/>
      <c r="P131" s="61"/>
      <c r="Q131" s="57"/>
      <c r="R131" s="57"/>
      <c r="S131" s="61"/>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6">
        <f t="shared" si="60"/>
        <v>665.16</v>
      </c>
      <c r="BB131" s="67">
        <f t="shared" si="61"/>
        <v>665.16</v>
      </c>
      <c r="BC131" s="68" t="str">
        <f t="shared" si="59"/>
        <v>INR  Six Hundred &amp; Sixty Five  and Paise Sixteen Only</v>
      </c>
      <c r="BD131" s="77">
        <v>5885.249999999999</v>
      </c>
      <c r="BE131" s="74">
        <f t="shared" si="62"/>
        <v>6657.39</v>
      </c>
      <c r="BF131" s="74">
        <f t="shared" si="63"/>
        <v>23540.999999999996</v>
      </c>
      <c r="BG131" s="88">
        <v>50.663</v>
      </c>
      <c r="BH131" s="89" t="s">
        <v>74</v>
      </c>
      <c r="BI131" s="90">
        <v>259</v>
      </c>
      <c r="BK131" s="95">
        <v>147</v>
      </c>
      <c r="BL131" s="102">
        <f t="shared" si="36"/>
        <v>166.29</v>
      </c>
      <c r="HS131" s="22">
        <v>1.02</v>
      </c>
      <c r="HT131" s="22" t="s">
        <v>43</v>
      </c>
      <c r="HU131" s="22" t="s">
        <v>44</v>
      </c>
      <c r="HV131" s="22">
        <v>213</v>
      </c>
      <c r="HW131" s="22" t="s">
        <v>39</v>
      </c>
    </row>
    <row r="132" spans="1:231" s="21" customFormat="1" ht="63" customHeight="1">
      <c r="A132" s="32">
        <v>120</v>
      </c>
      <c r="B132" s="92" t="s">
        <v>401</v>
      </c>
      <c r="C132" s="101" t="s">
        <v>208</v>
      </c>
      <c r="D132" s="99">
        <v>4</v>
      </c>
      <c r="E132" s="98" t="s">
        <v>163</v>
      </c>
      <c r="F132" s="95">
        <v>384.61</v>
      </c>
      <c r="G132" s="57">
        <f t="shared" si="49"/>
        <v>1538.44</v>
      </c>
      <c r="H132" s="64"/>
      <c r="I132" s="58" t="s">
        <v>40</v>
      </c>
      <c r="J132" s="59">
        <f t="shared" si="58"/>
        <v>1</v>
      </c>
      <c r="K132" s="60" t="s">
        <v>64</v>
      </c>
      <c r="L132" s="60" t="s">
        <v>7</v>
      </c>
      <c r="M132" s="65"/>
      <c r="N132" s="57"/>
      <c r="O132" s="57"/>
      <c r="P132" s="61"/>
      <c r="Q132" s="57"/>
      <c r="R132" s="57"/>
      <c r="S132" s="61"/>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6">
        <f t="shared" si="60"/>
        <v>1538.44</v>
      </c>
      <c r="BB132" s="67">
        <f t="shared" si="61"/>
        <v>1538.44</v>
      </c>
      <c r="BC132" s="68" t="str">
        <f t="shared" si="59"/>
        <v>INR  One Thousand Five Hundred &amp; Thirty Eight  and Paise Forty Four Only</v>
      </c>
      <c r="BD132" s="77">
        <v>4849.49</v>
      </c>
      <c r="BE132" s="74">
        <f t="shared" si="62"/>
        <v>5485.74</v>
      </c>
      <c r="BF132" s="74">
        <f t="shared" si="63"/>
        <v>19397.96</v>
      </c>
      <c r="BG132" s="88">
        <v>129.50937499999998</v>
      </c>
      <c r="BH132" s="89" t="s">
        <v>154</v>
      </c>
      <c r="BI132" s="90">
        <v>315</v>
      </c>
      <c r="BK132" s="95">
        <v>340</v>
      </c>
      <c r="BL132" s="102">
        <f t="shared" si="36"/>
        <v>384.61</v>
      </c>
      <c r="HS132" s="22">
        <v>2</v>
      </c>
      <c r="HT132" s="22" t="s">
        <v>35</v>
      </c>
      <c r="HU132" s="22" t="s">
        <v>46</v>
      </c>
      <c r="HV132" s="22">
        <v>10</v>
      </c>
      <c r="HW132" s="22" t="s">
        <v>39</v>
      </c>
    </row>
    <row r="133" spans="1:231" s="21" customFormat="1" ht="73.5" customHeight="1">
      <c r="A133" s="32">
        <v>121</v>
      </c>
      <c r="B133" s="92" t="s">
        <v>402</v>
      </c>
      <c r="C133" s="101" t="s">
        <v>209</v>
      </c>
      <c r="D133" s="99">
        <v>60</v>
      </c>
      <c r="E133" s="98" t="s">
        <v>316</v>
      </c>
      <c r="F133" s="95">
        <v>330.31</v>
      </c>
      <c r="G133" s="57">
        <f t="shared" si="49"/>
        <v>19818.6</v>
      </c>
      <c r="H133" s="64"/>
      <c r="I133" s="58" t="s">
        <v>40</v>
      </c>
      <c r="J133" s="59">
        <f t="shared" si="58"/>
        <v>1</v>
      </c>
      <c r="K133" s="60" t="s">
        <v>64</v>
      </c>
      <c r="L133" s="60" t="s">
        <v>7</v>
      </c>
      <c r="M133" s="65"/>
      <c r="N133" s="57"/>
      <c r="O133" s="57"/>
      <c r="P133" s="61"/>
      <c r="Q133" s="57"/>
      <c r="R133" s="57"/>
      <c r="S133" s="61"/>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6">
        <f t="shared" si="60"/>
        <v>19818.6</v>
      </c>
      <c r="BB133" s="67">
        <f t="shared" si="61"/>
        <v>19818.6</v>
      </c>
      <c r="BC133" s="68" t="str">
        <f t="shared" si="59"/>
        <v>INR  Nineteen Thousand Eight Hundred &amp; Eighteen  and Paise Sixty Only</v>
      </c>
      <c r="BD133" s="77">
        <v>328</v>
      </c>
      <c r="BE133" s="74">
        <f t="shared" si="62"/>
        <v>371.03</v>
      </c>
      <c r="BF133" s="74">
        <f t="shared" si="63"/>
        <v>19680</v>
      </c>
      <c r="BG133" s="88">
        <v>217.5</v>
      </c>
      <c r="BH133" s="89" t="s">
        <v>159</v>
      </c>
      <c r="BI133" s="90">
        <v>18</v>
      </c>
      <c r="BK133" s="95">
        <v>292</v>
      </c>
      <c r="BL133" s="102">
        <f t="shared" si="36"/>
        <v>330.31</v>
      </c>
      <c r="HS133" s="22">
        <v>2</v>
      </c>
      <c r="HT133" s="22" t="s">
        <v>35</v>
      </c>
      <c r="HU133" s="22" t="s">
        <v>46</v>
      </c>
      <c r="HV133" s="22">
        <v>10</v>
      </c>
      <c r="HW133" s="22" t="s">
        <v>39</v>
      </c>
    </row>
    <row r="134" spans="1:231" s="21" customFormat="1" ht="69" customHeight="1">
      <c r="A134" s="32">
        <v>122</v>
      </c>
      <c r="B134" s="92" t="s">
        <v>295</v>
      </c>
      <c r="C134" s="101" t="s">
        <v>210</v>
      </c>
      <c r="D134" s="99">
        <v>20</v>
      </c>
      <c r="E134" s="98" t="s">
        <v>163</v>
      </c>
      <c r="F134" s="95">
        <v>220.58</v>
      </c>
      <c r="G134" s="57">
        <f t="shared" si="49"/>
        <v>4411.6</v>
      </c>
      <c r="H134" s="64"/>
      <c r="I134" s="58" t="s">
        <v>40</v>
      </c>
      <c r="J134" s="59">
        <f t="shared" si="58"/>
        <v>1</v>
      </c>
      <c r="K134" s="60" t="s">
        <v>64</v>
      </c>
      <c r="L134" s="60" t="s">
        <v>7</v>
      </c>
      <c r="M134" s="65"/>
      <c r="N134" s="57"/>
      <c r="O134" s="57"/>
      <c r="P134" s="61"/>
      <c r="Q134" s="57"/>
      <c r="R134" s="57"/>
      <c r="S134" s="61"/>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6">
        <f t="shared" si="60"/>
        <v>4411.6</v>
      </c>
      <c r="BB134" s="67">
        <f t="shared" si="61"/>
        <v>4411.6</v>
      </c>
      <c r="BC134" s="68" t="str">
        <f t="shared" si="59"/>
        <v>INR  Four Thousand Four Hundred &amp; Eleven  and Paise Sixty Only</v>
      </c>
      <c r="BD134" s="77">
        <v>71269</v>
      </c>
      <c r="BE134" s="74">
        <f t="shared" si="62"/>
        <v>80619.49</v>
      </c>
      <c r="BF134" s="74">
        <f t="shared" si="63"/>
        <v>1425380</v>
      </c>
      <c r="BG134" s="88">
        <v>193</v>
      </c>
      <c r="BH134" s="89" t="s">
        <v>154</v>
      </c>
      <c r="BI134" s="90">
        <v>88</v>
      </c>
      <c r="BK134" s="95">
        <v>195</v>
      </c>
      <c r="BL134" s="102">
        <f t="shared" si="36"/>
        <v>220.58</v>
      </c>
      <c r="HS134" s="22">
        <v>2</v>
      </c>
      <c r="HT134" s="22" t="s">
        <v>35</v>
      </c>
      <c r="HU134" s="22" t="s">
        <v>46</v>
      </c>
      <c r="HV134" s="22">
        <v>10</v>
      </c>
      <c r="HW134" s="22" t="s">
        <v>39</v>
      </c>
    </row>
    <row r="135" spans="1:231" s="21" customFormat="1" ht="69.75" customHeight="1">
      <c r="A135" s="32">
        <v>123</v>
      </c>
      <c r="B135" s="92" t="s">
        <v>296</v>
      </c>
      <c r="C135" s="101" t="s">
        <v>211</v>
      </c>
      <c r="D135" s="99">
        <v>15</v>
      </c>
      <c r="E135" s="98" t="s">
        <v>163</v>
      </c>
      <c r="F135" s="95">
        <v>135.74</v>
      </c>
      <c r="G135" s="57"/>
      <c r="H135" s="64"/>
      <c r="I135" s="58" t="s">
        <v>40</v>
      </c>
      <c r="J135" s="59">
        <f t="shared" si="58"/>
        <v>1</v>
      </c>
      <c r="K135" s="60" t="s">
        <v>64</v>
      </c>
      <c r="L135" s="60" t="s">
        <v>7</v>
      </c>
      <c r="M135" s="65"/>
      <c r="N135" s="57"/>
      <c r="O135" s="57"/>
      <c r="P135" s="61"/>
      <c r="Q135" s="57"/>
      <c r="R135" s="57"/>
      <c r="S135" s="61"/>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6">
        <f t="shared" si="60"/>
        <v>2036.1000000000001</v>
      </c>
      <c r="BB135" s="67">
        <f t="shared" si="61"/>
        <v>2036.1000000000001</v>
      </c>
      <c r="BC135" s="68" t="str">
        <f t="shared" si="59"/>
        <v>INR  Two Thousand  &amp;Thirty Six  and Paise Ten Only</v>
      </c>
      <c r="BD135" s="77">
        <v>178</v>
      </c>
      <c r="BE135" s="74">
        <f t="shared" si="62"/>
        <v>201.35</v>
      </c>
      <c r="BF135" s="74">
        <f t="shared" si="63"/>
        <v>2670</v>
      </c>
      <c r="BG135" s="88">
        <v>50</v>
      </c>
      <c r="BH135" s="89" t="s">
        <v>154</v>
      </c>
      <c r="BI135" s="90">
        <v>730</v>
      </c>
      <c r="BK135" s="95">
        <v>120</v>
      </c>
      <c r="BL135" s="102">
        <f t="shared" si="36"/>
        <v>135.74</v>
      </c>
      <c r="HS135" s="22">
        <v>3</v>
      </c>
      <c r="HT135" s="22" t="s">
        <v>48</v>
      </c>
      <c r="HU135" s="22" t="s">
        <v>49</v>
      </c>
      <c r="HV135" s="22">
        <v>10</v>
      </c>
      <c r="HW135" s="22" t="s">
        <v>39</v>
      </c>
    </row>
    <row r="136" spans="1:231" s="21" customFormat="1" ht="70.5" customHeight="1">
      <c r="A136" s="32">
        <v>124</v>
      </c>
      <c r="B136" s="92" t="s">
        <v>297</v>
      </c>
      <c r="C136" s="101" t="s">
        <v>212</v>
      </c>
      <c r="D136" s="99">
        <v>15</v>
      </c>
      <c r="E136" s="98" t="s">
        <v>163</v>
      </c>
      <c r="F136" s="95">
        <v>166.29</v>
      </c>
      <c r="G136" s="57"/>
      <c r="H136" s="64"/>
      <c r="I136" s="58" t="s">
        <v>40</v>
      </c>
      <c r="J136" s="59">
        <f t="shared" si="58"/>
        <v>1</v>
      </c>
      <c r="K136" s="60" t="s">
        <v>64</v>
      </c>
      <c r="L136" s="60" t="s">
        <v>7</v>
      </c>
      <c r="M136" s="65"/>
      <c r="N136" s="57"/>
      <c r="O136" s="57"/>
      <c r="P136" s="61"/>
      <c r="Q136" s="57"/>
      <c r="R136" s="57"/>
      <c r="S136" s="61"/>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6">
        <f t="shared" si="60"/>
        <v>2494.35</v>
      </c>
      <c r="BB136" s="67">
        <f t="shared" si="61"/>
        <v>2494.35</v>
      </c>
      <c r="BC136" s="68" t="str">
        <f t="shared" si="59"/>
        <v>INR  Two Thousand Four Hundred &amp; Ninety Four  and Paise Thirty Five Only</v>
      </c>
      <c r="BD136" s="77">
        <v>4812</v>
      </c>
      <c r="BE136" s="74">
        <f t="shared" si="62"/>
        <v>5443.33</v>
      </c>
      <c r="BF136" s="74">
        <f t="shared" si="63"/>
        <v>72180</v>
      </c>
      <c r="BG136" s="88">
        <v>105.3</v>
      </c>
      <c r="BH136" s="89" t="s">
        <v>154</v>
      </c>
      <c r="BI136" s="90">
        <v>737</v>
      </c>
      <c r="BK136" s="95">
        <v>147</v>
      </c>
      <c r="BL136" s="102">
        <f t="shared" si="36"/>
        <v>166.29</v>
      </c>
      <c r="HS136" s="22">
        <v>1.01</v>
      </c>
      <c r="HT136" s="22" t="s">
        <v>41</v>
      </c>
      <c r="HU136" s="22" t="s">
        <v>36</v>
      </c>
      <c r="HV136" s="22">
        <v>123.223</v>
      </c>
      <c r="HW136" s="22" t="s">
        <v>39</v>
      </c>
    </row>
    <row r="137" spans="1:231" s="21" customFormat="1" ht="74.25" customHeight="1">
      <c r="A137" s="32">
        <v>125</v>
      </c>
      <c r="B137" s="92" t="s">
        <v>298</v>
      </c>
      <c r="C137" s="101" t="s">
        <v>213</v>
      </c>
      <c r="D137" s="99">
        <v>15</v>
      </c>
      <c r="E137" s="98" t="s">
        <v>163</v>
      </c>
      <c r="F137" s="95">
        <v>37.33</v>
      </c>
      <c r="G137" s="57"/>
      <c r="H137" s="64"/>
      <c r="I137" s="58" t="s">
        <v>40</v>
      </c>
      <c r="J137" s="59">
        <f t="shared" si="58"/>
        <v>1</v>
      </c>
      <c r="K137" s="60" t="s">
        <v>64</v>
      </c>
      <c r="L137" s="60" t="s">
        <v>7</v>
      </c>
      <c r="M137" s="65"/>
      <c r="N137" s="57"/>
      <c r="O137" s="57"/>
      <c r="P137" s="61"/>
      <c r="Q137" s="57"/>
      <c r="R137" s="57"/>
      <c r="S137" s="61"/>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6">
        <f t="shared" si="60"/>
        <v>559.9499999999999</v>
      </c>
      <c r="BB137" s="67">
        <f t="shared" si="61"/>
        <v>559.9499999999999</v>
      </c>
      <c r="BC137" s="68" t="str">
        <f t="shared" si="59"/>
        <v>INR  Five Hundred &amp; Fifty Nine  and Paise Ninety Five Only</v>
      </c>
      <c r="BD137" s="77">
        <v>664</v>
      </c>
      <c r="BE137" s="74">
        <f t="shared" si="62"/>
        <v>751.12</v>
      </c>
      <c r="BF137" s="74">
        <f t="shared" si="63"/>
        <v>9960</v>
      </c>
      <c r="BG137" s="88">
        <v>7.11</v>
      </c>
      <c r="BH137" s="89" t="s">
        <v>156</v>
      </c>
      <c r="BI137" s="90">
        <v>4737</v>
      </c>
      <c r="BK137" s="95">
        <v>33</v>
      </c>
      <c r="BL137" s="102">
        <f t="shared" si="36"/>
        <v>37.33</v>
      </c>
      <c r="HS137" s="22"/>
      <c r="HT137" s="22"/>
      <c r="HU137" s="22"/>
      <c r="HV137" s="22"/>
      <c r="HW137" s="22"/>
    </row>
    <row r="138" spans="1:231" s="21" customFormat="1" ht="72.75" customHeight="1">
      <c r="A138" s="32">
        <v>126</v>
      </c>
      <c r="B138" s="92" t="s">
        <v>299</v>
      </c>
      <c r="C138" s="101" t="s">
        <v>214</v>
      </c>
      <c r="D138" s="99">
        <v>35</v>
      </c>
      <c r="E138" s="98" t="s">
        <v>163</v>
      </c>
      <c r="F138" s="95">
        <v>23.76</v>
      </c>
      <c r="G138" s="57"/>
      <c r="H138" s="64"/>
      <c r="I138" s="58" t="s">
        <v>40</v>
      </c>
      <c r="J138" s="59">
        <f t="shared" si="58"/>
        <v>1</v>
      </c>
      <c r="K138" s="60" t="s">
        <v>64</v>
      </c>
      <c r="L138" s="60" t="s">
        <v>7</v>
      </c>
      <c r="M138" s="65"/>
      <c r="N138" s="57"/>
      <c r="O138" s="57"/>
      <c r="P138" s="61"/>
      <c r="Q138" s="57"/>
      <c r="R138" s="57"/>
      <c r="S138" s="61"/>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6">
        <f>total_amount_ba($B$2,$D$2,D138,F138,J138,K138,M138)</f>
        <v>831.6</v>
      </c>
      <c r="BB138" s="67">
        <f>BA138+SUM(N138:AZ138)</f>
        <v>831.6</v>
      </c>
      <c r="BC138" s="68" t="str">
        <f t="shared" si="59"/>
        <v>INR  Eight Hundred &amp; Thirty One  and Paise Sixty Only</v>
      </c>
      <c r="BD138" s="77">
        <v>119.27</v>
      </c>
      <c r="BE138" s="74">
        <f>ROUND(BD138*1.12*1.01,2)</f>
        <v>134.92</v>
      </c>
      <c r="BF138" s="74">
        <f>D138*BD138</f>
        <v>4174.45</v>
      </c>
      <c r="BG138" s="88">
        <v>10.8</v>
      </c>
      <c r="BH138" s="89" t="s">
        <v>154</v>
      </c>
      <c r="BI138" s="90">
        <v>2199</v>
      </c>
      <c r="BK138" s="95">
        <v>21</v>
      </c>
      <c r="BL138" s="102">
        <f t="shared" si="36"/>
        <v>23.76</v>
      </c>
      <c r="HS138" s="22">
        <v>2</v>
      </c>
      <c r="HT138" s="22" t="s">
        <v>35</v>
      </c>
      <c r="HU138" s="22" t="s">
        <v>46</v>
      </c>
      <c r="HV138" s="22">
        <v>10</v>
      </c>
      <c r="HW138" s="22" t="s">
        <v>39</v>
      </c>
    </row>
    <row r="139" spans="1:231" s="21" customFormat="1" ht="72.75" customHeight="1">
      <c r="A139" s="32">
        <v>127</v>
      </c>
      <c r="B139" s="92" t="s">
        <v>300</v>
      </c>
      <c r="C139" s="101" t="s">
        <v>215</v>
      </c>
      <c r="D139" s="99">
        <v>15</v>
      </c>
      <c r="E139" s="98" t="s">
        <v>163</v>
      </c>
      <c r="F139" s="95">
        <v>96.15</v>
      </c>
      <c r="G139" s="57"/>
      <c r="H139" s="64"/>
      <c r="I139" s="58" t="s">
        <v>40</v>
      </c>
      <c r="J139" s="59">
        <f t="shared" si="58"/>
        <v>1</v>
      </c>
      <c r="K139" s="60" t="s">
        <v>64</v>
      </c>
      <c r="L139" s="60" t="s">
        <v>7</v>
      </c>
      <c r="M139" s="65"/>
      <c r="N139" s="57"/>
      <c r="O139" s="57"/>
      <c r="P139" s="61"/>
      <c r="Q139" s="57"/>
      <c r="R139" s="57"/>
      <c r="S139" s="61"/>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6">
        <f aca="true" t="shared" si="64" ref="BA139:BA147">total_amount_ba($B$2,$D$2,D139,F139,J139,K139,M139)</f>
        <v>1442.25</v>
      </c>
      <c r="BB139" s="67">
        <f aca="true" t="shared" si="65" ref="BB139:BB147">BA139+SUM(N139:AZ139)</f>
        <v>1442.25</v>
      </c>
      <c r="BC139" s="68" t="str">
        <f t="shared" si="59"/>
        <v>INR  One Thousand Four Hundred &amp; Forty Two  and Paise Twenty Five Only</v>
      </c>
      <c r="BD139" s="77">
        <v>77.54</v>
      </c>
      <c r="BE139" s="74">
        <f aca="true" t="shared" si="66" ref="BE139:BE147">ROUND(BD139*1.12*1.01,2)</f>
        <v>87.71</v>
      </c>
      <c r="BF139" s="74">
        <f aca="true" t="shared" si="67" ref="BF139:BF147">D139*BD139</f>
        <v>1163.1000000000001</v>
      </c>
      <c r="BG139" s="88">
        <v>25.32</v>
      </c>
      <c r="BH139" s="89" t="s">
        <v>154</v>
      </c>
      <c r="BI139" s="90">
        <v>477</v>
      </c>
      <c r="BK139" s="95">
        <v>85</v>
      </c>
      <c r="BL139" s="102">
        <f t="shared" si="36"/>
        <v>96.15</v>
      </c>
      <c r="HS139" s="22">
        <v>3</v>
      </c>
      <c r="HT139" s="22" t="s">
        <v>48</v>
      </c>
      <c r="HU139" s="22" t="s">
        <v>49</v>
      </c>
      <c r="HV139" s="22">
        <v>10</v>
      </c>
      <c r="HW139" s="22" t="s">
        <v>39</v>
      </c>
    </row>
    <row r="140" spans="1:231" s="21" customFormat="1" ht="76.5" customHeight="1">
      <c r="A140" s="32">
        <v>128</v>
      </c>
      <c r="B140" s="92" t="s">
        <v>301</v>
      </c>
      <c r="C140" s="101" t="s">
        <v>216</v>
      </c>
      <c r="D140" s="99">
        <v>20</v>
      </c>
      <c r="E140" s="98" t="s">
        <v>163</v>
      </c>
      <c r="F140" s="95">
        <v>352.93</v>
      </c>
      <c r="G140" s="57"/>
      <c r="H140" s="64"/>
      <c r="I140" s="58" t="s">
        <v>40</v>
      </c>
      <c r="J140" s="59">
        <f t="shared" si="58"/>
        <v>1</v>
      </c>
      <c r="K140" s="60" t="s">
        <v>64</v>
      </c>
      <c r="L140" s="60" t="s">
        <v>7</v>
      </c>
      <c r="M140" s="65"/>
      <c r="N140" s="57"/>
      <c r="O140" s="57"/>
      <c r="P140" s="61"/>
      <c r="Q140" s="57"/>
      <c r="R140" s="57"/>
      <c r="S140" s="61"/>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6">
        <f t="shared" si="64"/>
        <v>7058.6</v>
      </c>
      <c r="BB140" s="67">
        <f t="shared" si="65"/>
        <v>7058.6</v>
      </c>
      <c r="BC140" s="68" t="str">
        <f t="shared" si="59"/>
        <v>INR  Seven Thousand  &amp;Fifty Eight  and Paise Sixty Only</v>
      </c>
      <c r="BD140" s="77">
        <v>24</v>
      </c>
      <c r="BE140" s="74">
        <f t="shared" si="66"/>
        <v>27.15</v>
      </c>
      <c r="BF140" s="74">
        <f t="shared" si="67"/>
        <v>480</v>
      </c>
      <c r="BG140" s="88">
        <v>15.06</v>
      </c>
      <c r="BH140" s="89" t="s">
        <v>154</v>
      </c>
      <c r="BI140" s="90">
        <v>479</v>
      </c>
      <c r="BK140" s="95">
        <v>312</v>
      </c>
      <c r="BL140" s="102">
        <f t="shared" si="36"/>
        <v>352.93</v>
      </c>
      <c r="HS140" s="22">
        <v>1.01</v>
      </c>
      <c r="HT140" s="22" t="s">
        <v>41</v>
      </c>
      <c r="HU140" s="22" t="s">
        <v>36</v>
      </c>
      <c r="HV140" s="22">
        <v>123.223</v>
      </c>
      <c r="HW140" s="22" t="s">
        <v>39</v>
      </c>
    </row>
    <row r="141" spans="1:231" s="21" customFormat="1" ht="202.5" customHeight="1">
      <c r="A141" s="32">
        <v>129</v>
      </c>
      <c r="B141" s="92" t="s">
        <v>403</v>
      </c>
      <c r="C141" s="101" t="s">
        <v>217</v>
      </c>
      <c r="D141" s="99">
        <v>25</v>
      </c>
      <c r="E141" s="98" t="s">
        <v>313</v>
      </c>
      <c r="F141" s="95">
        <v>64.48</v>
      </c>
      <c r="G141" s="57"/>
      <c r="H141" s="64"/>
      <c r="I141" s="58" t="s">
        <v>40</v>
      </c>
      <c r="J141" s="59">
        <f t="shared" si="58"/>
        <v>1</v>
      </c>
      <c r="K141" s="60" t="s">
        <v>64</v>
      </c>
      <c r="L141" s="60" t="s">
        <v>7</v>
      </c>
      <c r="M141" s="65"/>
      <c r="N141" s="57"/>
      <c r="O141" s="57"/>
      <c r="P141" s="61"/>
      <c r="Q141" s="57"/>
      <c r="R141" s="57"/>
      <c r="S141" s="61"/>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6">
        <f t="shared" si="64"/>
        <v>1612</v>
      </c>
      <c r="BB141" s="67">
        <f t="shared" si="65"/>
        <v>1612</v>
      </c>
      <c r="BC141" s="68" t="str">
        <f t="shared" si="59"/>
        <v>INR  One Thousand Six Hundred &amp; Twelve  Only</v>
      </c>
      <c r="BD141" s="77">
        <v>5885.249999999999</v>
      </c>
      <c r="BE141" s="74">
        <f t="shared" si="66"/>
        <v>6657.39</v>
      </c>
      <c r="BF141" s="74">
        <f t="shared" si="67"/>
        <v>147131.24999999997</v>
      </c>
      <c r="BG141" s="88">
        <v>25.32</v>
      </c>
      <c r="BH141" s="89" t="s">
        <v>154</v>
      </c>
      <c r="BI141" s="90">
        <v>67</v>
      </c>
      <c r="BK141" s="95">
        <v>57</v>
      </c>
      <c r="BL141" s="102">
        <f t="shared" si="36"/>
        <v>64.48</v>
      </c>
      <c r="HS141" s="22">
        <v>1.02</v>
      </c>
      <c r="HT141" s="22" t="s">
        <v>43</v>
      </c>
      <c r="HU141" s="22" t="s">
        <v>44</v>
      </c>
      <c r="HV141" s="22">
        <v>213</v>
      </c>
      <c r="HW141" s="22" t="s">
        <v>39</v>
      </c>
    </row>
    <row r="142" spans="1:231" s="21" customFormat="1" ht="203.25" customHeight="1">
      <c r="A142" s="32">
        <v>130</v>
      </c>
      <c r="B142" s="92" t="s">
        <v>404</v>
      </c>
      <c r="C142" s="101" t="s">
        <v>218</v>
      </c>
      <c r="D142" s="100">
        <v>25</v>
      </c>
      <c r="E142" s="94" t="s">
        <v>313</v>
      </c>
      <c r="F142" s="95">
        <v>95.02</v>
      </c>
      <c r="G142" s="57"/>
      <c r="H142" s="64"/>
      <c r="I142" s="58" t="s">
        <v>40</v>
      </c>
      <c r="J142" s="59">
        <f t="shared" si="58"/>
        <v>1</v>
      </c>
      <c r="K142" s="60" t="s">
        <v>64</v>
      </c>
      <c r="L142" s="60" t="s">
        <v>7</v>
      </c>
      <c r="M142" s="65"/>
      <c r="N142" s="57"/>
      <c r="O142" s="57"/>
      <c r="P142" s="61"/>
      <c r="Q142" s="57"/>
      <c r="R142" s="57"/>
      <c r="S142" s="61"/>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6">
        <f t="shared" si="64"/>
        <v>2375.5</v>
      </c>
      <c r="BB142" s="67">
        <f t="shared" si="65"/>
        <v>2375.5</v>
      </c>
      <c r="BC142" s="68" t="str">
        <f t="shared" si="59"/>
        <v>INR  Two Thousand Three Hundred &amp; Seventy Five  and Paise Fifty Only</v>
      </c>
      <c r="BD142" s="77">
        <v>4849.49</v>
      </c>
      <c r="BE142" s="74">
        <f t="shared" si="66"/>
        <v>5485.74</v>
      </c>
      <c r="BF142" s="74">
        <f t="shared" si="67"/>
        <v>121237.25</v>
      </c>
      <c r="BG142" s="80">
        <v>2.011</v>
      </c>
      <c r="BH142" s="81" t="s">
        <v>160</v>
      </c>
      <c r="BI142" s="82">
        <v>9696</v>
      </c>
      <c r="BK142" s="95">
        <v>84</v>
      </c>
      <c r="BL142" s="102">
        <f t="shared" si="36"/>
        <v>95.02</v>
      </c>
      <c r="HS142" s="22">
        <v>2</v>
      </c>
      <c r="HT142" s="22" t="s">
        <v>35</v>
      </c>
      <c r="HU142" s="22" t="s">
        <v>46</v>
      </c>
      <c r="HV142" s="22">
        <v>10</v>
      </c>
      <c r="HW142" s="22" t="s">
        <v>39</v>
      </c>
    </row>
    <row r="143" spans="1:231" s="21" customFormat="1" ht="56.25" customHeight="1">
      <c r="A143" s="32">
        <v>131</v>
      </c>
      <c r="B143" s="92" t="s">
        <v>405</v>
      </c>
      <c r="C143" s="101" t="s">
        <v>219</v>
      </c>
      <c r="D143" s="99">
        <v>20</v>
      </c>
      <c r="E143" s="98" t="s">
        <v>163</v>
      </c>
      <c r="F143" s="95">
        <v>96.15</v>
      </c>
      <c r="G143" s="57"/>
      <c r="H143" s="64"/>
      <c r="I143" s="58" t="s">
        <v>40</v>
      </c>
      <c r="J143" s="59">
        <f t="shared" si="58"/>
        <v>1</v>
      </c>
      <c r="K143" s="60" t="s">
        <v>64</v>
      </c>
      <c r="L143" s="60" t="s">
        <v>7</v>
      </c>
      <c r="M143" s="65"/>
      <c r="N143" s="57"/>
      <c r="O143" s="57"/>
      <c r="P143" s="61"/>
      <c r="Q143" s="57"/>
      <c r="R143" s="57"/>
      <c r="S143" s="61"/>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6">
        <f t="shared" si="64"/>
        <v>1923</v>
      </c>
      <c r="BB143" s="67">
        <f t="shared" si="65"/>
        <v>1923</v>
      </c>
      <c r="BC143" s="68" t="str">
        <f t="shared" si="59"/>
        <v>INR  One Thousand Nine Hundred &amp; Twenty Three  Only</v>
      </c>
      <c r="BD143" s="77">
        <v>328</v>
      </c>
      <c r="BE143" s="74">
        <f t="shared" si="66"/>
        <v>371.03</v>
      </c>
      <c r="BF143" s="74">
        <f t="shared" si="67"/>
        <v>6560</v>
      </c>
      <c r="BG143" s="88">
        <v>2.1</v>
      </c>
      <c r="BH143" s="89" t="s">
        <v>154</v>
      </c>
      <c r="BI143" s="90">
        <v>1304</v>
      </c>
      <c r="BK143" s="95">
        <v>85</v>
      </c>
      <c r="BL143" s="102">
        <f aca="true" t="shared" si="68" ref="BL143:BL157">ROUND(BK143*1.12*1.01,2)</f>
        <v>96.15</v>
      </c>
      <c r="HS143" s="22">
        <v>2</v>
      </c>
      <c r="HT143" s="22" t="s">
        <v>35</v>
      </c>
      <c r="HU143" s="22" t="s">
        <v>46</v>
      </c>
      <c r="HV143" s="22">
        <v>10</v>
      </c>
      <c r="HW143" s="22" t="s">
        <v>39</v>
      </c>
    </row>
    <row r="144" spans="1:231" s="21" customFormat="1" ht="409.5">
      <c r="A144" s="32">
        <v>132</v>
      </c>
      <c r="B144" s="92" t="s">
        <v>302</v>
      </c>
      <c r="C144" s="101" t="s">
        <v>220</v>
      </c>
      <c r="D144" s="99">
        <v>1</v>
      </c>
      <c r="E144" s="98" t="s">
        <v>163</v>
      </c>
      <c r="F144" s="95">
        <v>11802.94</v>
      </c>
      <c r="G144" s="57"/>
      <c r="H144" s="64"/>
      <c r="I144" s="58" t="s">
        <v>40</v>
      </c>
      <c r="J144" s="59">
        <f t="shared" si="58"/>
        <v>1</v>
      </c>
      <c r="K144" s="60" t="s">
        <v>64</v>
      </c>
      <c r="L144" s="60" t="s">
        <v>7</v>
      </c>
      <c r="M144" s="65"/>
      <c r="N144" s="57"/>
      <c r="O144" s="57"/>
      <c r="P144" s="61"/>
      <c r="Q144" s="57"/>
      <c r="R144" s="57"/>
      <c r="S144" s="61"/>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6">
        <f t="shared" si="64"/>
        <v>11802.94</v>
      </c>
      <c r="BB144" s="67">
        <f t="shared" si="65"/>
        <v>11802.94</v>
      </c>
      <c r="BC144" s="68" t="str">
        <f t="shared" si="59"/>
        <v>INR  Eleven Thousand Eight Hundred &amp; Two  and Paise Ninety Four Only</v>
      </c>
      <c r="BD144" s="77">
        <v>71269</v>
      </c>
      <c r="BE144" s="74">
        <f t="shared" si="66"/>
        <v>80619.49</v>
      </c>
      <c r="BF144" s="74">
        <f t="shared" si="67"/>
        <v>71269</v>
      </c>
      <c r="BG144" s="88">
        <v>20</v>
      </c>
      <c r="BH144" s="89" t="s">
        <v>157</v>
      </c>
      <c r="BI144" s="90">
        <v>86</v>
      </c>
      <c r="BK144" s="95">
        <v>10434</v>
      </c>
      <c r="BL144" s="102">
        <f t="shared" si="68"/>
        <v>11802.94</v>
      </c>
      <c r="HS144" s="22">
        <v>2</v>
      </c>
      <c r="HT144" s="22" t="s">
        <v>35</v>
      </c>
      <c r="HU144" s="22" t="s">
        <v>46</v>
      </c>
      <c r="HV144" s="22">
        <v>10</v>
      </c>
      <c r="HW144" s="22" t="s">
        <v>39</v>
      </c>
    </row>
    <row r="145" spans="1:231" s="21" customFormat="1" ht="73.5" customHeight="1">
      <c r="A145" s="32">
        <v>133</v>
      </c>
      <c r="B145" s="92" t="s">
        <v>417</v>
      </c>
      <c r="C145" s="101" t="s">
        <v>221</v>
      </c>
      <c r="D145" s="99">
        <v>1</v>
      </c>
      <c r="E145" s="98" t="s">
        <v>163</v>
      </c>
      <c r="F145" s="95">
        <v>255.65</v>
      </c>
      <c r="G145" s="57"/>
      <c r="H145" s="64"/>
      <c r="I145" s="58" t="s">
        <v>40</v>
      </c>
      <c r="J145" s="59">
        <f t="shared" si="58"/>
        <v>1</v>
      </c>
      <c r="K145" s="60" t="s">
        <v>64</v>
      </c>
      <c r="L145" s="60" t="s">
        <v>7</v>
      </c>
      <c r="M145" s="65"/>
      <c r="N145" s="57"/>
      <c r="O145" s="57"/>
      <c r="P145" s="61"/>
      <c r="Q145" s="57"/>
      <c r="R145" s="57"/>
      <c r="S145" s="61"/>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6">
        <f t="shared" si="64"/>
        <v>255.65</v>
      </c>
      <c r="BB145" s="67">
        <f t="shared" si="65"/>
        <v>255.65</v>
      </c>
      <c r="BC145" s="68" t="str">
        <f t="shared" si="59"/>
        <v>INR  Two Hundred &amp; Fifty Five  and Paise Sixty Five Only</v>
      </c>
      <c r="BD145" s="77">
        <v>178</v>
      </c>
      <c r="BE145" s="74">
        <f t="shared" si="66"/>
        <v>201.35</v>
      </c>
      <c r="BF145" s="74">
        <f t="shared" si="67"/>
        <v>178</v>
      </c>
      <c r="BG145" s="88">
        <v>0.06</v>
      </c>
      <c r="BH145" s="89" t="s">
        <v>161</v>
      </c>
      <c r="BI145" s="90">
        <v>72951</v>
      </c>
      <c r="BK145" s="95">
        <v>226</v>
      </c>
      <c r="BL145" s="102">
        <f t="shared" si="68"/>
        <v>255.65</v>
      </c>
      <c r="HS145" s="22">
        <v>3</v>
      </c>
      <c r="HT145" s="22" t="s">
        <v>48</v>
      </c>
      <c r="HU145" s="22" t="s">
        <v>49</v>
      </c>
      <c r="HV145" s="22">
        <v>10</v>
      </c>
      <c r="HW145" s="22" t="s">
        <v>39</v>
      </c>
    </row>
    <row r="146" spans="1:231" s="21" customFormat="1" ht="409.5">
      <c r="A146" s="32">
        <v>134</v>
      </c>
      <c r="B146" s="92" t="s">
        <v>303</v>
      </c>
      <c r="C146" s="101" t="s">
        <v>222</v>
      </c>
      <c r="D146" s="99">
        <v>4</v>
      </c>
      <c r="E146" s="98" t="s">
        <v>163</v>
      </c>
      <c r="F146" s="95">
        <v>21.49</v>
      </c>
      <c r="G146" s="57"/>
      <c r="H146" s="64"/>
      <c r="I146" s="58" t="s">
        <v>40</v>
      </c>
      <c r="J146" s="59">
        <f t="shared" si="58"/>
        <v>1</v>
      </c>
      <c r="K146" s="60" t="s">
        <v>64</v>
      </c>
      <c r="L146" s="60" t="s">
        <v>7</v>
      </c>
      <c r="M146" s="65"/>
      <c r="N146" s="57"/>
      <c r="O146" s="57"/>
      <c r="P146" s="61"/>
      <c r="Q146" s="57"/>
      <c r="R146" s="57"/>
      <c r="S146" s="61"/>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6">
        <f t="shared" si="64"/>
        <v>85.96</v>
      </c>
      <c r="BB146" s="67">
        <f t="shared" si="65"/>
        <v>85.96</v>
      </c>
      <c r="BC146" s="68" t="str">
        <f t="shared" si="59"/>
        <v>INR  Eighty Five and Paise Ninety Six Only</v>
      </c>
      <c r="BD146" s="77">
        <v>4812</v>
      </c>
      <c r="BE146" s="74">
        <f t="shared" si="66"/>
        <v>5443.33</v>
      </c>
      <c r="BF146" s="74">
        <f t="shared" si="67"/>
        <v>19248</v>
      </c>
      <c r="BG146" s="88">
        <v>60</v>
      </c>
      <c r="BH146" s="89" t="s">
        <v>162</v>
      </c>
      <c r="BI146" s="90">
        <v>236</v>
      </c>
      <c r="BK146" s="95">
        <v>19</v>
      </c>
      <c r="BL146" s="102">
        <f t="shared" si="68"/>
        <v>21.49</v>
      </c>
      <c r="HS146" s="22">
        <v>1.01</v>
      </c>
      <c r="HT146" s="22" t="s">
        <v>41</v>
      </c>
      <c r="HU146" s="22" t="s">
        <v>36</v>
      </c>
      <c r="HV146" s="22">
        <v>123.223</v>
      </c>
      <c r="HW146" s="22" t="s">
        <v>39</v>
      </c>
    </row>
    <row r="147" spans="1:231" s="21" customFormat="1" ht="409.5">
      <c r="A147" s="32">
        <v>135</v>
      </c>
      <c r="B147" s="92" t="s">
        <v>304</v>
      </c>
      <c r="C147" s="101" t="s">
        <v>223</v>
      </c>
      <c r="D147" s="99">
        <v>4</v>
      </c>
      <c r="E147" s="98" t="s">
        <v>163</v>
      </c>
      <c r="F147" s="95">
        <v>252.26</v>
      </c>
      <c r="G147" s="57"/>
      <c r="H147" s="64"/>
      <c r="I147" s="58" t="s">
        <v>40</v>
      </c>
      <c r="J147" s="59">
        <f t="shared" si="58"/>
        <v>1</v>
      </c>
      <c r="K147" s="60" t="s">
        <v>64</v>
      </c>
      <c r="L147" s="60" t="s">
        <v>7</v>
      </c>
      <c r="M147" s="65"/>
      <c r="N147" s="57"/>
      <c r="O147" s="57"/>
      <c r="P147" s="61"/>
      <c r="Q147" s="57"/>
      <c r="R147" s="57"/>
      <c r="S147" s="61"/>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6">
        <f t="shared" si="64"/>
        <v>1009.04</v>
      </c>
      <c r="BB147" s="67">
        <f t="shared" si="65"/>
        <v>1009.04</v>
      </c>
      <c r="BC147" s="68" t="str">
        <f t="shared" si="59"/>
        <v>INR  One Thousand  &amp;Nine  and Paise Four Only</v>
      </c>
      <c r="BD147" s="77">
        <v>664</v>
      </c>
      <c r="BE147" s="74">
        <f t="shared" si="66"/>
        <v>751.12</v>
      </c>
      <c r="BF147" s="74">
        <f t="shared" si="67"/>
        <v>2656</v>
      </c>
      <c r="BG147" s="88">
        <v>90</v>
      </c>
      <c r="BH147" s="89" t="s">
        <v>162</v>
      </c>
      <c r="BI147" s="90">
        <v>177</v>
      </c>
      <c r="BK147" s="95">
        <v>223</v>
      </c>
      <c r="BL147" s="102">
        <f t="shared" si="68"/>
        <v>252.26</v>
      </c>
      <c r="HS147" s="22"/>
      <c r="HT147" s="22"/>
      <c r="HU147" s="22"/>
      <c r="HV147" s="22"/>
      <c r="HW147" s="22"/>
    </row>
    <row r="148" spans="1:231" s="21" customFormat="1" ht="409.5">
      <c r="A148" s="32">
        <v>136</v>
      </c>
      <c r="B148" s="92" t="s">
        <v>305</v>
      </c>
      <c r="C148" s="101" t="s">
        <v>224</v>
      </c>
      <c r="D148" s="99">
        <v>4</v>
      </c>
      <c r="E148" s="98" t="s">
        <v>163</v>
      </c>
      <c r="F148" s="95">
        <v>152.71</v>
      </c>
      <c r="G148" s="57"/>
      <c r="H148" s="64"/>
      <c r="I148" s="58" t="s">
        <v>40</v>
      </c>
      <c r="J148" s="59">
        <f t="shared" si="58"/>
        <v>1</v>
      </c>
      <c r="K148" s="60" t="s">
        <v>64</v>
      </c>
      <c r="L148" s="60" t="s">
        <v>7</v>
      </c>
      <c r="M148" s="65"/>
      <c r="N148" s="57"/>
      <c r="O148" s="57"/>
      <c r="P148" s="61"/>
      <c r="Q148" s="57"/>
      <c r="R148" s="57"/>
      <c r="S148" s="61"/>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6">
        <f>total_amount_ba($B$2,$D$2,D148,F148,J148,K148,M148)</f>
        <v>610.84</v>
      </c>
      <c r="BB148" s="67">
        <f>BA148+SUM(N148:AZ148)</f>
        <v>610.84</v>
      </c>
      <c r="BC148" s="68" t="str">
        <f t="shared" si="59"/>
        <v>INR  Six Hundred &amp; Ten  and Paise Eighty Four Only</v>
      </c>
      <c r="BD148" s="77">
        <v>119.27</v>
      </c>
      <c r="BE148" s="74">
        <f>ROUND(BD148*1.12*1.01,2)</f>
        <v>134.92</v>
      </c>
      <c r="BF148" s="74">
        <f>D148*BD148</f>
        <v>477.08</v>
      </c>
      <c r="BG148" s="88">
        <v>100</v>
      </c>
      <c r="BH148" s="89" t="s">
        <v>162</v>
      </c>
      <c r="BI148" s="90">
        <v>137</v>
      </c>
      <c r="BK148" s="95">
        <v>135</v>
      </c>
      <c r="BL148" s="102">
        <f t="shared" si="68"/>
        <v>152.71</v>
      </c>
      <c r="HS148" s="22">
        <v>2</v>
      </c>
      <c r="HT148" s="22" t="s">
        <v>35</v>
      </c>
      <c r="HU148" s="22" t="s">
        <v>46</v>
      </c>
      <c r="HV148" s="22">
        <v>10</v>
      </c>
      <c r="HW148" s="22" t="s">
        <v>39</v>
      </c>
    </row>
    <row r="149" spans="1:231" s="21" customFormat="1" ht="60.75" customHeight="1">
      <c r="A149" s="32">
        <v>137</v>
      </c>
      <c r="B149" s="92" t="s">
        <v>306</v>
      </c>
      <c r="C149" s="101" t="s">
        <v>225</v>
      </c>
      <c r="D149" s="99">
        <v>4</v>
      </c>
      <c r="E149" s="98" t="s">
        <v>163</v>
      </c>
      <c r="F149" s="95">
        <v>39.59</v>
      </c>
      <c r="G149" s="57"/>
      <c r="H149" s="64"/>
      <c r="I149" s="58" t="s">
        <v>40</v>
      </c>
      <c r="J149" s="59">
        <f t="shared" si="58"/>
        <v>1</v>
      </c>
      <c r="K149" s="60" t="s">
        <v>64</v>
      </c>
      <c r="L149" s="60" t="s">
        <v>7</v>
      </c>
      <c r="M149" s="65"/>
      <c r="N149" s="57"/>
      <c r="O149" s="57"/>
      <c r="P149" s="61"/>
      <c r="Q149" s="57"/>
      <c r="R149" s="57"/>
      <c r="S149" s="61"/>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6">
        <f aca="true" t="shared" si="69" ref="BA149:BA157">total_amount_ba($B$2,$D$2,D149,F149,J149,K149,M149)</f>
        <v>158.36</v>
      </c>
      <c r="BB149" s="67">
        <f aca="true" t="shared" si="70" ref="BB149:BB157">BA149+SUM(N149:AZ149)</f>
        <v>158.36</v>
      </c>
      <c r="BC149" s="68" t="str">
        <f t="shared" si="59"/>
        <v>INR  One Hundred &amp; Fifty Eight  and Paise Thirty Six Only</v>
      </c>
      <c r="BD149" s="77">
        <v>77.54</v>
      </c>
      <c r="BE149" s="74">
        <f aca="true" t="shared" si="71" ref="BE149:BE157">ROUND(BD149*1.12*1.01,2)</f>
        <v>87.71</v>
      </c>
      <c r="BF149" s="74">
        <f aca="true" t="shared" si="72" ref="BF149:BF157">D149*BD149</f>
        <v>310.16</v>
      </c>
      <c r="BG149" s="88">
        <v>90</v>
      </c>
      <c r="BH149" s="89" t="s">
        <v>162</v>
      </c>
      <c r="BI149" s="90">
        <v>158</v>
      </c>
      <c r="BK149" s="95">
        <v>35</v>
      </c>
      <c r="BL149" s="102">
        <f t="shared" si="68"/>
        <v>39.59</v>
      </c>
      <c r="HS149" s="22">
        <v>3</v>
      </c>
      <c r="HT149" s="22" t="s">
        <v>48</v>
      </c>
      <c r="HU149" s="22" t="s">
        <v>49</v>
      </c>
      <c r="HV149" s="22">
        <v>10</v>
      </c>
      <c r="HW149" s="22" t="s">
        <v>39</v>
      </c>
    </row>
    <row r="150" spans="1:231" s="21" customFormat="1" ht="49.5" customHeight="1">
      <c r="A150" s="32">
        <v>138</v>
      </c>
      <c r="B150" s="92" t="s">
        <v>406</v>
      </c>
      <c r="C150" s="101" t="s">
        <v>226</v>
      </c>
      <c r="D150" s="99">
        <v>4</v>
      </c>
      <c r="E150" s="98" t="s">
        <v>163</v>
      </c>
      <c r="F150" s="95">
        <v>50.9</v>
      </c>
      <c r="G150" s="57"/>
      <c r="H150" s="64"/>
      <c r="I150" s="58" t="s">
        <v>40</v>
      </c>
      <c r="J150" s="59">
        <f t="shared" si="58"/>
        <v>1</v>
      </c>
      <c r="K150" s="60" t="s">
        <v>64</v>
      </c>
      <c r="L150" s="60" t="s">
        <v>7</v>
      </c>
      <c r="M150" s="65"/>
      <c r="N150" s="57"/>
      <c r="O150" s="57"/>
      <c r="P150" s="61"/>
      <c r="Q150" s="57"/>
      <c r="R150" s="57"/>
      <c r="S150" s="61"/>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6">
        <f t="shared" si="69"/>
        <v>203.6</v>
      </c>
      <c r="BB150" s="67">
        <f t="shared" si="70"/>
        <v>203.6</v>
      </c>
      <c r="BC150" s="68" t="str">
        <f t="shared" si="59"/>
        <v>INR  Two Hundred &amp; Three  and Paise Sixty Only</v>
      </c>
      <c r="BD150" s="77">
        <v>24</v>
      </c>
      <c r="BE150" s="74">
        <f t="shared" si="71"/>
        <v>27.15</v>
      </c>
      <c r="BF150" s="74">
        <f t="shared" si="72"/>
        <v>96</v>
      </c>
      <c r="BG150" s="88">
        <v>96</v>
      </c>
      <c r="BH150" s="89" t="s">
        <v>162</v>
      </c>
      <c r="BI150" s="85">
        <v>292</v>
      </c>
      <c r="BK150" s="95">
        <v>45</v>
      </c>
      <c r="BL150" s="102">
        <f t="shared" si="68"/>
        <v>50.9</v>
      </c>
      <c r="HS150" s="22">
        <v>1.01</v>
      </c>
      <c r="HT150" s="22" t="s">
        <v>41</v>
      </c>
      <c r="HU150" s="22" t="s">
        <v>36</v>
      </c>
      <c r="HV150" s="22">
        <v>123.223</v>
      </c>
      <c r="HW150" s="22" t="s">
        <v>39</v>
      </c>
    </row>
    <row r="151" spans="1:231" s="21" customFormat="1" ht="60.75" customHeight="1">
      <c r="A151" s="32">
        <v>139</v>
      </c>
      <c r="B151" s="92" t="s">
        <v>307</v>
      </c>
      <c r="C151" s="101" t="s">
        <v>227</v>
      </c>
      <c r="D151" s="99">
        <v>2</v>
      </c>
      <c r="E151" s="98" t="s">
        <v>163</v>
      </c>
      <c r="F151" s="95">
        <v>312.21</v>
      </c>
      <c r="G151" s="57"/>
      <c r="H151" s="64"/>
      <c r="I151" s="58" t="s">
        <v>40</v>
      </c>
      <c r="J151" s="59">
        <f t="shared" si="58"/>
        <v>1</v>
      </c>
      <c r="K151" s="60" t="s">
        <v>64</v>
      </c>
      <c r="L151" s="60" t="s">
        <v>7</v>
      </c>
      <c r="M151" s="65"/>
      <c r="N151" s="57"/>
      <c r="O151" s="57"/>
      <c r="P151" s="61"/>
      <c r="Q151" s="57"/>
      <c r="R151" s="57"/>
      <c r="S151" s="61"/>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6">
        <f t="shared" si="69"/>
        <v>624.42</v>
      </c>
      <c r="BB151" s="67">
        <f t="shared" si="70"/>
        <v>624.42</v>
      </c>
      <c r="BC151" s="68" t="str">
        <f t="shared" si="59"/>
        <v>INR  Six Hundred &amp; Twenty Four  and Paise Forty Two Only</v>
      </c>
      <c r="BD151" s="77">
        <v>5885.249999999999</v>
      </c>
      <c r="BE151" s="74">
        <f t="shared" si="71"/>
        <v>6657.39</v>
      </c>
      <c r="BF151" s="74">
        <f t="shared" si="72"/>
        <v>11770.499999999998</v>
      </c>
      <c r="BG151" s="88">
        <v>30</v>
      </c>
      <c r="BH151" s="89" t="s">
        <v>157</v>
      </c>
      <c r="BI151" s="85">
        <v>195</v>
      </c>
      <c r="BK151" s="95">
        <v>276</v>
      </c>
      <c r="BL151" s="102">
        <f t="shared" si="68"/>
        <v>312.21</v>
      </c>
      <c r="HS151" s="22">
        <v>1.02</v>
      </c>
      <c r="HT151" s="22" t="s">
        <v>43</v>
      </c>
      <c r="HU151" s="22" t="s">
        <v>44</v>
      </c>
      <c r="HV151" s="22">
        <v>213</v>
      </c>
      <c r="HW151" s="22" t="s">
        <v>39</v>
      </c>
    </row>
    <row r="152" spans="1:231" s="21" customFormat="1" ht="48" customHeight="1">
      <c r="A152" s="32">
        <v>140</v>
      </c>
      <c r="B152" s="92" t="s">
        <v>308</v>
      </c>
      <c r="C152" s="101" t="s">
        <v>228</v>
      </c>
      <c r="D152" s="99">
        <v>4</v>
      </c>
      <c r="E152" s="98" t="s">
        <v>163</v>
      </c>
      <c r="F152" s="95">
        <v>174.2</v>
      </c>
      <c r="G152" s="57"/>
      <c r="H152" s="64"/>
      <c r="I152" s="58" t="s">
        <v>40</v>
      </c>
      <c r="J152" s="59">
        <f aca="true" t="shared" si="73" ref="J152:J157">IF(I152="Less(-)",-1,1)</f>
        <v>1</v>
      </c>
      <c r="K152" s="60" t="s">
        <v>64</v>
      </c>
      <c r="L152" s="60" t="s">
        <v>7</v>
      </c>
      <c r="M152" s="65"/>
      <c r="N152" s="57"/>
      <c r="O152" s="57"/>
      <c r="P152" s="61"/>
      <c r="Q152" s="57"/>
      <c r="R152" s="57"/>
      <c r="S152" s="61"/>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6">
        <f t="shared" si="69"/>
        <v>696.8</v>
      </c>
      <c r="BB152" s="67">
        <f t="shared" si="70"/>
        <v>696.8</v>
      </c>
      <c r="BC152" s="68" t="str">
        <f aca="true" t="shared" si="74" ref="BC152:BC157">SpellNumber(L152,BB152)</f>
        <v>INR  Six Hundred &amp; Ninety Six  and Paise Eighty Only</v>
      </c>
      <c r="BD152" s="77">
        <v>4849.49</v>
      </c>
      <c r="BE152" s="74">
        <f t="shared" si="71"/>
        <v>5485.74</v>
      </c>
      <c r="BF152" s="74">
        <f t="shared" si="72"/>
        <v>19397.96</v>
      </c>
      <c r="BG152" s="88">
        <v>30</v>
      </c>
      <c r="BH152" s="89" t="s">
        <v>157</v>
      </c>
      <c r="BI152" s="85">
        <v>120</v>
      </c>
      <c r="BK152" s="95">
        <v>154</v>
      </c>
      <c r="BL152" s="102">
        <f t="shared" si="68"/>
        <v>174.2</v>
      </c>
      <c r="HS152" s="22">
        <v>2</v>
      </c>
      <c r="HT152" s="22" t="s">
        <v>35</v>
      </c>
      <c r="HU152" s="22" t="s">
        <v>46</v>
      </c>
      <c r="HV152" s="22">
        <v>10</v>
      </c>
      <c r="HW152" s="22" t="s">
        <v>39</v>
      </c>
    </row>
    <row r="153" spans="1:231" s="21" customFormat="1" ht="88.5" customHeight="1">
      <c r="A153" s="32">
        <v>141</v>
      </c>
      <c r="B153" s="92" t="s">
        <v>407</v>
      </c>
      <c r="C153" s="101" t="s">
        <v>229</v>
      </c>
      <c r="D153" s="99">
        <v>1</v>
      </c>
      <c r="E153" s="98" t="s">
        <v>163</v>
      </c>
      <c r="F153" s="95">
        <v>2442.26</v>
      </c>
      <c r="G153" s="57"/>
      <c r="H153" s="64"/>
      <c r="I153" s="58" t="s">
        <v>40</v>
      </c>
      <c r="J153" s="59">
        <f t="shared" si="73"/>
        <v>1</v>
      </c>
      <c r="K153" s="60" t="s">
        <v>64</v>
      </c>
      <c r="L153" s="60" t="s">
        <v>7</v>
      </c>
      <c r="M153" s="65"/>
      <c r="N153" s="57"/>
      <c r="O153" s="57"/>
      <c r="P153" s="61"/>
      <c r="Q153" s="57"/>
      <c r="R153" s="57"/>
      <c r="S153" s="61"/>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6">
        <f t="shared" si="69"/>
        <v>2442.26</v>
      </c>
      <c r="BB153" s="67">
        <f t="shared" si="70"/>
        <v>2442.26</v>
      </c>
      <c r="BC153" s="68" t="str">
        <f t="shared" si="74"/>
        <v>INR  Two Thousand Four Hundred &amp; Forty Two  and Paise Twenty Six Only</v>
      </c>
      <c r="BD153" s="77">
        <v>328</v>
      </c>
      <c r="BE153" s="74">
        <f t="shared" si="71"/>
        <v>371.03</v>
      </c>
      <c r="BF153" s="74">
        <f t="shared" si="72"/>
        <v>328</v>
      </c>
      <c r="BG153" s="88">
        <v>20</v>
      </c>
      <c r="BH153" s="89" t="s">
        <v>157</v>
      </c>
      <c r="BI153" s="85">
        <v>85</v>
      </c>
      <c r="BK153" s="95">
        <v>2159</v>
      </c>
      <c r="BL153" s="102">
        <f t="shared" si="68"/>
        <v>2442.26</v>
      </c>
      <c r="HS153" s="22">
        <v>2</v>
      </c>
      <c r="HT153" s="22" t="s">
        <v>35</v>
      </c>
      <c r="HU153" s="22" t="s">
        <v>46</v>
      </c>
      <c r="HV153" s="22">
        <v>10</v>
      </c>
      <c r="HW153" s="22" t="s">
        <v>39</v>
      </c>
    </row>
    <row r="154" spans="1:231" s="21" customFormat="1" ht="57" customHeight="1">
      <c r="A154" s="32">
        <v>142</v>
      </c>
      <c r="B154" s="92" t="s">
        <v>309</v>
      </c>
      <c r="C154" s="101" t="s">
        <v>230</v>
      </c>
      <c r="D154" s="99">
        <v>2</v>
      </c>
      <c r="E154" s="98" t="s">
        <v>163</v>
      </c>
      <c r="F154" s="95">
        <v>1523.73</v>
      </c>
      <c r="G154" s="57"/>
      <c r="H154" s="64"/>
      <c r="I154" s="58" t="s">
        <v>40</v>
      </c>
      <c r="J154" s="59">
        <f t="shared" si="73"/>
        <v>1</v>
      </c>
      <c r="K154" s="60" t="s">
        <v>64</v>
      </c>
      <c r="L154" s="60" t="s">
        <v>7</v>
      </c>
      <c r="M154" s="65"/>
      <c r="N154" s="57"/>
      <c r="O154" s="57"/>
      <c r="P154" s="61"/>
      <c r="Q154" s="57"/>
      <c r="R154" s="57"/>
      <c r="S154" s="61"/>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6">
        <f t="shared" si="69"/>
        <v>3047.46</v>
      </c>
      <c r="BB154" s="67">
        <f t="shared" si="70"/>
        <v>3047.46</v>
      </c>
      <c r="BC154" s="68" t="str">
        <f t="shared" si="74"/>
        <v>INR  Three Thousand  &amp;Forty Seven  and Paise Forty Six Only</v>
      </c>
      <c r="BD154" s="77">
        <v>71269</v>
      </c>
      <c r="BE154" s="74">
        <f t="shared" si="71"/>
        <v>80619.49</v>
      </c>
      <c r="BF154" s="74">
        <f t="shared" si="72"/>
        <v>142538</v>
      </c>
      <c r="BG154" s="88">
        <v>20</v>
      </c>
      <c r="BH154" s="89" t="s">
        <v>157</v>
      </c>
      <c r="BI154" s="85">
        <v>147</v>
      </c>
      <c r="BK154" s="95">
        <v>1347</v>
      </c>
      <c r="BL154" s="102">
        <f t="shared" si="68"/>
        <v>1523.73</v>
      </c>
      <c r="HS154" s="22">
        <v>2</v>
      </c>
      <c r="HT154" s="22" t="s">
        <v>35</v>
      </c>
      <c r="HU154" s="22" t="s">
        <v>46</v>
      </c>
      <c r="HV154" s="22">
        <v>10</v>
      </c>
      <c r="HW154" s="22" t="s">
        <v>39</v>
      </c>
    </row>
    <row r="155" spans="1:231" s="21" customFormat="1" ht="49.5" customHeight="1">
      <c r="A155" s="32">
        <v>143</v>
      </c>
      <c r="B155" s="91" t="s">
        <v>408</v>
      </c>
      <c r="C155" s="101" t="s">
        <v>231</v>
      </c>
      <c r="D155" s="99">
        <v>8</v>
      </c>
      <c r="E155" s="98" t="s">
        <v>163</v>
      </c>
      <c r="F155" s="95">
        <v>45.25</v>
      </c>
      <c r="G155" s="57"/>
      <c r="H155" s="64"/>
      <c r="I155" s="58" t="s">
        <v>40</v>
      </c>
      <c r="J155" s="59">
        <f t="shared" si="73"/>
        <v>1</v>
      </c>
      <c r="K155" s="60" t="s">
        <v>64</v>
      </c>
      <c r="L155" s="60" t="s">
        <v>7</v>
      </c>
      <c r="M155" s="65"/>
      <c r="N155" s="57"/>
      <c r="O155" s="57"/>
      <c r="P155" s="61"/>
      <c r="Q155" s="57"/>
      <c r="R155" s="57"/>
      <c r="S155" s="61"/>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6">
        <f t="shared" si="69"/>
        <v>362</v>
      </c>
      <c r="BB155" s="67">
        <f t="shared" si="70"/>
        <v>362</v>
      </c>
      <c r="BC155" s="68" t="str">
        <f t="shared" si="74"/>
        <v>INR  Three Hundred &amp; Sixty Two  Only</v>
      </c>
      <c r="BD155" s="77">
        <v>178</v>
      </c>
      <c r="BE155" s="74">
        <f t="shared" si="71"/>
        <v>201.35</v>
      </c>
      <c r="BF155" s="74">
        <f t="shared" si="72"/>
        <v>1424</v>
      </c>
      <c r="BG155" s="88">
        <v>20</v>
      </c>
      <c r="BH155" s="89" t="s">
        <v>157</v>
      </c>
      <c r="BI155" s="85">
        <v>206</v>
      </c>
      <c r="BK155" s="95">
        <v>40</v>
      </c>
      <c r="BL155" s="102">
        <f t="shared" si="68"/>
        <v>45.25</v>
      </c>
      <c r="HS155" s="22">
        <v>3</v>
      </c>
      <c r="HT155" s="22" t="s">
        <v>48</v>
      </c>
      <c r="HU155" s="22" t="s">
        <v>49</v>
      </c>
      <c r="HV155" s="22">
        <v>10</v>
      </c>
      <c r="HW155" s="22" t="s">
        <v>39</v>
      </c>
    </row>
    <row r="156" spans="1:231" s="21" customFormat="1" ht="33" customHeight="1">
      <c r="A156" s="32">
        <v>144</v>
      </c>
      <c r="B156" s="91" t="s">
        <v>310</v>
      </c>
      <c r="C156" s="101" t="s">
        <v>232</v>
      </c>
      <c r="D156" s="99">
        <v>8</v>
      </c>
      <c r="E156" s="98" t="s">
        <v>163</v>
      </c>
      <c r="F156" s="95">
        <v>19.23</v>
      </c>
      <c r="G156" s="57"/>
      <c r="H156" s="64"/>
      <c r="I156" s="58" t="s">
        <v>40</v>
      </c>
      <c r="J156" s="59">
        <f t="shared" si="73"/>
        <v>1</v>
      </c>
      <c r="K156" s="60" t="s">
        <v>64</v>
      </c>
      <c r="L156" s="60" t="s">
        <v>7</v>
      </c>
      <c r="M156" s="65"/>
      <c r="N156" s="57"/>
      <c r="O156" s="57"/>
      <c r="P156" s="61"/>
      <c r="Q156" s="57"/>
      <c r="R156" s="57"/>
      <c r="S156" s="61"/>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6">
        <f t="shared" si="69"/>
        <v>153.84</v>
      </c>
      <c r="BB156" s="67">
        <f t="shared" si="70"/>
        <v>153.84</v>
      </c>
      <c r="BC156" s="68" t="str">
        <f t="shared" si="74"/>
        <v>INR  One Hundred &amp; Fifty Three  and Paise Eighty Four Only</v>
      </c>
      <c r="BD156" s="77">
        <v>4812</v>
      </c>
      <c r="BE156" s="74">
        <f t="shared" si="71"/>
        <v>5443.33</v>
      </c>
      <c r="BF156" s="74">
        <f t="shared" si="72"/>
        <v>38496</v>
      </c>
      <c r="BG156" s="88">
        <v>30</v>
      </c>
      <c r="BH156" s="89" t="s">
        <v>157</v>
      </c>
      <c r="BI156" s="85">
        <v>33</v>
      </c>
      <c r="BK156" s="95">
        <v>17</v>
      </c>
      <c r="BL156" s="102">
        <f t="shared" si="68"/>
        <v>19.23</v>
      </c>
      <c r="HS156" s="22">
        <v>1.01</v>
      </c>
      <c r="HT156" s="22" t="s">
        <v>41</v>
      </c>
      <c r="HU156" s="22" t="s">
        <v>36</v>
      </c>
      <c r="HV156" s="22">
        <v>123.223</v>
      </c>
      <c r="HW156" s="22" t="s">
        <v>39</v>
      </c>
    </row>
    <row r="157" spans="1:231" s="21" customFormat="1" ht="114" customHeight="1">
      <c r="A157" s="32">
        <v>145</v>
      </c>
      <c r="B157" s="92" t="s">
        <v>409</v>
      </c>
      <c r="C157" s="101" t="s">
        <v>328</v>
      </c>
      <c r="D157" s="99">
        <v>34</v>
      </c>
      <c r="E157" s="98" t="s">
        <v>312</v>
      </c>
      <c r="F157" s="95">
        <v>550.89</v>
      </c>
      <c r="G157" s="57"/>
      <c r="H157" s="64"/>
      <c r="I157" s="58" t="s">
        <v>40</v>
      </c>
      <c r="J157" s="59">
        <f t="shared" si="73"/>
        <v>1</v>
      </c>
      <c r="K157" s="60" t="s">
        <v>64</v>
      </c>
      <c r="L157" s="60" t="s">
        <v>7</v>
      </c>
      <c r="M157" s="65"/>
      <c r="N157" s="57"/>
      <c r="O157" s="57"/>
      <c r="P157" s="61"/>
      <c r="Q157" s="57"/>
      <c r="R157" s="57"/>
      <c r="S157" s="61"/>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6">
        <f t="shared" si="69"/>
        <v>18730.26</v>
      </c>
      <c r="BB157" s="67">
        <f t="shared" si="70"/>
        <v>18730.26</v>
      </c>
      <c r="BC157" s="68" t="str">
        <f t="shared" si="74"/>
        <v>INR  Eighteen Thousand Seven Hundred &amp; Thirty  and Paise Twenty Six Only</v>
      </c>
      <c r="BD157" s="77">
        <v>664</v>
      </c>
      <c r="BE157" s="74">
        <f t="shared" si="71"/>
        <v>751.12</v>
      </c>
      <c r="BF157" s="74">
        <f t="shared" si="72"/>
        <v>22576</v>
      </c>
      <c r="BG157" s="88">
        <v>90</v>
      </c>
      <c r="BH157" s="89" t="s">
        <v>157</v>
      </c>
      <c r="BI157" s="90">
        <v>21</v>
      </c>
      <c r="BK157" s="95">
        <v>487</v>
      </c>
      <c r="BL157" s="102">
        <f t="shared" si="68"/>
        <v>550.89</v>
      </c>
      <c r="HS157" s="22"/>
      <c r="HT157" s="22"/>
      <c r="HU157" s="22"/>
      <c r="HV157" s="22"/>
      <c r="HW157" s="22"/>
    </row>
    <row r="158" spans="1:231" s="21" customFormat="1" ht="100.5" customHeight="1">
      <c r="A158" s="32">
        <v>146</v>
      </c>
      <c r="B158" s="91" t="s">
        <v>419</v>
      </c>
      <c r="C158" s="101" t="s">
        <v>329</v>
      </c>
      <c r="D158" s="99">
        <v>1</v>
      </c>
      <c r="E158" s="98" t="s">
        <v>180</v>
      </c>
      <c r="F158" s="95">
        <v>1997.81</v>
      </c>
      <c r="G158" s="57"/>
      <c r="H158" s="64"/>
      <c r="I158" s="58" t="s">
        <v>40</v>
      </c>
      <c r="J158" s="59">
        <f>IF(I158="Less(-)",-1,1)</f>
        <v>1</v>
      </c>
      <c r="K158" s="60" t="s">
        <v>64</v>
      </c>
      <c r="L158" s="60" t="s">
        <v>7</v>
      </c>
      <c r="M158" s="65"/>
      <c r="N158" s="57"/>
      <c r="O158" s="57"/>
      <c r="P158" s="61"/>
      <c r="Q158" s="57"/>
      <c r="R158" s="57"/>
      <c r="S158" s="61"/>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6">
        <f>total_amount_ba($B$2,$D$2,D158,F158,J158,K158,M158)</f>
        <v>1997.81</v>
      </c>
      <c r="BB158" s="67">
        <f>BA158+SUM(N158:AZ158)</f>
        <v>1997.81</v>
      </c>
      <c r="BC158" s="68" t="str">
        <f>SpellNumber(L158,BB158)</f>
        <v>INR  One Thousand Nine Hundred &amp; Ninety Seven  and Paise Eighty One Only</v>
      </c>
      <c r="BD158" s="77">
        <v>71269</v>
      </c>
      <c r="BE158" s="74">
        <f>ROUND(BD158*1.12*1.01,2)</f>
        <v>80619.49</v>
      </c>
      <c r="BF158" s="74">
        <f>D158*BD158</f>
        <v>71269</v>
      </c>
      <c r="BG158" s="88">
        <v>1</v>
      </c>
      <c r="BH158" s="89" t="s">
        <v>163</v>
      </c>
      <c r="BI158" s="90">
        <v>5128</v>
      </c>
      <c r="BK158" s="95">
        <v>1682</v>
      </c>
      <c r="BL158" s="102">
        <f>ROUND(BK158*1.05*1.12*1.01,2)</f>
        <v>1997.81</v>
      </c>
      <c r="HS158" s="22">
        <v>2</v>
      </c>
      <c r="HT158" s="22" t="s">
        <v>35</v>
      </c>
      <c r="HU158" s="22" t="s">
        <v>46</v>
      </c>
      <c r="HV158" s="22">
        <v>10</v>
      </c>
      <c r="HW158" s="22" t="s">
        <v>39</v>
      </c>
    </row>
    <row r="159" spans="1:231" s="21" customFormat="1" ht="116.25" customHeight="1">
      <c r="A159" s="32">
        <v>147</v>
      </c>
      <c r="B159" s="91" t="s">
        <v>410</v>
      </c>
      <c r="C159" s="101" t="s">
        <v>330</v>
      </c>
      <c r="D159" s="99">
        <v>1</v>
      </c>
      <c r="E159" s="98" t="s">
        <v>180</v>
      </c>
      <c r="F159" s="95">
        <v>1434.81</v>
      </c>
      <c r="G159" s="57"/>
      <c r="H159" s="64"/>
      <c r="I159" s="58" t="s">
        <v>40</v>
      </c>
      <c r="J159" s="59">
        <f>IF(I159="Less(-)",-1,1)</f>
        <v>1</v>
      </c>
      <c r="K159" s="60" t="s">
        <v>64</v>
      </c>
      <c r="L159" s="60" t="s">
        <v>7</v>
      </c>
      <c r="M159" s="65"/>
      <c r="N159" s="57"/>
      <c r="O159" s="57"/>
      <c r="P159" s="61"/>
      <c r="Q159" s="57"/>
      <c r="R159" s="57"/>
      <c r="S159" s="61"/>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6">
        <f>total_amount_ba($B$2,$D$2,D159,F159,J159,K159,M159)</f>
        <v>1434.81</v>
      </c>
      <c r="BB159" s="67">
        <f>BA159+SUM(N159:AZ159)</f>
        <v>1434.81</v>
      </c>
      <c r="BC159" s="68" t="str">
        <f>SpellNumber(L159,BB159)</f>
        <v>INR  One Thousand Four Hundred &amp; Thirty Four  and Paise Eighty One Only</v>
      </c>
      <c r="BD159" s="77">
        <v>178</v>
      </c>
      <c r="BE159" s="74">
        <f>ROUND(BD159*1.12*1.01,2)</f>
        <v>201.35</v>
      </c>
      <c r="BF159" s="74">
        <f>D159*BD159</f>
        <v>178</v>
      </c>
      <c r="BG159" s="88">
        <v>1</v>
      </c>
      <c r="BH159" s="89" t="s">
        <v>163</v>
      </c>
      <c r="BI159" s="90">
        <v>7840</v>
      </c>
      <c r="BK159" s="95">
        <v>1208</v>
      </c>
      <c r="BL159" s="102">
        <f aca="true" t="shared" si="75" ref="BL159:BL182">ROUND(BK159*1.05*1.12*1.01,2)</f>
        <v>1434.81</v>
      </c>
      <c r="HS159" s="22">
        <v>3</v>
      </c>
      <c r="HT159" s="22" t="s">
        <v>48</v>
      </c>
      <c r="HU159" s="22" t="s">
        <v>49</v>
      </c>
      <c r="HV159" s="22">
        <v>10</v>
      </c>
      <c r="HW159" s="22" t="s">
        <v>39</v>
      </c>
    </row>
    <row r="160" spans="1:231" s="21" customFormat="1" ht="106.5" customHeight="1">
      <c r="A160" s="32">
        <v>148</v>
      </c>
      <c r="B160" s="91" t="s">
        <v>168</v>
      </c>
      <c r="C160" s="101" t="s">
        <v>331</v>
      </c>
      <c r="D160" s="99">
        <v>4</v>
      </c>
      <c r="E160" s="98" t="s">
        <v>181</v>
      </c>
      <c r="F160" s="95">
        <v>969.21</v>
      </c>
      <c r="G160" s="57"/>
      <c r="H160" s="64"/>
      <c r="I160" s="58" t="s">
        <v>40</v>
      </c>
      <c r="J160" s="59">
        <f>IF(I160="Less(-)",-1,1)</f>
        <v>1</v>
      </c>
      <c r="K160" s="60" t="s">
        <v>64</v>
      </c>
      <c r="L160" s="60" t="s">
        <v>7</v>
      </c>
      <c r="M160" s="65"/>
      <c r="N160" s="57"/>
      <c r="O160" s="57"/>
      <c r="P160" s="61"/>
      <c r="Q160" s="57"/>
      <c r="R160" s="57"/>
      <c r="S160" s="61"/>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6">
        <f>total_amount_ba($B$2,$D$2,D160,F160,J160,K160,M160)</f>
        <v>3876.84</v>
      </c>
      <c r="BB160" s="67">
        <f>BA160+SUM(N160:AZ160)</f>
        <v>3876.84</v>
      </c>
      <c r="BC160" s="68" t="str">
        <f>SpellNumber(L160,BB160)</f>
        <v>INR  Three Thousand Eight Hundred &amp; Seventy Six  and Paise Eighty Four Only</v>
      </c>
      <c r="BD160" s="77">
        <v>4812</v>
      </c>
      <c r="BE160" s="74">
        <f>ROUND(BD160*1.12*1.01,2)</f>
        <v>5443.33</v>
      </c>
      <c r="BF160" s="74">
        <f>D160*BD160</f>
        <v>19248</v>
      </c>
      <c r="BG160" s="88">
        <v>3</v>
      </c>
      <c r="BH160" s="89" t="s">
        <v>163</v>
      </c>
      <c r="BI160" s="90">
        <v>1421</v>
      </c>
      <c r="BK160" s="95">
        <v>816</v>
      </c>
      <c r="BL160" s="102">
        <f t="shared" si="75"/>
        <v>969.21</v>
      </c>
      <c r="HS160" s="22">
        <v>1.01</v>
      </c>
      <c r="HT160" s="22" t="s">
        <v>41</v>
      </c>
      <c r="HU160" s="22" t="s">
        <v>36</v>
      </c>
      <c r="HV160" s="22">
        <v>123.223</v>
      </c>
      <c r="HW160" s="22" t="s">
        <v>39</v>
      </c>
    </row>
    <row r="161" spans="1:231" s="21" customFormat="1" ht="96" customHeight="1">
      <c r="A161" s="32">
        <v>149</v>
      </c>
      <c r="B161" s="91" t="s">
        <v>317</v>
      </c>
      <c r="C161" s="101" t="s">
        <v>332</v>
      </c>
      <c r="D161" s="99">
        <v>4</v>
      </c>
      <c r="E161" s="98" t="s">
        <v>326</v>
      </c>
      <c r="F161" s="95">
        <v>3034.73</v>
      </c>
      <c r="G161" s="57"/>
      <c r="H161" s="64"/>
      <c r="I161" s="58" t="s">
        <v>40</v>
      </c>
      <c r="J161" s="59">
        <f>IF(I161="Less(-)",-1,1)</f>
        <v>1</v>
      </c>
      <c r="K161" s="60" t="s">
        <v>64</v>
      </c>
      <c r="L161" s="60" t="s">
        <v>7</v>
      </c>
      <c r="M161" s="65"/>
      <c r="N161" s="57"/>
      <c r="O161" s="57"/>
      <c r="P161" s="61"/>
      <c r="Q161" s="57"/>
      <c r="R161" s="57"/>
      <c r="S161" s="61"/>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6">
        <f>total_amount_ba($B$2,$D$2,D161,F161,J161,K161,M161)</f>
        <v>12138.92</v>
      </c>
      <c r="BB161" s="67">
        <f>BA161+SUM(N161:AZ161)</f>
        <v>12138.92</v>
      </c>
      <c r="BC161" s="68" t="str">
        <f>SpellNumber(L161,BB161)</f>
        <v>INR  Twelve Thousand One Hundred &amp; Thirty Eight  and Paise Ninety Two Only</v>
      </c>
      <c r="BD161" s="77">
        <v>664</v>
      </c>
      <c r="BE161" s="74">
        <f>ROUND(BD161*1.12*1.01,2)</f>
        <v>751.12</v>
      </c>
      <c r="BF161" s="74">
        <f>D161*BD161</f>
        <v>2656</v>
      </c>
      <c r="BG161" s="88">
        <v>7</v>
      </c>
      <c r="BH161" s="89" t="s">
        <v>163</v>
      </c>
      <c r="BI161" s="79">
        <v>1613</v>
      </c>
      <c r="BK161" s="95">
        <v>2555</v>
      </c>
      <c r="BL161" s="102">
        <f t="shared" si="75"/>
        <v>3034.73</v>
      </c>
      <c r="HS161" s="22"/>
      <c r="HT161" s="22"/>
      <c r="HU161" s="22"/>
      <c r="HV161" s="22"/>
      <c r="HW161" s="22"/>
    </row>
    <row r="162" spans="1:231" s="21" customFormat="1" ht="101.25" customHeight="1">
      <c r="A162" s="32">
        <v>150</v>
      </c>
      <c r="B162" s="91" t="s">
        <v>169</v>
      </c>
      <c r="C162" s="101" t="s">
        <v>333</v>
      </c>
      <c r="D162" s="99">
        <v>80</v>
      </c>
      <c r="E162" s="98" t="s">
        <v>182</v>
      </c>
      <c r="F162" s="95">
        <v>131.84</v>
      </c>
      <c r="G162" s="57"/>
      <c r="H162" s="64"/>
      <c r="I162" s="58" t="s">
        <v>40</v>
      </c>
      <c r="J162" s="59">
        <f>IF(I162="Less(-)",-1,1)</f>
        <v>1</v>
      </c>
      <c r="K162" s="60" t="s">
        <v>64</v>
      </c>
      <c r="L162" s="60" t="s">
        <v>7</v>
      </c>
      <c r="M162" s="65"/>
      <c r="N162" s="57"/>
      <c r="O162" s="57"/>
      <c r="P162" s="61"/>
      <c r="Q162" s="57"/>
      <c r="R162" s="57"/>
      <c r="S162" s="61"/>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6">
        <f>total_amount_ba($B$2,$D$2,D162,F162,J162,K162,M162)</f>
        <v>10547.2</v>
      </c>
      <c r="BB162" s="67">
        <f>BA162+SUM(N162:AZ162)</f>
        <v>10547.2</v>
      </c>
      <c r="BC162" s="68" t="str">
        <f>SpellNumber(L162,BB162)</f>
        <v>INR  Ten Thousand Five Hundred &amp; Forty Seven  and Paise Twenty Only</v>
      </c>
      <c r="BD162" s="77">
        <v>155</v>
      </c>
      <c r="BE162" s="74">
        <f>ROUND(BD162*1.12*1.01,2)</f>
        <v>175.34</v>
      </c>
      <c r="BF162" s="74">
        <f>D162*BD162</f>
        <v>12400</v>
      </c>
      <c r="BG162" s="88">
        <v>10</v>
      </c>
      <c r="BH162" s="89" t="s">
        <v>163</v>
      </c>
      <c r="BI162" s="79">
        <v>1015</v>
      </c>
      <c r="BK162" s="95">
        <v>111</v>
      </c>
      <c r="BL162" s="102">
        <f t="shared" si="75"/>
        <v>131.84</v>
      </c>
      <c r="HS162" s="22"/>
      <c r="HT162" s="22"/>
      <c r="HU162" s="22"/>
      <c r="HV162" s="22"/>
      <c r="HW162" s="22"/>
    </row>
    <row r="163" spans="1:231" s="21" customFormat="1" ht="101.25" customHeight="1">
      <c r="A163" s="32">
        <v>151</v>
      </c>
      <c r="B163" s="91" t="s">
        <v>318</v>
      </c>
      <c r="C163" s="101" t="s">
        <v>334</v>
      </c>
      <c r="D163" s="99">
        <v>75</v>
      </c>
      <c r="E163" s="98" t="s">
        <v>182</v>
      </c>
      <c r="F163" s="95">
        <v>152.03</v>
      </c>
      <c r="G163" s="57"/>
      <c r="H163" s="64"/>
      <c r="I163" s="58" t="s">
        <v>40</v>
      </c>
      <c r="J163" s="59">
        <f aca="true" t="shared" si="76" ref="J163:J184">IF(I163="Less(-)",-1,1)</f>
        <v>1</v>
      </c>
      <c r="K163" s="60" t="s">
        <v>64</v>
      </c>
      <c r="L163" s="60" t="s">
        <v>7</v>
      </c>
      <c r="M163" s="65"/>
      <c r="N163" s="57"/>
      <c r="O163" s="57"/>
      <c r="P163" s="61"/>
      <c r="Q163" s="57"/>
      <c r="R163" s="57"/>
      <c r="S163" s="61"/>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6">
        <f aca="true" t="shared" si="77" ref="BA163:BA174">total_amount_ba($B$2,$D$2,D163,F163,J163,K163,M163)</f>
        <v>11402.25</v>
      </c>
      <c r="BB163" s="67">
        <f aca="true" t="shared" si="78" ref="BB163:BB174">BA163+SUM(N163:AZ163)</f>
        <v>11402.25</v>
      </c>
      <c r="BC163" s="68" t="str">
        <f aca="true" t="shared" si="79" ref="BC163:BC184">SpellNumber(L163,BB163)</f>
        <v>INR  Eleven Thousand Four Hundred &amp; Two  and Paise Twenty Five Only</v>
      </c>
      <c r="BD163" s="77">
        <v>71269</v>
      </c>
      <c r="BE163" s="74">
        <f aca="true" t="shared" si="80" ref="BE163:BE174">ROUND(BD163*1.12*1.01,2)</f>
        <v>80619.49</v>
      </c>
      <c r="BF163" s="74">
        <f aca="true" t="shared" si="81" ref="BF163:BF174">D163*BD163</f>
        <v>5345175</v>
      </c>
      <c r="BG163" s="88">
        <v>1</v>
      </c>
      <c r="BH163" s="89" t="s">
        <v>163</v>
      </c>
      <c r="BI163" s="90">
        <v>5128</v>
      </c>
      <c r="BK163" s="95">
        <v>128</v>
      </c>
      <c r="BL163" s="102">
        <f t="shared" si="75"/>
        <v>152.03</v>
      </c>
      <c r="HS163" s="22">
        <v>2</v>
      </c>
      <c r="HT163" s="22" t="s">
        <v>35</v>
      </c>
      <c r="HU163" s="22" t="s">
        <v>46</v>
      </c>
      <c r="HV163" s="22">
        <v>10</v>
      </c>
      <c r="HW163" s="22" t="s">
        <v>39</v>
      </c>
    </row>
    <row r="164" spans="1:231" s="21" customFormat="1" ht="100.5" customHeight="1">
      <c r="A164" s="32">
        <v>152</v>
      </c>
      <c r="B164" s="91" t="s">
        <v>319</v>
      </c>
      <c r="C164" s="101" t="s">
        <v>335</v>
      </c>
      <c r="D164" s="99">
        <v>45</v>
      </c>
      <c r="E164" s="98" t="s">
        <v>182</v>
      </c>
      <c r="F164" s="95">
        <v>256.56</v>
      </c>
      <c r="G164" s="57"/>
      <c r="H164" s="64"/>
      <c r="I164" s="58" t="s">
        <v>40</v>
      </c>
      <c r="J164" s="59">
        <f t="shared" si="76"/>
        <v>1</v>
      </c>
      <c r="K164" s="60" t="s">
        <v>64</v>
      </c>
      <c r="L164" s="60" t="s">
        <v>7</v>
      </c>
      <c r="M164" s="65"/>
      <c r="N164" s="57"/>
      <c r="O164" s="57"/>
      <c r="P164" s="61"/>
      <c r="Q164" s="57"/>
      <c r="R164" s="57"/>
      <c r="S164" s="61"/>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6">
        <f t="shared" si="77"/>
        <v>11545.2</v>
      </c>
      <c r="BB164" s="67">
        <f t="shared" si="78"/>
        <v>11545.2</v>
      </c>
      <c r="BC164" s="68" t="str">
        <f t="shared" si="79"/>
        <v>INR  Eleven Thousand Five Hundred &amp; Forty Five  and Paise Twenty Only</v>
      </c>
      <c r="BD164" s="77">
        <v>178</v>
      </c>
      <c r="BE164" s="74">
        <f t="shared" si="80"/>
        <v>201.35</v>
      </c>
      <c r="BF164" s="74">
        <f t="shared" si="81"/>
        <v>8010</v>
      </c>
      <c r="BG164" s="88">
        <v>1</v>
      </c>
      <c r="BH164" s="89" t="s">
        <v>163</v>
      </c>
      <c r="BI164" s="90">
        <v>7840</v>
      </c>
      <c r="BK164" s="95">
        <v>216</v>
      </c>
      <c r="BL164" s="102">
        <f t="shared" si="75"/>
        <v>256.56</v>
      </c>
      <c r="HS164" s="22">
        <v>3</v>
      </c>
      <c r="HT164" s="22" t="s">
        <v>48</v>
      </c>
      <c r="HU164" s="22" t="s">
        <v>49</v>
      </c>
      <c r="HV164" s="22">
        <v>10</v>
      </c>
      <c r="HW164" s="22" t="s">
        <v>39</v>
      </c>
    </row>
    <row r="165" spans="1:231" s="21" customFormat="1" ht="183" customHeight="1">
      <c r="A165" s="32">
        <v>153</v>
      </c>
      <c r="B165" s="91" t="s">
        <v>418</v>
      </c>
      <c r="C165" s="101" t="s">
        <v>336</v>
      </c>
      <c r="D165" s="99">
        <v>64</v>
      </c>
      <c r="E165" s="98" t="s">
        <v>183</v>
      </c>
      <c r="F165" s="95">
        <v>1038.1</v>
      </c>
      <c r="G165" s="57"/>
      <c r="H165" s="64"/>
      <c r="I165" s="58" t="s">
        <v>40</v>
      </c>
      <c r="J165" s="59">
        <f t="shared" si="76"/>
        <v>1</v>
      </c>
      <c r="K165" s="60" t="s">
        <v>64</v>
      </c>
      <c r="L165" s="60" t="s">
        <v>7</v>
      </c>
      <c r="M165" s="65"/>
      <c r="N165" s="57"/>
      <c r="O165" s="57"/>
      <c r="P165" s="61"/>
      <c r="Q165" s="57"/>
      <c r="R165" s="57"/>
      <c r="S165" s="61"/>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6">
        <f t="shared" si="77"/>
        <v>66438.4</v>
      </c>
      <c r="BB165" s="67">
        <f t="shared" si="78"/>
        <v>66438.4</v>
      </c>
      <c r="BC165" s="68" t="str">
        <f t="shared" si="79"/>
        <v>INR  Sixty Six Thousand Four Hundred &amp; Thirty Eight  and Paise Forty Only</v>
      </c>
      <c r="BD165" s="77">
        <v>4812</v>
      </c>
      <c r="BE165" s="74">
        <f t="shared" si="80"/>
        <v>5443.33</v>
      </c>
      <c r="BF165" s="74">
        <f t="shared" si="81"/>
        <v>307968</v>
      </c>
      <c r="BG165" s="88">
        <v>3</v>
      </c>
      <c r="BH165" s="89" t="s">
        <v>163</v>
      </c>
      <c r="BI165" s="90">
        <v>1421</v>
      </c>
      <c r="BK165" s="95">
        <v>874</v>
      </c>
      <c r="BL165" s="102">
        <f t="shared" si="75"/>
        <v>1038.1</v>
      </c>
      <c r="HS165" s="22">
        <v>1.01</v>
      </c>
      <c r="HT165" s="22" t="s">
        <v>41</v>
      </c>
      <c r="HU165" s="22" t="s">
        <v>36</v>
      </c>
      <c r="HV165" s="22">
        <v>123.223</v>
      </c>
      <c r="HW165" s="22" t="s">
        <v>39</v>
      </c>
    </row>
    <row r="166" spans="1:231" s="21" customFormat="1" ht="171" customHeight="1">
      <c r="A166" s="32">
        <v>154</v>
      </c>
      <c r="B166" s="91" t="s">
        <v>320</v>
      </c>
      <c r="C166" s="101" t="s">
        <v>337</v>
      </c>
      <c r="D166" s="99">
        <v>16</v>
      </c>
      <c r="E166" s="98" t="s">
        <v>183</v>
      </c>
      <c r="F166" s="95">
        <v>295.75</v>
      </c>
      <c r="G166" s="57"/>
      <c r="H166" s="64"/>
      <c r="I166" s="58" t="s">
        <v>40</v>
      </c>
      <c r="J166" s="59">
        <f t="shared" si="76"/>
        <v>1</v>
      </c>
      <c r="K166" s="60" t="s">
        <v>64</v>
      </c>
      <c r="L166" s="60" t="s">
        <v>7</v>
      </c>
      <c r="M166" s="65"/>
      <c r="N166" s="57"/>
      <c r="O166" s="57"/>
      <c r="P166" s="61"/>
      <c r="Q166" s="57"/>
      <c r="R166" s="57"/>
      <c r="S166" s="61"/>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6">
        <f t="shared" si="77"/>
        <v>4732</v>
      </c>
      <c r="BB166" s="67">
        <f t="shared" si="78"/>
        <v>4732</v>
      </c>
      <c r="BC166" s="68" t="str">
        <f t="shared" si="79"/>
        <v>INR  Four Thousand Seven Hundred &amp; Thirty Two  Only</v>
      </c>
      <c r="BD166" s="77">
        <v>664</v>
      </c>
      <c r="BE166" s="74">
        <f t="shared" si="80"/>
        <v>751.12</v>
      </c>
      <c r="BF166" s="74">
        <f t="shared" si="81"/>
        <v>10624</v>
      </c>
      <c r="BG166" s="88">
        <v>7</v>
      </c>
      <c r="BH166" s="89" t="s">
        <v>163</v>
      </c>
      <c r="BI166" s="79">
        <v>1613</v>
      </c>
      <c r="BK166" s="95">
        <v>249</v>
      </c>
      <c r="BL166" s="102">
        <f t="shared" si="75"/>
        <v>295.75</v>
      </c>
      <c r="HS166" s="22"/>
      <c r="HT166" s="22"/>
      <c r="HU166" s="22"/>
      <c r="HV166" s="22"/>
      <c r="HW166" s="22"/>
    </row>
    <row r="167" spans="1:231" s="21" customFormat="1" ht="49.5" customHeight="1">
      <c r="A167" s="32">
        <v>155</v>
      </c>
      <c r="B167" s="91" t="s">
        <v>321</v>
      </c>
      <c r="C167" s="101" t="s">
        <v>338</v>
      </c>
      <c r="D167" s="99">
        <v>8</v>
      </c>
      <c r="E167" s="98" t="s">
        <v>183</v>
      </c>
      <c r="F167" s="95">
        <v>935.95</v>
      </c>
      <c r="G167" s="57"/>
      <c r="H167" s="64"/>
      <c r="I167" s="58" t="s">
        <v>40</v>
      </c>
      <c r="J167" s="59">
        <f t="shared" si="76"/>
        <v>1</v>
      </c>
      <c r="K167" s="60" t="s">
        <v>64</v>
      </c>
      <c r="L167" s="60" t="s">
        <v>7</v>
      </c>
      <c r="M167" s="65"/>
      <c r="N167" s="57"/>
      <c r="O167" s="57"/>
      <c r="P167" s="61"/>
      <c r="Q167" s="57"/>
      <c r="R167" s="57"/>
      <c r="S167" s="61"/>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6">
        <f t="shared" si="77"/>
        <v>7487.6</v>
      </c>
      <c r="BB167" s="67">
        <f t="shared" si="78"/>
        <v>7487.6</v>
      </c>
      <c r="BC167" s="68" t="str">
        <f t="shared" si="79"/>
        <v>INR  Seven Thousand Four Hundred &amp; Eighty Seven  and Paise Sixty Only</v>
      </c>
      <c r="BD167" s="77">
        <v>155</v>
      </c>
      <c r="BE167" s="74">
        <f t="shared" si="80"/>
        <v>175.34</v>
      </c>
      <c r="BF167" s="74">
        <f t="shared" si="81"/>
        <v>1240</v>
      </c>
      <c r="BG167" s="88">
        <v>10</v>
      </c>
      <c r="BH167" s="89" t="s">
        <v>163</v>
      </c>
      <c r="BI167" s="79">
        <v>1015</v>
      </c>
      <c r="BK167" s="95">
        <v>788</v>
      </c>
      <c r="BL167" s="102">
        <f t="shared" si="75"/>
        <v>935.95</v>
      </c>
      <c r="HS167" s="22"/>
      <c r="HT167" s="22"/>
      <c r="HU167" s="22"/>
      <c r="HV167" s="22"/>
      <c r="HW167" s="22"/>
    </row>
    <row r="168" spans="1:231" s="21" customFormat="1" ht="100.5" customHeight="1">
      <c r="A168" s="32">
        <v>156</v>
      </c>
      <c r="B168" s="91" t="s">
        <v>322</v>
      </c>
      <c r="C168" s="101" t="s">
        <v>339</v>
      </c>
      <c r="D168" s="99">
        <v>35</v>
      </c>
      <c r="E168" s="98" t="s">
        <v>184</v>
      </c>
      <c r="F168" s="95">
        <v>192.42</v>
      </c>
      <c r="G168" s="57"/>
      <c r="H168" s="64"/>
      <c r="I168" s="58" t="s">
        <v>40</v>
      </c>
      <c r="J168" s="59">
        <f t="shared" si="76"/>
        <v>1</v>
      </c>
      <c r="K168" s="60" t="s">
        <v>64</v>
      </c>
      <c r="L168" s="60" t="s">
        <v>7</v>
      </c>
      <c r="M168" s="65"/>
      <c r="N168" s="57"/>
      <c r="O168" s="57"/>
      <c r="P168" s="61"/>
      <c r="Q168" s="57"/>
      <c r="R168" s="57"/>
      <c r="S168" s="61"/>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6">
        <f t="shared" si="77"/>
        <v>6734.7</v>
      </c>
      <c r="BB168" s="67">
        <f t="shared" si="78"/>
        <v>6734.7</v>
      </c>
      <c r="BC168" s="68" t="str">
        <f t="shared" si="79"/>
        <v>INR  Six Thousand Seven Hundred &amp; Thirty Four  and Paise Seventy Only</v>
      </c>
      <c r="BD168" s="77">
        <v>155</v>
      </c>
      <c r="BE168" s="74">
        <f t="shared" si="80"/>
        <v>175.34</v>
      </c>
      <c r="BF168" s="74">
        <f t="shared" si="81"/>
        <v>5425</v>
      </c>
      <c r="BG168" s="88">
        <v>10</v>
      </c>
      <c r="BH168" s="89" t="s">
        <v>163</v>
      </c>
      <c r="BI168" s="79">
        <v>1015</v>
      </c>
      <c r="BK168" s="95">
        <v>162</v>
      </c>
      <c r="BL168" s="102">
        <f t="shared" si="75"/>
        <v>192.42</v>
      </c>
      <c r="HS168" s="22"/>
      <c r="HT168" s="22"/>
      <c r="HU168" s="22"/>
      <c r="HV168" s="22"/>
      <c r="HW168" s="22"/>
    </row>
    <row r="169" spans="1:231" s="21" customFormat="1" ht="73.5" customHeight="1">
      <c r="A169" s="32">
        <v>157</v>
      </c>
      <c r="B169" s="91" t="s">
        <v>323</v>
      </c>
      <c r="C169" s="101" t="s">
        <v>340</v>
      </c>
      <c r="D169" s="99">
        <v>15</v>
      </c>
      <c r="E169" s="98" t="s">
        <v>184</v>
      </c>
      <c r="F169" s="95">
        <v>71.27</v>
      </c>
      <c r="G169" s="57"/>
      <c r="H169" s="64"/>
      <c r="I169" s="58" t="s">
        <v>40</v>
      </c>
      <c r="J169" s="59">
        <f t="shared" si="76"/>
        <v>1</v>
      </c>
      <c r="K169" s="60" t="s">
        <v>64</v>
      </c>
      <c r="L169" s="60" t="s">
        <v>7</v>
      </c>
      <c r="M169" s="65"/>
      <c r="N169" s="57"/>
      <c r="O169" s="57"/>
      <c r="P169" s="61"/>
      <c r="Q169" s="57"/>
      <c r="R169" s="57"/>
      <c r="S169" s="61"/>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6">
        <f t="shared" si="77"/>
        <v>1069.05</v>
      </c>
      <c r="BB169" s="67">
        <f t="shared" si="78"/>
        <v>1069.05</v>
      </c>
      <c r="BC169" s="68" t="str">
        <f t="shared" si="79"/>
        <v>INR  One Thousand  &amp;Sixty Nine  and Paise Five Only</v>
      </c>
      <c r="BD169" s="77">
        <v>71269</v>
      </c>
      <c r="BE169" s="74">
        <f t="shared" si="80"/>
        <v>80619.49</v>
      </c>
      <c r="BF169" s="74">
        <f t="shared" si="81"/>
        <v>1069035</v>
      </c>
      <c r="BG169" s="88">
        <v>1</v>
      </c>
      <c r="BH169" s="89" t="s">
        <v>163</v>
      </c>
      <c r="BI169" s="90">
        <v>5128</v>
      </c>
      <c r="BK169" s="95">
        <v>60</v>
      </c>
      <c r="BL169" s="102">
        <f t="shared" si="75"/>
        <v>71.27</v>
      </c>
      <c r="HS169" s="22">
        <v>2</v>
      </c>
      <c r="HT169" s="22" t="s">
        <v>35</v>
      </c>
      <c r="HU169" s="22" t="s">
        <v>46</v>
      </c>
      <c r="HV169" s="22">
        <v>10</v>
      </c>
      <c r="HW169" s="22" t="s">
        <v>39</v>
      </c>
    </row>
    <row r="170" spans="1:231" s="21" customFormat="1" ht="75" customHeight="1">
      <c r="A170" s="32">
        <v>158</v>
      </c>
      <c r="B170" s="91" t="s">
        <v>170</v>
      </c>
      <c r="C170" s="101" t="s">
        <v>341</v>
      </c>
      <c r="D170" s="99">
        <v>2</v>
      </c>
      <c r="E170" s="98" t="s">
        <v>39</v>
      </c>
      <c r="F170" s="95">
        <v>67.7</v>
      </c>
      <c r="G170" s="57"/>
      <c r="H170" s="64"/>
      <c r="I170" s="58" t="s">
        <v>40</v>
      </c>
      <c r="J170" s="59">
        <f t="shared" si="76"/>
        <v>1</v>
      </c>
      <c r="K170" s="60" t="s">
        <v>64</v>
      </c>
      <c r="L170" s="60" t="s">
        <v>7</v>
      </c>
      <c r="M170" s="65"/>
      <c r="N170" s="57"/>
      <c r="O170" s="57"/>
      <c r="P170" s="61"/>
      <c r="Q170" s="57"/>
      <c r="R170" s="57"/>
      <c r="S170" s="61"/>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6">
        <f t="shared" si="77"/>
        <v>135.4</v>
      </c>
      <c r="BB170" s="67">
        <f t="shared" si="78"/>
        <v>135.4</v>
      </c>
      <c r="BC170" s="68" t="str">
        <f t="shared" si="79"/>
        <v>INR  One Hundred &amp; Thirty Five  and Paise Forty Only</v>
      </c>
      <c r="BD170" s="77">
        <v>178</v>
      </c>
      <c r="BE170" s="74">
        <f t="shared" si="80"/>
        <v>201.35</v>
      </c>
      <c r="BF170" s="74">
        <f t="shared" si="81"/>
        <v>356</v>
      </c>
      <c r="BG170" s="88">
        <v>1</v>
      </c>
      <c r="BH170" s="89" t="s">
        <v>163</v>
      </c>
      <c r="BI170" s="90">
        <v>7840</v>
      </c>
      <c r="BK170" s="95">
        <v>57</v>
      </c>
      <c r="BL170" s="102">
        <f t="shared" si="75"/>
        <v>67.7</v>
      </c>
      <c r="HS170" s="22">
        <v>3</v>
      </c>
      <c r="HT170" s="22" t="s">
        <v>48</v>
      </c>
      <c r="HU170" s="22" t="s">
        <v>49</v>
      </c>
      <c r="HV170" s="22">
        <v>10</v>
      </c>
      <c r="HW170" s="22" t="s">
        <v>39</v>
      </c>
    </row>
    <row r="171" spans="1:231" s="21" customFormat="1" ht="75" customHeight="1">
      <c r="A171" s="32">
        <v>159</v>
      </c>
      <c r="B171" s="91" t="s">
        <v>171</v>
      </c>
      <c r="C171" s="101" t="s">
        <v>342</v>
      </c>
      <c r="D171" s="99">
        <v>2</v>
      </c>
      <c r="E171" s="98" t="s">
        <v>181</v>
      </c>
      <c r="F171" s="95">
        <v>38.01</v>
      </c>
      <c r="G171" s="57"/>
      <c r="H171" s="64"/>
      <c r="I171" s="58" t="s">
        <v>40</v>
      </c>
      <c r="J171" s="59">
        <f t="shared" si="76"/>
        <v>1</v>
      </c>
      <c r="K171" s="60" t="s">
        <v>64</v>
      </c>
      <c r="L171" s="60" t="s">
        <v>7</v>
      </c>
      <c r="M171" s="65"/>
      <c r="N171" s="57"/>
      <c r="O171" s="57"/>
      <c r="P171" s="61"/>
      <c r="Q171" s="57"/>
      <c r="R171" s="57"/>
      <c r="S171" s="61"/>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6">
        <f t="shared" si="77"/>
        <v>76.02</v>
      </c>
      <c r="BB171" s="67">
        <f t="shared" si="78"/>
        <v>76.02</v>
      </c>
      <c r="BC171" s="68" t="str">
        <f t="shared" si="79"/>
        <v>INR  Seventy Six and Paise Two Only</v>
      </c>
      <c r="BD171" s="77">
        <v>4812</v>
      </c>
      <c r="BE171" s="74">
        <f t="shared" si="80"/>
        <v>5443.33</v>
      </c>
      <c r="BF171" s="74">
        <f t="shared" si="81"/>
        <v>9624</v>
      </c>
      <c r="BG171" s="88">
        <v>3</v>
      </c>
      <c r="BH171" s="89" t="s">
        <v>163</v>
      </c>
      <c r="BI171" s="90">
        <v>1421</v>
      </c>
      <c r="BK171" s="95">
        <v>32</v>
      </c>
      <c r="BL171" s="102">
        <f t="shared" si="75"/>
        <v>38.01</v>
      </c>
      <c r="HS171" s="22">
        <v>1.01</v>
      </c>
      <c r="HT171" s="22" t="s">
        <v>41</v>
      </c>
      <c r="HU171" s="22" t="s">
        <v>36</v>
      </c>
      <c r="HV171" s="22">
        <v>123.223</v>
      </c>
      <c r="HW171" s="22" t="s">
        <v>39</v>
      </c>
    </row>
    <row r="172" spans="1:231" s="21" customFormat="1" ht="73.5" customHeight="1">
      <c r="A172" s="32">
        <v>160</v>
      </c>
      <c r="B172" s="91" t="s">
        <v>324</v>
      </c>
      <c r="C172" s="101" t="s">
        <v>343</v>
      </c>
      <c r="D172" s="99">
        <v>12</v>
      </c>
      <c r="E172" s="98" t="s">
        <v>181</v>
      </c>
      <c r="F172" s="95">
        <v>23.76</v>
      </c>
      <c r="G172" s="57"/>
      <c r="H172" s="64"/>
      <c r="I172" s="58" t="s">
        <v>40</v>
      </c>
      <c r="J172" s="59">
        <f t="shared" si="76"/>
        <v>1</v>
      </c>
      <c r="K172" s="60" t="s">
        <v>64</v>
      </c>
      <c r="L172" s="60" t="s">
        <v>7</v>
      </c>
      <c r="M172" s="65"/>
      <c r="N172" s="57"/>
      <c r="O172" s="57"/>
      <c r="P172" s="61"/>
      <c r="Q172" s="57"/>
      <c r="R172" s="57"/>
      <c r="S172" s="61"/>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6">
        <f t="shared" si="77"/>
        <v>285.12</v>
      </c>
      <c r="BB172" s="67">
        <f t="shared" si="78"/>
        <v>285.12</v>
      </c>
      <c r="BC172" s="68" t="str">
        <f t="shared" si="79"/>
        <v>INR  Two Hundred &amp; Eighty Five  and Paise Twelve Only</v>
      </c>
      <c r="BD172" s="77">
        <v>664</v>
      </c>
      <c r="BE172" s="74">
        <f t="shared" si="80"/>
        <v>751.12</v>
      </c>
      <c r="BF172" s="74">
        <f t="shared" si="81"/>
        <v>7968</v>
      </c>
      <c r="BG172" s="88">
        <v>7</v>
      </c>
      <c r="BH172" s="89" t="s">
        <v>163</v>
      </c>
      <c r="BI172" s="79">
        <v>1613</v>
      </c>
      <c r="BK172" s="95">
        <v>20</v>
      </c>
      <c r="BL172" s="102">
        <f t="shared" si="75"/>
        <v>23.76</v>
      </c>
      <c r="HS172" s="22"/>
      <c r="HT172" s="22"/>
      <c r="HU172" s="22"/>
      <c r="HV172" s="22"/>
      <c r="HW172" s="22"/>
    </row>
    <row r="173" spans="1:231" s="21" customFormat="1" ht="45" customHeight="1">
      <c r="A173" s="32">
        <v>161</v>
      </c>
      <c r="B173" s="91" t="s">
        <v>411</v>
      </c>
      <c r="C173" s="101" t="s">
        <v>344</v>
      </c>
      <c r="D173" s="99">
        <v>8</v>
      </c>
      <c r="E173" s="98" t="s">
        <v>181</v>
      </c>
      <c r="F173" s="95">
        <v>14.25</v>
      </c>
      <c r="G173" s="57"/>
      <c r="H173" s="64"/>
      <c r="I173" s="58" t="s">
        <v>40</v>
      </c>
      <c r="J173" s="59">
        <f t="shared" si="76"/>
        <v>1</v>
      </c>
      <c r="K173" s="60" t="s">
        <v>64</v>
      </c>
      <c r="L173" s="60" t="s">
        <v>7</v>
      </c>
      <c r="M173" s="65"/>
      <c r="N173" s="57"/>
      <c r="O173" s="57"/>
      <c r="P173" s="61"/>
      <c r="Q173" s="57"/>
      <c r="R173" s="57"/>
      <c r="S173" s="61"/>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6">
        <f t="shared" si="77"/>
        <v>114</v>
      </c>
      <c r="BB173" s="67">
        <f t="shared" si="78"/>
        <v>114</v>
      </c>
      <c r="BC173" s="68" t="str">
        <f t="shared" si="79"/>
        <v>INR  One Hundred &amp; Fourteen  Only</v>
      </c>
      <c r="BD173" s="77">
        <v>155</v>
      </c>
      <c r="BE173" s="74">
        <f t="shared" si="80"/>
        <v>175.34</v>
      </c>
      <c r="BF173" s="74">
        <f t="shared" si="81"/>
        <v>1240</v>
      </c>
      <c r="BG173" s="88">
        <v>10</v>
      </c>
      <c r="BH173" s="89" t="s">
        <v>163</v>
      </c>
      <c r="BI173" s="79">
        <v>1015</v>
      </c>
      <c r="BK173" s="95">
        <v>12</v>
      </c>
      <c r="BL173" s="102">
        <f t="shared" si="75"/>
        <v>14.25</v>
      </c>
      <c r="HS173" s="22"/>
      <c r="HT173" s="22"/>
      <c r="HU173" s="22"/>
      <c r="HV173" s="22"/>
      <c r="HW173" s="22"/>
    </row>
    <row r="174" spans="1:231" s="21" customFormat="1" ht="113.25" customHeight="1">
      <c r="A174" s="32">
        <v>162</v>
      </c>
      <c r="B174" s="91" t="s">
        <v>172</v>
      </c>
      <c r="C174" s="101" t="s">
        <v>345</v>
      </c>
      <c r="D174" s="99">
        <v>8</v>
      </c>
      <c r="E174" s="98" t="s">
        <v>39</v>
      </c>
      <c r="F174" s="95">
        <v>541.62</v>
      </c>
      <c r="G174" s="57"/>
      <c r="H174" s="64"/>
      <c r="I174" s="58" t="s">
        <v>40</v>
      </c>
      <c r="J174" s="59">
        <f t="shared" si="76"/>
        <v>1</v>
      </c>
      <c r="K174" s="60" t="s">
        <v>64</v>
      </c>
      <c r="L174" s="60" t="s">
        <v>7</v>
      </c>
      <c r="M174" s="65"/>
      <c r="N174" s="57"/>
      <c r="O174" s="57"/>
      <c r="P174" s="61"/>
      <c r="Q174" s="57"/>
      <c r="R174" s="57"/>
      <c r="S174" s="61"/>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6">
        <f t="shared" si="77"/>
        <v>4332.96</v>
      </c>
      <c r="BB174" s="67">
        <f t="shared" si="78"/>
        <v>4332.96</v>
      </c>
      <c r="BC174" s="68" t="str">
        <f t="shared" si="79"/>
        <v>INR  Four Thousand Three Hundred &amp; Thirty Two  and Paise Ninety Six Only</v>
      </c>
      <c r="BD174" s="77">
        <v>155</v>
      </c>
      <c r="BE174" s="74">
        <f t="shared" si="80"/>
        <v>175.34</v>
      </c>
      <c r="BF174" s="74">
        <f t="shared" si="81"/>
        <v>1240</v>
      </c>
      <c r="BG174" s="88">
        <v>10</v>
      </c>
      <c r="BH174" s="89" t="s">
        <v>163</v>
      </c>
      <c r="BI174" s="79">
        <v>1015</v>
      </c>
      <c r="BK174" s="95">
        <v>456</v>
      </c>
      <c r="BL174" s="102">
        <f t="shared" si="75"/>
        <v>541.62</v>
      </c>
      <c r="HS174" s="22"/>
      <c r="HT174" s="22"/>
      <c r="HU174" s="22"/>
      <c r="HV174" s="22"/>
      <c r="HW174" s="22"/>
    </row>
    <row r="175" spans="1:231" s="21" customFormat="1" ht="96" customHeight="1">
      <c r="A175" s="32">
        <v>163</v>
      </c>
      <c r="B175" s="91" t="s">
        <v>173</v>
      </c>
      <c r="C175" s="101" t="s">
        <v>346</v>
      </c>
      <c r="D175" s="99">
        <v>4</v>
      </c>
      <c r="E175" s="98" t="s">
        <v>39</v>
      </c>
      <c r="F175" s="95">
        <v>345.64</v>
      </c>
      <c r="G175" s="57"/>
      <c r="H175" s="64"/>
      <c r="I175" s="58" t="s">
        <v>40</v>
      </c>
      <c r="J175" s="59">
        <f t="shared" si="76"/>
        <v>1</v>
      </c>
      <c r="K175" s="60" t="s">
        <v>64</v>
      </c>
      <c r="L175" s="60" t="s">
        <v>7</v>
      </c>
      <c r="M175" s="65"/>
      <c r="N175" s="57"/>
      <c r="O175" s="57"/>
      <c r="P175" s="61"/>
      <c r="Q175" s="57"/>
      <c r="R175" s="57"/>
      <c r="S175" s="61"/>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6">
        <f aca="true" t="shared" si="82" ref="BA175:BA184">total_amount_ba($B$2,$D$2,D175,F175,J175,K175,M175)</f>
        <v>1382.56</v>
      </c>
      <c r="BB175" s="67">
        <f aca="true" t="shared" si="83" ref="BB175:BB184">BA175+SUM(N175:AZ175)</f>
        <v>1382.56</v>
      </c>
      <c r="BC175" s="68" t="str">
        <f t="shared" si="79"/>
        <v>INR  One Thousand Three Hundred &amp; Eighty Two  and Paise Fifty Six Only</v>
      </c>
      <c r="BD175" s="77">
        <v>21</v>
      </c>
      <c r="BE175" s="74">
        <f aca="true" t="shared" si="84" ref="BE175:BE184">ROUND(BD175*1.12*1.01,2)</f>
        <v>23.76</v>
      </c>
      <c r="BF175" s="74">
        <f aca="true" t="shared" si="85" ref="BF175:BF184">D175*BD175</f>
        <v>84</v>
      </c>
      <c r="BG175" s="88">
        <v>1</v>
      </c>
      <c r="BH175" s="89" t="s">
        <v>163</v>
      </c>
      <c r="BI175" s="90">
        <v>82641</v>
      </c>
      <c r="BK175" s="95">
        <v>291</v>
      </c>
      <c r="BL175" s="102">
        <f t="shared" si="75"/>
        <v>345.64</v>
      </c>
      <c r="HS175" s="22"/>
      <c r="HT175" s="22"/>
      <c r="HU175" s="22"/>
      <c r="HV175" s="22"/>
      <c r="HW175" s="22"/>
    </row>
    <row r="176" spans="1:231" s="21" customFormat="1" ht="106.5" customHeight="1">
      <c r="A176" s="32">
        <v>164</v>
      </c>
      <c r="B176" s="91" t="s">
        <v>174</v>
      </c>
      <c r="C176" s="101" t="s">
        <v>347</v>
      </c>
      <c r="D176" s="99">
        <v>4</v>
      </c>
      <c r="E176" s="98" t="s">
        <v>39</v>
      </c>
      <c r="F176" s="95">
        <v>447.79</v>
      </c>
      <c r="G176" s="57"/>
      <c r="H176" s="64"/>
      <c r="I176" s="58" t="s">
        <v>40</v>
      </c>
      <c r="J176" s="59">
        <f t="shared" si="76"/>
        <v>1</v>
      </c>
      <c r="K176" s="60" t="s">
        <v>64</v>
      </c>
      <c r="L176" s="60" t="s">
        <v>7</v>
      </c>
      <c r="M176" s="65"/>
      <c r="N176" s="57"/>
      <c r="O176" s="57"/>
      <c r="P176" s="61"/>
      <c r="Q176" s="57"/>
      <c r="R176" s="57"/>
      <c r="S176" s="61"/>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6">
        <f t="shared" si="82"/>
        <v>1791.16</v>
      </c>
      <c r="BB176" s="67">
        <f t="shared" si="83"/>
        <v>1791.16</v>
      </c>
      <c r="BC176" s="68" t="str">
        <f t="shared" si="79"/>
        <v>INR  One Thousand Seven Hundred &amp; Ninety One  and Paise Sixteen Only</v>
      </c>
      <c r="BD176" s="77">
        <v>31.4</v>
      </c>
      <c r="BE176" s="74">
        <f t="shared" si="84"/>
        <v>35.52</v>
      </c>
      <c r="BF176" s="74">
        <f t="shared" si="85"/>
        <v>125.6</v>
      </c>
      <c r="BG176" s="88">
        <v>1</v>
      </c>
      <c r="BH176" s="89" t="s">
        <v>163</v>
      </c>
      <c r="BI176" s="90">
        <v>14026</v>
      </c>
      <c r="BK176" s="95">
        <v>377</v>
      </c>
      <c r="BL176" s="102">
        <f t="shared" si="75"/>
        <v>447.79</v>
      </c>
      <c r="HS176" s="22"/>
      <c r="HT176" s="22"/>
      <c r="HU176" s="22"/>
      <c r="HV176" s="22"/>
      <c r="HW176" s="22"/>
    </row>
    <row r="177" spans="1:231" s="21" customFormat="1" ht="77.25" customHeight="1">
      <c r="A177" s="32">
        <v>165</v>
      </c>
      <c r="B177" s="91" t="s">
        <v>175</v>
      </c>
      <c r="C177" s="101" t="s">
        <v>348</v>
      </c>
      <c r="D177" s="99">
        <v>12</v>
      </c>
      <c r="E177" s="98" t="s">
        <v>39</v>
      </c>
      <c r="F177" s="95">
        <v>459.66</v>
      </c>
      <c r="G177" s="57"/>
      <c r="H177" s="64"/>
      <c r="I177" s="58" t="s">
        <v>40</v>
      </c>
      <c r="J177" s="59">
        <f t="shared" si="76"/>
        <v>1</v>
      </c>
      <c r="K177" s="60" t="s">
        <v>64</v>
      </c>
      <c r="L177" s="60" t="s">
        <v>7</v>
      </c>
      <c r="M177" s="65"/>
      <c r="N177" s="57"/>
      <c r="O177" s="57"/>
      <c r="P177" s="61"/>
      <c r="Q177" s="57"/>
      <c r="R177" s="57"/>
      <c r="S177" s="61"/>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6">
        <f t="shared" si="82"/>
        <v>5515.92</v>
      </c>
      <c r="BB177" s="67">
        <f t="shared" si="83"/>
        <v>5515.92</v>
      </c>
      <c r="BC177" s="68" t="str">
        <f t="shared" si="79"/>
        <v>INR  Five Thousand Five Hundred &amp; Fifteen  and Paise Ninety Two Only</v>
      </c>
      <c r="BD177" s="77">
        <v>97</v>
      </c>
      <c r="BE177" s="74">
        <f t="shared" si="84"/>
        <v>109.73</v>
      </c>
      <c r="BF177" s="74">
        <f t="shared" si="85"/>
        <v>1164</v>
      </c>
      <c r="BG177" s="88">
        <v>4</v>
      </c>
      <c r="BH177" s="89" t="s">
        <v>163</v>
      </c>
      <c r="BI177" s="90">
        <v>6472</v>
      </c>
      <c r="BK177" s="95">
        <v>387</v>
      </c>
      <c r="BL177" s="102">
        <f t="shared" si="75"/>
        <v>459.66</v>
      </c>
      <c r="HS177" s="22"/>
      <c r="HT177" s="22"/>
      <c r="HU177" s="22"/>
      <c r="HV177" s="22"/>
      <c r="HW177" s="22"/>
    </row>
    <row r="178" spans="1:231" s="21" customFormat="1" ht="89.25" customHeight="1">
      <c r="A178" s="32">
        <v>166</v>
      </c>
      <c r="B178" s="91" t="s">
        <v>325</v>
      </c>
      <c r="C178" s="101" t="s">
        <v>349</v>
      </c>
      <c r="D178" s="99">
        <v>4</v>
      </c>
      <c r="E178" s="98" t="s">
        <v>181</v>
      </c>
      <c r="F178" s="95">
        <v>287.44</v>
      </c>
      <c r="G178" s="57"/>
      <c r="H178" s="64"/>
      <c r="I178" s="58" t="s">
        <v>40</v>
      </c>
      <c r="J178" s="59">
        <f t="shared" si="76"/>
        <v>1</v>
      </c>
      <c r="K178" s="60" t="s">
        <v>64</v>
      </c>
      <c r="L178" s="60" t="s">
        <v>7</v>
      </c>
      <c r="M178" s="65"/>
      <c r="N178" s="57"/>
      <c r="O178" s="57"/>
      <c r="P178" s="61"/>
      <c r="Q178" s="57"/>
      <c r="R178" s="57"/>
      <c r="S178" s="61"/>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6">
        <f t="shared" si="82"/>
        <v>1149.76</v>
      </c>
      <c r="BB178" s="67">
        <f t="shared" si="83"/>
        <v>1149.76</v>
      </c>
      <c r="BC178" s="68" t="str">
        <f t="shared" si="79"/>
        <v>INR  One Thousand One Hundred &amp; Forty Nine  and Paise Seventy Six Only</v>
      </c>
      <c r="BD178" s="77">
        <v>664</v>
      </c>
      <c r="BE178" s="74">
        <f t="shared" si="84"/>
        <v>751.12</v>
      </c>
      <c r="BF178" s="74">
        <f t="shared" si="85"/>
        <v>2656</v>
      </c>
      <c r="BG178" s="88">
        <v>7</v>
      </c>
      <c r="BH178" s="89" t="s">
        <v>163</v>
      </c>
      <c r="BI178" s="79">
        <v>1613</v>
      </c>
      <c r="BK178" s="95">
        <v>242</v>
      </c>
      <c r="BL178" s="102">
        <f t="shared" si="75"/>
        <v>287.44</v>
      </c>
      <c r="HS178" s="22"/>
      <c r="HT178" s="22"/>
      <c r="HU178" s="22"/>
      <c r="HV178" s="22"/>
      <c r="HW178" s="22"/>
    </row>
    <row r="179" spans="1:231" s="21" customFormat="1" ht="139.5" customHeight="1">
      <c r="A179" s="32">
        <v>167</v>
      </c>
      <c r="B179" s="91" t="s">
        <v>176</v>
      </c>
      <c r="C179" s="101" t="s">
        <v>350</v>
      </c>
      <c r="D179" s="99">
        <v>4</v>
      </c>
      <c r="E179" s="98" t="s">
        <v>181</v>
      </c>
      <c r="F179" s="95">
        <v>958.52</v>
      </c>
      <c r="G179" s="57"/>
      <c r="H179" s="64"/>
      <c r="I179" s="58" t="s">
        <v>40</v>
      </c>
      <c r="J179" s="59">
        <f t="shared" si="76"/>
        <v>1</v>
      </c>
      <c r="K179" s="60" t="s">
        <v>64</v>
      </c>
      <c r="L179" s="60" t="s">
        <v>7</v>
      </c>
      <c r="M179" s="65"/>
      <c r="N179" s="57"/>
      <c r="O179" s="57"/>
      <c r="P179" s="61"/>
      <c r="Q179" s="57"/>
      <c r="R179" s="57"/>
      <c r="S179" s="61"/>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6">
        <f t="shared" si="82"/>
        <v>3834.08</v>
      </c>
      <c r="BB179" s="67">
        <f t="shared" si="83"/>
        <v>3834.08</v>
      </c>
      <c r="BC179" s="68" t="str">
        <f t="shared" si="79"/>
        <v>INR  Three Thousand Eight Hundred &amp; Thirty Four  and Paise Eight Only</v>
      </c>
      <c r="BD179" s="77">
        <v>155</v>
      </c>
      <c r="BE179" s="74">
        <f t="shared" si="84"/>
        <v>175.34</v>
      </c>
      <c r="BF179" s="74">
        <f t="shared" si="85"/>
        <v>620</v>
      </c>
      <c r="BG179" s="88">
        <v>10</v>
      </c>
      <c r="BH179" s="89" t="s">
        <v>163</v>
      </c>
      <c r="BI179" s="79">
        <v>1015</v>
      </c>
      <c r="BK179" s="95">
        <v>807</v>
      </c>
      <c r="BL179" s="102">
        <f t="shared" si="75"/>
        <v>958.52</v>
      </c>
      <c r="HS179" s="22"/>
      <c r="HT179" s="22"/>
      <c r="HU179" s="22"/>
      <c r="HV179" s="22"/>
      <c r="HW179" s="22"/>
    </row>
    <row r="180" spans="1:231" s="21" customFormat="1" ht="117.75" customHeight="1">
      <c r="A180" s="32">
        <v>168</v>
      </c>
      <c r="B180" s="91" t="s">
        <v>177</v>
      </c>
      <c r="C180" s="101" t="s">
        <v>351</v>
      </c>
      <c r="D180" s="99">
        <v>2</v>
      </c>
      <c r="E180" s="98" t="s">
        <v>181</v>
      </c>
      <c r="F180" s="95">
        <v>1626.04</v>
      </c>
      <c r="G180" s="57"/>
      <c r="H180" s="64"/>
      <c r="I180" s="58" t="s">
        <v>40</v>
      </c>
      <c r="J180" s="59">
        <f t="shared" si="76"/>
        <v>1</v>
      </c>
      <c r="K180" s="60" t="s">
        <v>64</v>
      </c>
      <c r="L180" s="60" t="s">
        <v>7</v>
      </c>
      <c r="M180" s="65"/>
      <c r="N180" s="57"/>
      <c r="O180" s="57"/>
      <c r="P180" s="61"/>
      <c r="Q180" s="57"/>
      <c r="R180" s="57"/>
      <c r="S180" s="61"/>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6">
        <f t="shared" si="82"/>
        <v>3252.08</v>
      </c>
      <c r="BB180" s="67">
        <f t="shared" si="83"/>
        <v>3252.08</v>
      </c>
      <c r="BC180" s="68" t="str">
        <f t="shared" si="79"/>
        <v>INR  Three Thousand Two Hundred &amp; Fifty Two  and Paise Eight Only</v>
      </c>
      <c r="BD180" s="77">
        <v>155</v>
      </c>
      <c r="BE180" s="74">
        <f t="shared" si="84"/>
        <v>175.34</v>
      </c>
      <c r="BF180" s="74">
        <f t="shared" si="85"/>
        <v>310</v>
      </c>
      <c r="BG180" s="88">
        <v>10</v>
      </c>
      <c r="BH180" s="89" t="s">
        <v>163</v>
      </c>
      <c r="BI180" s="79">
        <v>1015</v>
      </c>
      <c r="BK180" s="95">
        <v>1369</v>
      </c>
      <c r="BL180" s="102">
        <f t="shared" si="75"/>
        <v>1626.04</v>
      </c>
      <c r="HS180" s="22"/>
      <c r="HT180" s="22"/>
      <c r="HU180" s="22"/>
      <c r="HV180" s="22"/>
      <c r="HW180" s="22"/>
    </row>
    <row r="181" spans="1:231" s="21" customFormat="1" ht="84.75" customHeight="1">
      <c r="A181" s="32">
        <v>169</v>
      </c>
      <c r="B181" s="91" t="s">
        <v>178</v>
      </c>
      <c r="C181" s="101" t="s">
        <v>352</v>
      </c>
      <c r="D181" s="99">
        <v>1</v>
      </c>
      <c r="E181" s="98" t="s">
        <v>158</v>
      </c>
      <c r="F181" s="95">
        <v>230.43</v>
      </c>
      <c r="G181" s="57"/>
      <c r="H181" s="64"/>
      <c r="I181" s="58" t="s">
        <v>40</v>
      </c>
      <c r="J181" s="59">
        <f t="shared" si="76"/>
        <v>1</v>
      </c>
      <c r="K181" s="60" t="s">
        <v>64</v>
      </c>
      <c r="L181" s="60" t="s">
        <v>7</v>
      </c>
      <c r="M181" s="65"/>
      <c r="N181" s="57"/>
      <c r="O181" s="57"/>
      <c r="P181" s="61"/>
      <c r="Q181" s="57"/>
      <c r="R181" s="57"/>
      <c r="S181" s="61"/>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6">
        <f t="shared" si="82"/>
        <v>230.43</v>
      </c>
      <c r="BB181" s="67">
        <f t="shared" si="83"/>
        <v>230.43</v>
      </c>
      <c r="BC181" s="68" t="str">
        <f t="shared" si="79"/>
        <v>INR  Two Hundred &amp; Thirty  and Paise Forty Three Only</v>
      </c>
      <c r="BD181" s="77">
        <v>21</v>
      </c>
      <c r="BE181" s="74">
        <f t="shared" si="84"/>
        <v>23.76</v>
      </c>
      <c r="BF181" s="74">
        <f t="shared" si="85"/>
        <v>21</v>
      </c>
      <c r="BG181" s="88">
        <v>1</v>
      </c>
      <c r="BH181" s="89" t="s">
        <v>163</v>
      </c>
      <c r="BI181" s="90">
        <v>82641</v>
      </c>
      <c r="BK181" s="95">
        <v>194</v>
      </c>
      <c r="BL181" s="102">
        <f t="shared" si="75"/>
        <v>230.43</v>
      </c>
      <c r="HS181" s="22"/>
      <c r="HT181" s="22"/>
      <c r="HU181" s="22"/>
      <c r="HV181" s="22"/>
      <c r="HW181" s="22"/>
    </row>
    <row r="182" spans="1:231" s="21" customFormat="1" ht="76.5" customHeight="1">
      <c r="A182" s="32">
        <v>170</v>
      </c>
      <c r="B182" s="91" t="s">
        <v>179</v>
      </c>
      <c r="C182" s="101" t="s">
        <v>353</v>
      </c>
      <c r="D182" s="99">
        <v>10</v>
      </c>
      <c r="E182" s="98" t="s">
        <v>184</v>
      </c>
      <c r="F182" s="95">
        <v>185.29</v>
      </c>
      <c r="G182" s="57"/>
      <c r="H182" s="64"/>
      <c r="I182" s="58" t="s">
        <v>40</v>
      </c>
      <c r="J182" s="59">
        <f t="shared" si="76"/>
        <v>1</v>
      </c>
      <c r="K182" s="60" t="s">
        <v>64</v>
      </c>
      <c r="L182" s="60" t="s">
        <v>7</v>
      </c>
      <c r="M182" s="65"/>
      <c r="N182" s="57"/>
      <c r="O182" s="57"/>
      <c r="P182" s="61"/>
      <c r="Q182" s="57"/>
      <c r="R182" s="57"/>
      <c r="S182" s="61"/>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6">
        <f t="shared" si="82"/>
        <v>1852.8999999999999</v>
      </c>
      <c r="BB182" s="67">
        <f t="shared" si="83"/>
        <v>1852.8999999999999</v>
      </c>
      <c r="BC182" s="68" t="str">
        <f t="shared" si="79"/>
        <v>INR  One Thousand Eight Hundred &amp; Fifty Two  and Paise Ninety Only</v>
      </c>
      <c r="BD182" s="77">
        <v>31.4</v>
      </c>
      <c r="BE182" s="74">
        <f t="shared" si="84"/>
        <v>35.52</v>
      </c>
      <c r="BF182" s="74">
        <f t="shared" si="85"/>
        <v>314</v>
      </c>
      <c r="BG182" s="88">
        <v>1</v>
      </c>
      <c r="BH182" s="89" t="s">
        <v>163</v>
      </c>
      <c r="BI182" s="90">
        <v>14026</v>
      </c>
      <c r="BK182" s="95">
        <v>156</v>
      </c>
      <c r="BL182" s="102">
        <f t="shared" si="75"/>
        <v>185.29</v>
      </c>
      <c r="HS182" s="22"/>
      <c r="HT182" s="22"/>
      <c r="HU182" s="22"/>
      <c r="HV182" s="22"/>
      <c r="HW182" s="22"/>
    </row>
    <row r="183" spans="1:231" s="21" customFormat="1" ht="72" customHeight="1">
      <c r="A183" s="32">
        <v>171</v>
      </c>
      <c r="B183" s="91" t="s">
        <v>420</v>
      </c>
      <c r="C183" s="101" t="s">
        <v>354</v>
      </c>
      <c r="D183" s="99">
        <v>8</v>
      </c>
      <c r="E183" s="98" t="s">
        <v>181</v>
      </c>
      <c r="F183" s="95">
        <v>4583.38</v>
      </c>
      <c r="G183" s="57"/>
      <c r="H183" s="64"/>
      <c r="I183" s="58" t="s">
        <v>40</v>
      </c>
      <c r="J183" s="59">
        <f t="shared" si="76"/>
        <v>1</v>
      </c>
      <c r="K183" s="60" t="s">
        <v>64</v>
      </c>
      <c r="L183" s="60" t="s">
        <v>7</v>
      </c>
      <c r="M183" s="65"/>
      <c r="N183" s="57"/>
      <c r="O183" s="57"/>
      <c r="P183" s="61"/>
      <c r="Q183" s="57"/>
      <c r="R183" s="57"/>
      <c r="S183" s="61"/>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6">
        <f t="shared" si="82"/>
        <v>36667.04</v>
      </c>
      <c r="BB183" s="67">
        <f t="shared" si="83"/>
        <v>36667.04</v>
      </c>
      <c r="BC183" s="68" t="str">
        <f t="shared" si="79"/>
        <v>INR  Thirty Six Thousand Six Hundred &amp; Sixty Seven  and Paise Four Only</v>
      </c>
      <c r="BD183" s="77">
        <v>97</v>
      </c>
      <c r="BE183" s="74">
        <f t="shared" si="84"/>
        <v>109.73</v>
      </c>
      <c r="BF183" s="74">
        <f t="shared" si="85"/>
        <v>776</v>
      </c>
      <c r="BG183" s="88">
        <v>4</v>
      </c>
      <c r="BH183" s="89" t="s">
        <v>163</v>
      </c>
      <c r="BI183" s="90">
        <v>6472</v>
      </c>
      <c r="BK183" s="95">
        <v>4538</v>
      </c>
      <c r="BL183" s="102">
        <f>ROUND(BK183*1.01,2)</f>
        <v>4583.38</v>
      </c>
      <c r="HS183" s="22"/>
      <c r="HT183" s="22"/>
      <c r="HU183" s="22"/>
      <c r="HV183" s="22"/>
      <c r="HW183" s="22"/>
    </row>
    <row r="184" spans="1:231" s="21" customFormat="1" ht="47.25" customHeight="1">
      <c r="A184" s="32">
        <v>172</v>
      </c>
      <c r="B184" s="91" t="s">
        <v>327</v>
      </c>
      <c r="C184" s="101" t="s">
        <v>355</v>
      </c>
      <c r="D184" s="99">
        <v>45</v>
      </c>
      <c r="E184" s="98" t="s">
        <v>184</v>
      </c>
      <c r="F184" s="95">
        <v>89.89</v>
      </c>
      <c r="G184" s="57"/>
      <c r="H184" s="64"/>
      <c r="I184" s="58" t="s">
        <v>40</v>
      </c>
      <c r="J184" s="59">
        <f t="shared" si="76"/>
        <v>1</v>
      </c>
      <c r="K184" s="60" t="s">
        <v>64</v>
      </c>
      <c r="L184" s="60" t="s">
        <v>7</v>
      </c>
      <c r="M184" s="65"/>
      <c r="N184" s="57"/>
      <c r="O184" s="57"/>
      <c r="P184" s="61"/>
      <c r="Q184" s="57"/>
      <c r="R184" s="57"/>
      <c r="S184" s="61"/>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6">
        <f t="shared" si="82"/>
        <v>4045.05</v>
      </c>
      <c r="BB184" s="67">
        <f t="shared" si="83"/>
        <v>4045.05</v>
      </c>
      <c r="BC184" s="68" t="str">
        <f t="shared" si="79"/>
        <v>INR  Four Thousand  &amp;Forty Five  and Paise Five Only</v>
      </c>
      <c r="BD184" s="77">
        <v>664</v>
      </c>
      <c r="BE184" s="74">
        <f t="shared" si="84"/>
        <v>751.12</v>
      </c>
      <c r="BF184" s="74">
        <f t="shared" si="85"/>
        <v>29880</v>
      </c>
      <c r="BG184" s="88">
        <v>7</v>
      </c>
      <c r="BH184" s="89" t="s">
        <v>163</v>
      </c>
      <c r="BI184" s="79">
        <v>1613</v>
      </c>
      <c r="BK184" s="95">
        <v>89</v>
      </c>
      <c r="BL184" s="102">
        <f>ROUND(BK184*1.01,2)</f>
        <v>89.89</v>
      </c>
      <c r="HS184" s="22"/>
      <c r="HT184" s="22"/>
      <c r="HU184" s="22"/>
      <c r="HV184" s="22"/>
      <c r="HW184" s="22"/>
    </row>
    <row r="185" spans="1:58" ht="40.5" customHeight="1">
      <c r="A185" s="39" t="s">
        <v>62</v>
      </c>
      <c r="B185" s="40"/>
      <c r="C185" s="41"/>
      <c r="D185" s="42"/>
      <c r="E185" s="42"/>
      <c r="F185" s="42"/>
      <c r="G185" s="42"/>
      <c r="H185" s="43"/>
      <c r="I185" s="43"/>
      <c r="J185" s="43"/>
      <c r="K185" s="43"/>
      <c r="L185" s="44"/>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63">
        <f>SUM(BA14:BA184)</f>
        <v>1366821.9994540012</v>
      </c>
      <c r="BB185" s="55">
        <f>SUM(BB13:BB177)</f>
        <v>1315790.659454001</v>
      </c>
      <c r="BC185" s="38" t="str">
        <f>SpellNumber($E$2,BA185)</f>
        <v>INR  Thirteen Lakh Sixty Six Thousand Eight Hundred &amp; Twenty One  and Paise One Hundred Only</v>
      </c>
      <c r="BD185" s="75">
        <f>9271095-BA185</f>
        <v>7904273.000545999</v>
      </c>
      <c r="BF185" s="75">
        <f>SUM(BF158:BF177)</f>
        <v>6875029.6</v>
      </c>
    </row>
    <row r="186" spans="1:55" ht="36.75" customHeight="1">
      <c r="A186" s="40" t="s">
        <v>66</v>
      </c>
      <c r="B186" s="45"/>
      <c r="C186" s="23"/>
      <c r="D186" s="46"/>
      <c r="E186" s="47" t="s">
        <v>69</v>
      </c>
      <c r="F186" s="48"/>
      <c r="G186" s="49"/>
      <c r="H186" s="24"/>
      <c r="I186" s="24"/>
      <c r="J186" s="24"/>
      <c r="K186" s="50"/>
      <c r="L186" s="51"/>
      <c r="M186" s="52"/>
      <c r="N186" s="25"/>
      <c r="O186" s="21"/>
      <c r="P186" s="21"/>
      <c r="Q186" s="21"/>
      <c r="R186" s="21"/>
      <c r="S186" s="21"/>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53">
        <f>IF(ISBLANK(F186),0,IF(E186="Excess (+)",ROUND(BA185+(BA185*F186),2),IF(E186="Less (-)",ROUND(BA185+(BA185*F186*(-1)),2),IF(E186="At Par",BA185,0))))</f>
        <v>0</v>
      </c>
      <c r="BB186" s="56">
        <f>ROUND(BA186,0)</f>
        <v>0</v>
      </c>
      <c r="BC186" s="38" t="str">
        <f>SpellNumber($E$2,BA186)</f>
        <v>INR Zero Only</v>
      </c>
    </row>
    <row r="187" spans="1:55" ht="18">
      <c r="A187" s="39" t="s">
        <v>65</v>
      </c>
      <c r="B187" s="39"/>
      <c r="C187" s="103" t="str">
        <f>SpellNumber($E$2,BA186)</f>
        <v>INR Zero Only</v>
      </c>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4"/>
      <c r="AY187" s="104"/>
      <c r="AZ187" s="104"/>
      <c r="BA187" s="104"/>
      <c r="BB187" s="104"/>
      <c r="BC187" s="105"/>
    </row>
    <row r="188" spans="1:54" ht="15">
      <c r="A188" s="12"/>
      <c r="B188" s="12"/>
      <c r="N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B188" s="12"/>
    </row>
  </sheetData>
  <sheetProtection password="D9BE" sheet="1"/>
  <mergeCells count="8">
    <mergeCell ref="C187:BC187"/>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6">
      <formula1>IF(E186="Select",-1,IF(E186="At Par",0,0))</formula1>
      <formula2>IF(E186="Select",-1,IF(E186="At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6">
      <formula1>0</formula1>
      <formula2>IF(E186&lt;&gt;"Select",99.9,0)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6">
      <formula1>0</formula1>
      <formula2>99.9</formula2>
    </dataValidation>
    <dataValidation type="list" allowBlank="1" showInputMessage="1" showErrorMessage="1" sqref="E186">
      <formula1>"Select, Excess (+), Less (-)"</formula1>
    </dataValidation>
    <dataValidation type="decimal" allowBlank="1" showInputMessage="1" showErrorMessage="1" promptTitle="Quantity" prompt="Please enter the Quantity for this item. " errorTitle="Invalid Entry" error="Only Numeric Values are allowed. " sqref="F13:F18 D105:D111 D13 D118:D141 F114:F117 F142 F102 F22:F24 BI102 BI14:BI18 BI22:BI24 BG105:BG111 BG118:BG141 BI114:BI117 BI142 BI48:BI50 F52:F56 F60:F62 BI84:BI86 BI60:BI62 F88:F92 F96:F98 BI88:BI92 BI96:BI98 F64:F68 F72:F74 BI64:BI68 BI72:BI74 F76:F80 F84:F86 BI76:BI80 BI26:BI31 BI35:BI37 F35:F37 F39:F44 BI39:BI44 BI52:BI56 F48:F50 F30:F31 D143:D184 BG143:BG184 BK14:BK18 BK114:BK117 BK142 BK102 BK22:BK24 BK52:BK56 BK60:BK62 BK88:BK92 BK96:BK98 BK64:BK68 BK72:BK74 BK76:BK80 BK84:BK86 BK35:BK37 BK39:BK44 BK48:BK50 BK30:BK31">
      <formula1>0</formula1>
      <formula2>999999999999999</formula2>
    </dataValidation>
    <dataValidation allowBlank="1" showInputMessage="1" showErrorMessage="1" promptTitle="Units" prompt="Please enter Units in text" sqref="E142 E114:E117 BH142 BH114:BH117 BH14:BH104 E13:E25 E30:E104"/>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184">
      <formula1>0</formula1>
      <formula2>999999999999999</formula2>
    </dataValidation>
    <dataValidation type="list" allowBlank="1" showInputMessage="1" showErrorMessage="1" sqref="L179 L180 L181 L182 L18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"INR"</formula1>
    </dataValidation>
    <dataValidation type="list" allowBlank="1" showInputMessage="1" showErrorMessage="1" sqref="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84">
      <formula1>"INR"</formula1>
    </dataValidation>
    <dataValidation type="decimal" allowBlank="1" showInputMessage="1" showErrorMessage="1" promptTitle="Rate Entry" prompt="Please enter the Basic Price in Rupees for this item. " errorTitle="Invaid Entry" error="Only Numeric Values are allowed. " sqref="G13:H18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4">
      <formula1>0</formula1>
      <formula2>999999999999999</formula2>
    </dataValidation>
    <dataValidation allowBlank="1" showInputMessage="1" showErrorMessage="1" promptTitle="Addition / Deduction" prompt="Please Choose the correct One" sqref="J13:J184"/>
    <dataValidation type="list" allowBlank="1" showInputMessage="1" showErrorMessage="1" sqref="K13:K184">
      <formula1>"Partial Conversion, Full Conversion"</formula1>
    </dataValidation>
    <dataValidation type="list" showInputMessage="1" showErrorMessage="1" sqref="I13:I184">
      <formula1>"Excess(+), Less(-)"</formula1>
    </dataValidation>
    <dataValidation allowBlank="1" showInputMessage="1" showErrorMessage="1" promptTitle="Itemcode/Make" prompt="Please enter text" sqref="C13:C184"/>
    <dataValidation type="decimal" allowBlank="1" showInputMessage="1" showErrorMessage="1" errorTitle="Invalid Entry" error="Only Numeric Values are allowed. " sqref="A13:A184">
      <formula1>0</formula1>
      <formula2>999999999999999</formula2>
    </dataValidation>
  </dataValidations>
  <printOptions horizontalCentered="1"/>
  <pageMargins left="0.3937007874015748" right="0.3937007874015748" top="0.3937007874015748" bottom="0.3937007874015748" header="0.31496062992125984" footer="0.31496062992125984"/>
  <pageSetup fitToHeight="0" fitToWidth="1" horizontalDpi="600" verticalDpi="600" orientation="landscape" paperSize="9" scale="62" r:id="rId4"/>
  <rowBreaks count="1" manualBreakCount="1">
    <brk id="174"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E6" sqref="E6:K14"/>
    </sheetView>
  </sheetViews>
  <sheetFormatPr defaultColWidth="9.140625" defaultRowHeight="15"/>
  <sheetData>
    <row r="6" spans="5:11" ht="15">
      <c r="E6" s="115" t="s">
        <v>3</v>
      </c>
      <c r="F6" s="115"/>
      <c r="G6" s="115"/>
      <c r="H6" s="115"/>
      <c r="I6" s="115"/>
      <c r="J6" s="115"/>
      <c r="K6" s="115"/>
    </row>
    <row r="7" spans="5:11" ht="15">
      <c r="E7" s="115"/>
      <c r="F7" s="115"/>
      <c r="G7" s="115"/>
      <c r="H7" s="115"/>
      <c r="I7" s="115"/>
      <c r="J7" s="115"/>
      <c r="K7" s="115"/>
    </row>
    <row r="8" spans="5:11" ht="15">
      <c r="E8" s="115"/>
      <c r="F8" s="115"/>
      <c r="G8" s="115"/>
      <c r="H8" s="115"/>
      <c r="I8" s="115"/>
      <c r="J8" s="115"/>
      <c r="K8" s="115"/>
    </row>
    <row r="9" spans="5:11" ht="15">
      <c r="E9" s="115"/>
      <c r="F9" s="115"/>
      <c r="G9" s="115"/>
      <c r="H9" s="115"/>
      <c r="I9" s="115"/>
      <c r="J9" s="115"/>
      <c r="K9" s="115"/>
    </row>
    <row r="10" spans="5:11" ht="15">
      <c r="E10" s="115"/>
      <c r="F10" s="115"/>
      <c r="G10" s="115"/>
      <c r="H10" s="115"/>
      <c r="I10" s="115"/>
      <c r="J10" s="115"/>
      <c r="K10" s="115"/>
    </row>
    <row r="11" spans="5:11" ht="15">
      <c r="E11" s="115"/>
      <c r="F11" s="115"/>
      <c r="G11" s="115"/>
      <c r="H11" s="115"/>
      <c r="I11" s="115"/>
      <c r="J11" s="115"/>
      <c r="K11" s="115"/>
    </row>
    <row r="12" spans="5:11" ht="15">
      <c r="E12" s="115"/>
      <c r="F12" s="115"/>
      <c r="G12" s="115"/>
      <c r="H12" s="115"/>
      <c r="I12" s="115"/>
      <c r="J12" s="115"/>
      <c r="K12" s="115"/>
    </row>
    <row r="13" spans="5:11" ht="15">
      <c r="E13" s="115"/>
      <c r="F13" s="115"/>
      <c r="G13" s="115"/>
      <c r="H13" s="115"/>
      <c r="I13" s="115"/>
      <c r="J13" s="115"/>
      <c r="K13" s="115"/>
    </row>
    <row r="14" spans="5:11" ht="15">
      <c r="E14" s="115"/>
      <c r="F14" s="115"/>
      <c r="G14" s="115"/>
      <c r="H14" s="115"/>
      <c r="I14" s="115"/>
      <c r="J14" s="115"/>
      <c r="K14" s="115"/>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2019-11-07T12:18:33Z</cp:lastPrinted>
  <dcterms:created xsi:type="dcterms:W3CDTF">2009-01-30T06:42:42Z</dcterms:created>
  <dcterms:modified xsi:type="dcterms:W3CDTF">2020-02-20T08:05:54Z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