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8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<sst xmlns="http://schemas.openxmlformats.org/spreadsheetml/2006/main" count="2496" uniqueCount="868">
  <si>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</si>
  <si>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</si>
  <si>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</si>
  <si>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</si>
  <si>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</si>
  <si>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</si>
  <si>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</si>
  <si>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</si>
  <si>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</si>
  <si>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</si>
  <si>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</si>
  <si>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</si>
  <si>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</si>
  <si>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</si>
  <si>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</si>
  <si>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</si>
  <si>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</si>
  <si>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</si>
  <si>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</si>
  <si>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</si>
  <si>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</si>
  <si>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</si>
  <si>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</si>
  <si>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</si>
  <si>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</si>
  <si>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</si>
  <si>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</si>
  <si>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</si>
  <si>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</si>
  <si>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</si>
  <si>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</si>
  <si>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</si>
  <si>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</si>
  <si>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</si>
  <si>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</si>
  <si>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</si>
  <si>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</si>
  <si>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</si>
  <si>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</si>
  <si>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</si>
  <si>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</si>
  <si>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</si>
  <si>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</si>
  <si>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</si>
  <si>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</si>
  <si>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</si>
  <si>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</si>
  <si>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</si>
  <si>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</si>
  <si>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</si>
  <si>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</si>
  <si>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</si>
  <si>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</si>
  <si>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</si>
  <si>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</si>
  <si>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</si>
  <si>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</si>
  <si>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</si>
  <si>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</si>
  <si>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</si>
  <si>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</si>
  <si>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</si>
  <si>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</si>
  <si>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</si>
  <si>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</si>
  <si>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</si>
  <si>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</si>
  <si>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</si>
  <si>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</si>
  <si>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</si>
  <si>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</si>
  <si>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</si>
  <si>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</si>
  <si>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</si>
  <si>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</si>
  <si>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</si>
  <si>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</si>
  <si>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</si>
  <si>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</si>
  <si>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</si>
  <si>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</si>
  <si>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</si>
  <si>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</si>
  <si>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</si>
  <si>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</si>
  <si>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</si>
  <si>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</si>
  <si>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</si>
  <si>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</si>
  <si>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</si>
  <si>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</si>
  <si>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</si>
  <si>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</si>
  <si>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</si>
  <si>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</si>
  <si>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</si>
  <si>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</si>
  <si>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</si>
  <si>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</si>
  <si>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</si>
  <si>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</si>
  <si>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</si>
  <si>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</si>
  <si>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</si>
  <si>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</si>
  <si>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</si>
  <si>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</si>
  <si>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</si>
  <si>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</si>
  <si>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</si>
  <si>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</si>
  <si>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</si>
  <si>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</si>
  <si>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</si>
  <si>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</si>
  <si>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</si>
  <si>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</si>
  <si>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</si>
  <si>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</si>
  <si>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</si>
  <si>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</si>
  <si>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</si>
  <si>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</si>
  <si>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</si>
  <si>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</si>
  <si>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</si>
  <si>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</si>
  <si>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</si>
  <si>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</si>
  <si>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</si>
  <si>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</si>
  <si>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</si>
  <si>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</si>
  <si>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</si>
  <si>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</si>
  <si>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</si>
  <si>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</si>
  <si>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</si>
  <si>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</si>
  <si>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</si>
  <si>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</si>
  <si>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</si>
  <si>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</si>
  <si>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</si>
  <si>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</si>
  <si>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</si>
  <si>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</si>
  <si>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</si>
  <si>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</si>
  <si>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</si>
  <si>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</si>
  <si>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</si>
  <si>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</si>
  <si>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</si>
  <si>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</si>
  <si>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</si>
  <si>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</si>
  <si>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</si>
  <si>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</si>
  <si>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</si>
  <si>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</si>
  <si>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</si>
  <si>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</si>
  <si>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</si>
  <si>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</si>
  <si>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</si>
  <si>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</si>
  <si>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</si>
  <si>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</si>
  <si>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</si>
  <si>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</si>
  <si>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</si>
  <si>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</si>
  <si>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</si>
  <si>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</si>
  <si>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</si>
  <si>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</si>
  <si>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</si>
  <si>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</si>
  <si>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</si>
  <si>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</si>
  <si>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</si>
  <si>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</si>
  <si>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</si>
  <si>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</si>
  <si>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</si>
  <si>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</si>
  <si>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</si>
  <si>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</si>
  <si>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</si>
  <si>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</si>
  <si>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</si>
  <si>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</si>
  <si>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</si>
  <si>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</si>
  <si>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</si>
  <si>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</si>
  <si>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</si>
  <si>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</si>
  <si>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</si>
  <si>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</si>
  <si>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</si>
  <si>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</si>
  <si>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</si>
  <si>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</si>
  <si>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</si>
  <si>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</si>
  <si>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</si>
  <si>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</si>
  <si>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</si>
  <si>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</si>
  <si>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</si>
  <si>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</si>
  <si>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</si>
  <si>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</si>
  <si>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</si>
  <si>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</si>
  <si>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</si>
  <si>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</si>
  <si>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</si>
  <si>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</si>
  <si>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</si>
  <si>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</si>
  <si>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</si>
  <si>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</si>
  <si>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</si>
  <si>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</si>
  <si>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</si>
  <si>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</si>
  <si>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</si>
  <si>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</si>
  <si>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</si>
  <si>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</si>
  <si>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</si>
  <si>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</si>
  <si>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</si>
  <si>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</si>
  <si>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</si>
  <si>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</si>
  <si>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</si>
  <si>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</si>
  <si>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</si>
  <si>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</si>
  <si>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</si>
  <si>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</si>
  <si>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</si>
  <si>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</si>
  <si>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</si>
  <si>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</si>
  <si>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</si>
  <si>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Mtr.</t>
  </si>
  <si>
    <t>Each</t>
  </si>
  <si>
    <t>set</t>
  </si>
  <si>
    <t>mtr</t>
  </si>
  <si>
    <t>each</t>
  </si>
  <si>
    <t>BI01010001010000000000000515BI0100001113</t>
  </si>
  <si>
    <t>BI01010001010000000000000515BI0100001114</t>
  </si>
  <si>
    <t>M.T.</t>
  </si>
  <si>
    <t>Sqm</t>
  </si>
  <si>
    <t>nos.</t>
  </si>
  <si>
    <t>mtr.</t>
  </si>
  <si>
    <t>Surface Dressing of the ground in any kind of soil including removing vegetation inequalities not exceeding 15 cm depth and disposal of the rubbish within a lead upto 75 m as directed.</t>
  </si>
  <si>
    <t>SqM</t>
  </si>
  <si>
    <t>CuM.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</si>
  <si>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</si>
  <si>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INR  One Lakh Ninety Four Thousand  &amp;Forty  Only</t>
  </si>
  <si>
    <t>Labour for Chipping of concrete surface before taking up Plastering work.</t>
  </si>
  <si>
    <t>SQ.M</t>
  </si>
  <si>
    <t>Supplying, fitting and fixing best quality Indian make mirror 5.5 mm thick with silvering as per I.S.I. specifications supported on fibre glass frame of any colour, frame size 550 mm X 400 mm</t>
  </si>
  <si>
    <t>Supplying fitting fixing PTMT smart shelf of approved make of size 300 mm</t>
  </si>
  <si>
    <t>Supplying, fitting and fixing 10 litre P.V.C. low-down cistern conforming to I.S. specification with P.V.C. fittings complete,C.I. brackets including two coats of painting to bracket etc.White</t>
  </si>
  <si>
    <t>Supplying, fitting and fixing pedestal of approved make for wash basin (white)</t>
  </si>
  <si>
    <t>Supplying, fitting and fixing C.I. square jalli. (ii)  150 mm</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</si>
  <si>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</si>
  <si>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</si>
  <si>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</si>
  <si>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</si>
  <si>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</si>
  <si>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</si>
  <si>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</si>
  <si>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</si>
  <si>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</si>
  <si>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</si>
  <si>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</si>
  <si>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</si>
  <si>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</si>
  <si>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</si>
  <si>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</si>
  <si>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</si>
  <si>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</si>
  <si>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</si>
  <si>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</si>
  <si>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</si>
  <si>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</si>
  <si>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</si>
  <si>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</si>
  <si>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</si>
  <si>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</si>
  <si>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</si>
  <si>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</si>
  <si>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</si>
  <si>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</si>
  <si>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</si>
  <si>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</si>
  <si>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</si>
  <si>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</si>
  <si>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</si>
  <si>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</si>
  <si>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</si>
  <si>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</si>
  <si>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</si>
  <si>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</si>
  <si>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</si>
  <si>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</si>
  <si>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</si>
  <si>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</si>
  <si>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</si>
  <si>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</si>
  <si>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</si>
  <si>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</si>
  <si>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</si>
  <si>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</si>
  <si>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</si>
  <si>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</si>
  <si>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</si>
  <si>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</si>
  <si>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</si>
  <si>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</si>
  <si>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</si>
  <si>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</si>
  <si>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</si>
  <si>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</si>
  <si>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</si>
  <si>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</si>
  <si>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</si>
  <si>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</si>
  <si>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</si>
  <si>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</si>
  <si>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</si>
  <si>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</si>
  <si>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</si>
  <si>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</si>
  <si>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</si>
  <si>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</si>
  <si>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</si>
  <si>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</si>
  <si>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</si>
  <si>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</si>
  <si>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</si>
  <si>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</si>
  <si>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</si>
  <si>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</si>
  <si>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</si>
  <si>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</si>
  <si>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</si>
  <si>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</si>
  <si>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</si>
  <si>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</si>
  <si>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</si>
  <si>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</si>
  <si>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</si>
  <si>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</si>
  <si>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</si>
  <si>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</si>
  <si>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Set</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</si>
  <si>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</si>
  <si>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</si>
  <si>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</si>
  <si>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</si>
  <si>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</si>
  <si>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</si>
  <si>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</si>
  <si>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</si>
  <si>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</si>
  <si>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</si>
  <si>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</si>
  <si>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</si>
  <si>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</si>
  <si>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</si>
  <si>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</si>
  <si>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</si>
  <si>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</si>
  <si>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</si>
  <si>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</si>
  <si>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</si>
  <si>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</si>
  <si>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</si>
  <si>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</si>
  <si>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</si>
  <si>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</si>
  <si>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</si>
  <si>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</si>
  <si>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</si>
  <si>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</si>
  <si>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</si>
  <si>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</si>
  <si>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</si>
  <si>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</si>
  <si>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</si>
  <si>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</si>
  <si>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</si>
  <si>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</si>
  <si>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</si>
  <si>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</si>
  <si>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</si>
  <si>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</si>
  <si>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</si>
  <si>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</si>
  <si>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</si>
  <si>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</si>
  <si>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</si>
  <si>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</si>
  <si>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</si>
  <si>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</si>
  <si>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Mtr</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</si>
  <si>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</si>
  <si>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</si>
  <si>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</si>
  <si>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</si>
  <si>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</si>
  <si>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</si>
  <si>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</si>
  <si>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</si>
  <si>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</si>
  <si>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</si>
  <si>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</si>
  <si>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</si>
  <si>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</si>
  <si>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</si>
  <si>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</si>
  <si>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</si>
  <si>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</si>
  <si>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</si>
  <si>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</si>
  <si>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</si>
  <si>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</si>
  <si>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</si>
  <si>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</si>
  <si>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</si>
  <si>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</si>
  <si>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</si>
  <si>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</si>
  <si>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</si>
  <si>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</si>
  <si>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</si>
  <si>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</si>
  <si>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Civil work</t>
  </si>
  <si>
    <t>Performing Lateral load test on two piles or two groups of piles by introducing a hydraulic jack with gauge between two piles or pile groups under test by applying horizontal loads in increments of about 20% of the estimated safe load at each stage and applying the next increment after the rate of displacement is nearer to 0.1 mm. per 30 minutes till the total displacement becomes, 12 mm at the cutoff level including the cost of arranging the entire set-up, hire charges of all implements including at least two dial gauges, preparing the pile head if necessary, and removal of all arrangement after completion etc. complete in all respect including
cost of carriage of all materials and as per IS specification and direction of Engineer-in-charge.</t>
  </si>
  <si>
    <t>(c) Anti termite treatment to the top surface of the consolidated earth within plinth walls with chemical emulsion by admixing chloropyrofos emulsifiable concentrates (1% concentration) with water by weight at the rate of 5 Litres per sq. m. of the surface before sand bed or sub-grade is laid. Holes upto 50 mm. to 75 mm. deep at 150 mm. centre to centre both ways shall be made with 12 mm, diameter mild steel rod on the surface to facilitate saturationofthesoilwiththechemical emulsion.The work shall be carried out as per specification described in para 6.4 of code IS-6313 (part -II) 1981. ( Mode ofmeasurment willbe perSq.m ofplan area of plinth  treated</t>
  </si>
  <si>
    <t>Filling in foundation or plinth by silver sand in layers not exceeding 150 mm as directed and consoliding the same by through saturation with water ramming complete including the cost of supply of sand (payment to be made on measurment of finished quantity) Flooring Base</t>
  </si>
  <si>
    <t>Single Brick Flat Soling of picked jhama bricks including ramming and dressing bed to proper level and filling joints with  local sand.</t>
  </si>
  <si>
    <t>Ordinary Cement concrete (mix 1:2:4) with graded stone chips (20mm nominal size) excluding shuttering and reinforcement,if any, in gound floor as per relevant IS codes.
Pakur variety</t>
  </si>
  <si>
    <t>Neat cement punning about 1.5mm thick in wall,dado,window sill,floor etc.
NOTE:Cement 0.152 cu.m per100 sq.m.</t>
  </si>
  <si>
    <t>Applying Acrylic Emulsion Paint of approved make and brand on walls and ceiling including sand papering in intermediate coats including putty (to be done under specific instruction of Superintending Engineer) : (Two coats)
i) Standard Quality</t>
  </si>
  <si>
    <t>Primming One coat on Timber or Plaster surface with Synthetic Oil bound Primer of approved Quality inclusing smooting surface by sand Papering etc</t>
  </si>
  <si>
    <t>Priming one coat  on steel or other metal surface with synthetic oil bound primer of approved quality including smoothening surfaces by sand papering etc.</t>
  </si>
  <si>
    <t>Supplying 1.5mm thick M.S. sheet fitted and fixed on one or both faces of M.S./ W.I. gate etc. with point welding at not more than 150mm  apart complete in all respect as per design including cost of all labour and materials</t>
  </si>
  <si>
    <t>Iron hasp bolt of approved quality fitted and fixed complete (oxidised) with 16mm dia rod with centre bolt and round fitting. 250mm long.</t>
  </si>
  <si>
    <t>Godrej  Hydraulic door closer fitted and fixed complete.Medium Type</t>
  </si>
  <si>
    <t>Providing and fixing at or near ground level precast cement concrete in kerbs (size: 450 mm x 350 mm x width 150 mm at bottom with bevelled nosing at top) of cement concreat M20 Grade without reinforcement, fixing as per approved pattern and setting in position at site after preparing the bed grade and slopes by laying Cement concrete with jhama khoa (1:4:8) as per specification and direction of Engineer-in-Charge including filling of joints with 10 mm thick cement morter (3:1) and back filling the vertical piece properly with earth duly compacted and curing the morter joints for atleast 3 days including cost and carriage of all materials complete.</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</si>
  <si>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</si>
  <si>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Supplying, fitting and fixing Closet seat of approved make with lid and C.P.hinges, rubber buffer and brass screws complete. (b) Anglo Indian (ii) Plastic (hallow type) 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</si>
  <si>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450 mm X 300 mm size </t>
  </si>
  <si>
    <t>Supplying ,fittings &amp; fixing of stainless steel sink complete with waste fittings and two coats of painting of C.I. Brackets. (a) Sink only .(ii) 630X550X180 mm</t>
  </si>
  <si>
    <t>Supplying, fitting and fixing 32 mm dia. Flush Pipe with necessary fixing materials and clamps complete. Polythene Flush Pipe.</t>
  </si>
  <si>
    <t>Supplying, fitting and fixing approved brand P.V.C. CONNECTOR white flexible, with both ends coupling with heavy brass C.P. nut, 15 mm dia. (iv)  750 mm long</t>
  </si>
  <si>
    <t>Supplying ,fitting and fixing 15 mm swan neck tap with left &amp; right hand operating nob with aerator (Equivalent to Code No. 510  &amp; 510 (A) Model - Tropical / Sumthing Special of ESSCO or similar brand).</t>
  </si>
  <si>
    <t>Supplying ,fitting and fixing bib cock or stop cock. chromium plated Bib Cock short body (Equivalent to Code No. 511 &amp; Model - Tropical / Sumthing Special of ESSCO or similar).</t>
  </si>
  <si>
    <t>Supplying ,fitting and fixing bib cock or stop cock. chromium plated Stop Cock short body (Equivalent to Code No. 513(A) &amp; 513 (B) Model - Tropical / Sumthing Special of ESSCO or similar).</t>
  </si>
  <si>
    <t>Supplying, fitting and fixing towel rail with two brackets.  C.P. over brass 25 mm dia. and 600 mm long</t>
  </si>
  <si>
    <t>Suppling fitting fixing liquid soapcontainer b) PTMT (Prayag or Equivelent)</t>
  </si>
  <si>
    <t>Suppling fitting fixing soap holder a) PTMT (Prayag or Equivelent)</t>
  </si>
  <si>
    <t>Supplying, fitting and fixing C.I. round grating. (ii)  150 mm dia</t>
  </si>
  <si>
    <t xml:space="preserve">Labour for punching hole in plastic water storage tank upto 50 mm dia </t>
  </si>
  <si>
    <t>cum</t>
  </si>
  <si>
    <t>Sqm.</t>
  </si>
  <si>
    <t>cum.</t>
  </si>
  <si>
    <t>MT</t>
  </si>
  <si>
    <t>Qtl</t>
  </si>
  <si>
    <t>m</t>
  </si>
  <si>
    <t>sqm</t>
  </si>
  <si>
    <t>job</t>
  </si>
  <si>
    <t>Cum</t>
  </si>
  <si>
    <t>nos</t>
  </si>
  <si>
    <t>BI01010001010000000000000515BI0100001482</t>
  </si>
  <si>
    <t>BI01010001010000000000000515BI0100001483</t>
  </si>
  <si>
    <t>BI01010001010000000000000515BI0100001484</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</si>
  <si>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</si>
  <si>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</si>
  <si>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</si>
  <si>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</si>
  <si>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</si>
  <si>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</si>
  <si>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</si>
  <si>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</si>
  <si>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</si>
  <si>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</si>
  <si>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</si>
  <si>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</si>
  <si>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</si>
  <si>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</si>
  <si>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</si>
  <si>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</si>
  <si>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Providing Bored Cast-in-situ M25 grade R.C.C. pile in position as per specifications in all kinds of soil including cost of boring using drilling mud to stabilize the bore and flushing the bore of excess mud with freshly prepared drilling fluid by using pumps prior to placing concrete by tremie pipe in one continuous operation and including the cost of all materials and labour for placing of concrete and also excluding the cost of mobilization and hire charges of all equipment necessary for boring, welding of reinforcement cage as necessary and lowering of reinforcement cage, preparation and placing of concrete, including the cost of concrete but excluding the cost of reinforcement and labour for bending binding etc. complete as per Drawing and Technical Specifications and removal of excavated earth with all lifts and lead upto 1000 m. Work to be executed as per IS: 2911 (Part II Sec 2).
(b) Using tripod, winches
For 600mm Pile</t>
  </si>
  <si>
    <t>Removal of mud/sludge/slurry/liquid earth obtained during piling work from the working site and disposal of the same beyond the KMC/Municipal or any suitable area with conformity of Municipal Corporation Rules using tanker including loading and unloading the same with pump, clearing the site complete in all respect as per direction of the Engineer-in-charge. For 600mm Pile</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</si>
  <si>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mm(a) Depth of excavation not exceeding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</si>
  <si>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 (b) Depth of excavation for additional depth beyond 1,500 mm. and upto 3,000 mm. but not requiring shoring.</t>
  </si>
  <si>
    <t>Earth work in filling in foundation trenches or plinth with good earth, in layers not exceeding 150 mm. including watering and ramming etc. layer by layer complete. (Payment to be made on the basis of measurement of finished quantity of work)(a) With earth obtained from excavation of foundation.</t>
  </si>
  <si>
    <t>Earth work in filling in foundation trenches or plinth with good earth, in layers not exceeding 150 mm. including watering and ramming etc. layer by layer complete. (Payment to be made on the basis of measurement of finished quantity of work)c) (i) With carried earth arranged by the contractor
within a radius of 1 km. including cost of carried</t>
  </si>
  <si>
    <t>Earth work in filling in compound, tank, low land,
ditches etc. with good earth, in layers not exceeding
150 mm. including breaking clods and consolidating
the same by ramming and dressing complete.
(Payment will be made on profile measurement before and after the work) 
iii) With carried earth arranged by the contractor
within a radius exceeding 5 km. but not exceeding 10
km. including cost of carried earth.</t>
  </si>
  <si>
    <t>Ordinary Cement concrete (mix 1:2:4) with graded stone chips (6mm nominal size) excluding shuttering and reinforcement,if any, in gound floor as per relevant IS codes. Pakur varity</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</si>
  <si>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In Ground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</si>
  <si>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1st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</si>
  <si>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2nd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</si>
  <si>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3rd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</si>
  <si>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4th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</si>
  <si>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5th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</si>
  <si>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6th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</si>
  <si>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7th Floor</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</si>
  <si>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foundation.With approved concrete pump 
8th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</si>
  <si>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</si>
  <si>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1st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</si>
  <si>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2nd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</si>
  <si>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3rd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</si>
  <si>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4th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</si>
  <si>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5th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</si>
  <si>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6th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</si>
  <si>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7th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</si>
  <si>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9 to 12 mm thick approved quality ply
board shuttering in any concrete work 
8th Floor</t>
  </si>
  <si>
    <t xml:space="preserve">Extra for staging beyond 4 mtr (Mode of measurement area of unsupported horizontal projection, where staging beyond 4 mtr. is practically un-avoidable) staging height to be considered for 4 mtr. above G.L. tomean height of soffit and plan area in between out side of ring beam minus hollow shaft if any and annular ring beam of staging above metial 4 Mtr.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</si>
  <si>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</si>
  <si>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1st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</si>
  <si>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2nd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</si>
  <si>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3rd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</si>
  <si>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4th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</si>
  <si>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5th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</si>
  <si>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6th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</si>
  <si>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7th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</si>
  <si>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direction.(i) Tor steel/Mild Steel
I. SAIL/TATA/RINL
8th floor</t>
  </si>
  <si>
    <t>Brick work with 1st class bricks in cement mortar (1:6). 
Foundation &amp; Plinth</t>
  </si>
  <si>
    <t>Brick work with 1st class bricks in cement mortar (1:6).
Ground Floor</t>
  </si>
  <si>
    <t>Brick work with 1st class bricks in cement mortar (1:6).
1st Floor</t>
  </si>
  <si>
    <t>Brick work with 1st class bricks in cement mortar (1:6).
2nd Floor</t>
  </si>
  <si>
    <t>Brick work with 1st class bricks in cement mortar (1:6).
3rd Floor</t>
  </si>
  <si>
    <t>Brick work with 1st class bricks in cement mortar (1:6).
4th Floor</t>
  </si>
  <si>
    <t>Brick work with 1st class bricks in cement mortar (1:6).
5th Floor</t>
  </si>
  <si>
    <t>Brick work with 1st class bricks in cement mortar (1:6).
6th Floor</t>
  </si>
  <si>
    <t>Brick work with 1st class bricks in cement mortar (1:6).
7th Floor</t>
  </si>
  <si>
    <t>Brick work with 1st class bricks in cement mortar (1:6)
8th Floor</t>
  </si>
  <si>
    <t>125 mm. thick brick work with 1st class bricks in cement mortar (1:4) in.
Ground Floor</t>
  </si>
  <si>
    <t>125 mm. thick brick work with 1st class bricks in cement mortar (1:4) in.
1st Floor</t>
  </si>
  <si>
    <t>125 mm. thick brick work with 1st class bricks in cement mortar (1:4) in.
2nd Floor</t>
  </si>
  <si>
    <t>125 mm. thick brick work with 1st class bricks in cement mortar (1:4) in.
3rd Floor</t>
  </si>
  <si>
    <t>125 mm. thick brick work with 1st class bricks in cement mortar (1:4) in.
4th Floor</t>
  </si>
  <si>
    <t>125 mm. thick brick work with 1st class bricks in cement mortar (1:4) in.
5th Floor</t>
  </si>
  <si>
    <t>125 mm. thick brick work with 1st class bricks in cement mortar (1:4) in.
6th Floor</t>
  </si>
  <si>
    <t>125 mm. thick brick work with 1st class bricks in cement mortar (1:4) in.
7th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</si>
  <si>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</si>
  <si>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</si>
  <si>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</si>
  <si>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</si>
  <si>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4th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</si>
  <si>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5th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</si>
  <si>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6th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</si>
  <si>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7th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</si>
  <si>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8th Floor</t>
  </si>
  <si>
    <t>With 6:1 cement mortar b) 15mm thick plaster INSIDE
Ground Floor</t>
  </si>
  <si>
    <t>With 6:1 cement mortar b) 15mm thick plaster INSIDE
1st Floor</t>
  </si>
  <si>
    <t>With 6:1 cement mortar b) 15mm thick plaster INSIDE
2nd Floor</t>
  </si>
  <si>
    <t>With 6:1 cement mortar b) 15mm thick plaster INSIDE
3rd Floor</t>
  </si>
  <si>
    <t>With 6:1 cement mortar b) 15mm thick plaster INSIDE
4th Floor</t>
  </si>
  <si>
    <t>With 6:1 cement mortar b) 15mm thick plaster INSIDE
5th Floor</t>
  </si>
  <si>
    <t>With 6:1 cement mortar b) 15mm thick plaster INSIDE
6th Floor</t>
  </si>
  <si>
    <t>With 6:1 cement mortar b) 15mm thick plaster INSIDE
7th Floor</t>
  </si>
  <si>
    <t>With 6:1 cement mortar b) 15mm thick plaster INSIDE
8th Floor</t>
  </si>
  <si>
    <t>With 6:1 cement mortar a) 20mm thick plaster  OUTSIDE
Ground Floor</t>
  </si>
  <si>
    <t>With 6:1 cement mortar a) 20mm thick plaster  OUTSIDE
1st Floor</t>
  </si>
  <si>
    <t>With 6:1 cement mortar a) 20mm thick plaster  OUTSIDE
2nd Floor</t>
  </si>
  <si>
    <t>With 6:1 cement mortar a) 20mm thick plaster  OUTSIDE
3rd Floor</t>
  </si>
  <si>
    <t>With 6:1 cement mortar a) 20mm thick plaster  OUTSIDE
4th Floor</t>
  </si>
  <si>
    <t>With 6:1 cement mortar a) 20mm thick plaster  OUTSIDE
5th Floor</t>
  </si>
  <si>
    <t>With 6:1 cement mortar a) 20mm thick plaster  OUTSIDE
6th Floor</t>
  </si>
  <si>
    <t>With 6:1 cement mortar a) 20mm thick plaster  OUTSIDE
7th Floor</t>
  </si>
  <si>
    <t>With 6:1 cement mortar a) 20mm thick plaster  OUTSIDE
8th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</si>
  <si>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(a) 20 mm thick plaster </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</si>
  <si>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</si>
  <si>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</si>
  <si>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2nd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</si>
  <si>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3rd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</si>
  <si>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4th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</si>
  <si>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5th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</si>
  <si>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6th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</si>
  <si>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7th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</si>
  <si>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leaf)Ground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</si>
  <si>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1st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</si>
  <si>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leaf)2nd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</si>
  <si>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3rd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</si>
  <si>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4th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</si>
  <si>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5th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</si>
  <si>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6th Floor</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</si>
  <si>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35 mm thick shutters (single leaf)
7th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</si>
  <si>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66mm x 90mm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</si>
  <si>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1st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</si>
  <si>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2nd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</si>
  <si>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3rd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</si>
  <si>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4th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</si>
  <si>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5th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</si>
  <si>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6th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</si>
  <si>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7th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</si>
  <si>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8th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</si>
  <si>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</si>
  <si>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1st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</si>
  <si>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2nd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</si>
  <si>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3rd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</si>
  <si>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4th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</si>
  <si>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5th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</si>
  <si>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6th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</si>
  <si>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7th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</si>
  <si>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8th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</si>
  <si>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</si>
  <si>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1st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</si>
  <si>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2nd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</si>
  <si>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3rd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</si>
  <si>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4th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</si>
  <si>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5th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</si>
  <si>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6th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</si>
  <si>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7th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</si>
  <si>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EIC.(b) Two coats (on new works only).External surface 
8th Floor</t>
  </si>
  <si>
    <t>Rendering the surface of walls and ceiling with white cement based wall putty of approved make and brand(1.5mm thick) ALL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</si>
  <si>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EIC.In  
(a) One Coat
i) Water based interior grade Acrylic Primer</t>
  </si>
  <si>
    <t>Painting with best quality synthetic enamel paint of approved make and brand including smoothening surface by sand papering etc. including using of approved putty etc. on the surface, if necessary  :
On timber or plastered surface :With super gloss (hi-gloss) - (iv) Two coats (with any shade except white)</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</si>
  <si>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Ground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</si>
  <si>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1st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</si>
  <si>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2nd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</si>
  <si>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3rd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</si>
  <si>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4th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</si>
  <si>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5th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</si>
  <si>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6th Floor</t>
  </si>
  <si>
    <t>Supplying,fitting &amp; fixing granite slab 15mm to 18mm thick in floor, lobby, stair, landing and treads etc. over 20mm (avg) thick base of cement morter (1:2) laid with white cement slurry @ 4.40Kg per Square meter before placing of granite and jointed with white cement slurry @ 2.0 Kg per square meter with necessary pigments and complete as per direction of Engineer-in-charge including cost of all materials, labours, curing and roughening of concrete surface complete.
In ground floor
(b) Area of each Granite slab 0.6 to 1.0 Square meter.
7th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</si>
  <si>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</si>
  <si>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
1nd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</si>
  <si>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
2rd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</si>
  <si>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decorative3th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</si>
  <si>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</si>
  <si>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
5th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</si>
  <si>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
6th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</si>
  <si>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a)FLOOR With Sand Cement Mortar (1:4) 20 mm thick &amp; 2 mm thick cement slurry at back side of tiles using cement @ 2.91 Kg/Sq.m &amp; joint filling using white cement slurry @
0.20kg/Sq.m. (a) Area of each tile upto 0.09 Sq.m
(i) Coloured decorative
7th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</si>
  <si>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</si>
  <si>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</si>
  <si>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</si>
  <si>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</si>
  <si>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</si>
  <si>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5th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</si>
  <si>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6th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</si>
  <si>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 Area of each tile upto 0.09 Sq.m (i) Coloured decorative at Wall
7th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</si>
  <si>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</si>
  <si>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1st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</si>
  <si>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2nd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</si>
  <si>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3rd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</si>
  <si>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4th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</si>
  <si>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5th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</si>
  <si>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6th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</si>
  <si>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contractor).Sizes-300 mm x300mm x10 mm with breaking strength &gt;1200 N
7th Floor</t>
  </si>
  <si>
    <t>Supplying dividing strip fitted and fixed with cement mortar (1:3) in mosaic or patent stone floor, dado etc. complete as per direction of the Engineer-in-charge
(b) 25 mm. wide strip</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</si>
  <si>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</si>
  <si>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</si>
  <si>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2nd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</si>
  <si>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3rd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</si>
  <si>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4th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</si>
  <si>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5th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</si>
  <si>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6th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</si>
  <si>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7th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</si>
  <si>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8th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</si>
  <si>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</si>
  <si>
    <t>Extra cost of labour for prefinished and premoulded Nosing to treads of steps, railing, window sill etc. of Kota Stone</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</si>
  <si>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less than
22.5 Kg./m</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</si>
  <si>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</si>
  <si>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II) Coloured
h)Louvered window.
i) Top, bottom and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</si>
  <si>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II) Coloured
h)Louvered window.
ii) Louvered Section.</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</si>
  <si>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II) Coloured
h)Louvered window.
iii) Cleat angle ( Non-annodized).</t>
  </si>
  <si>
    <t>Supplying bubble free float glass of approved make and brand conforming to IS: 2835-1987.
 ii) 4mm thick coloured / tinted / smoke glass.</t>
  </si>
  <si>
    <t>Labour charge for fabrication and installation of composite door, window, partitions made from annodized extruded alloy aluminium sections for the following units:-v ) Louvered window.
i)For ground floor</t>
  </si>
  <si>
    <t>Labour charge for fabrication and installation of composite door, window, partitions made from annodized extruded alloy aluminium sections for the following units:-v ) Louvered window.
1st Floor</t>
  </si>
  <si>
    <t>Labour charge for fabrication and installation of composite door, window, partitions made from annodized extruded alloy aluminium sections for the following units:-v ) Louvered window.
2nd Floor</t>
  </si>
  <si>
    <t>Labour charge for fabrication and installation of composite door, window, partitions made from annodized extruded alloy aluminium sections for the following units:-v ) Louvered window.
3rd Floor</t>
  </si>
  <si>
    <t>Labour charge for fabrication and installation of composite door, window, partitions made from annodized extruded alloy aluminium sections for the following units:-v ) Louvered window.
4th Floor</t>
  </si>
  <si>
    <t>Labour charge for fabrication and installation of composite door, window, partitions made from annodized extruded alloy aluminium sections for the following units:-v ) Louvered window.
5th Floor</t>
  </si>
  <si>
    <t>Labour charge for fabrication and installation of composite door, window, partitions made from annodized extruded alloy aluminium sections for the following units:-v ) Louvered window.
6th Floor</t>
  </si>
  <si>
    <t>Labour charge for fabrication and installation of composite door, window, partitions made from annodized extruded alloy aluminium sections for the following units:-v ) Louvered window.
7th Floor</t>
  </si>
  <si>
    <t>Supplying,fitting &amp; fixing of 2-Track / 3-Track Aluminium sliding  Window of all Aluminium  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hitectural drawings and direction of Engineer-in-charge. 10-12 Micron thickness Annodizing film
Natural white For 2-Track window : Members for Bottom frame @ 0.875 Kg per Mtr. and for Top and Side frame @ 0.778 Kg per Mtr. and for shutter Bottom
and Top member @ 0.472 Kg per Mtr., Style side  ember @ 0.493 Kg per Mtr. and Interlock member @ 0.612 Kg per Mtr.For 3-Track window : Members for Bottom frame @ 1.233 Kg per Mtr.
and for Top and Side frame @ 1.067 Kg per Mtr. and for shutter Bottom
and Top member @ 0.472 Kg per Mtr., Style side member @ 0.493 Kg
per Mtr. and Interlock member @ 0.612 Kg per Mtr.
[Note : for estimate purpose construction wing may consider weight of 2- track Aluminium window @ 5.5 Kg per Sq.M.and 3-track Aluminium
window @ 6.5 Kg per Sq.M]</t>
  </si>
  <si>
    <t>Supplying maruti lock (100mm)</t>
  </si>
  <si>
    <t>a) M.S. or W.I. Ornamental grill of approved design joints continuously welded with M.S,W.I. Flats and bars of windows, railing etc. fitted and fixed with necessary screws and lugs in ground floor.(i) Grill weighing above 16 Kg./sq. Mtr 
Ground Floor</t>
  </si>
  <si>
    <t>a) M.S. or W.I. Ornamental grill of approved design joints continuously welded with M.S,W.I. Flats and bars of windows, railing etc. fitted and fixed with necessary screws and lugs in ground floor.(i) Grill weighing above 16 Kg./sq. Mtr 
1st Floor</t>
  </si>
  <si>
    <t>a) M.S. or W.I. Ornamental grill of approved design joints continuously welded with M.S,W.I. Flats and bars of windows, railing etc. fitted and fixed with necessary screws and lugs in ground floor.(i) Grill weighing above 16 Kg./sq. Mtr 
2nd Floor</t>
  </si>
  <si>
    <t>a) M.S. or W.I. Ornamental grill of approved design joints continuously welded with M.S,W.I. Flats and bars of windows, railing etc. fitted and fixed with necessary screws and lugs in ground floor.(i) Grill weighing above 16 Kg./sq. Mtr 
3rd Floor</t>
  </si>
  <si>
    <t>a) M.S. or W.I. Ornamental grill of approved design joints continuously welded with M.S,W.I. Flats and bars of windows, railing etc. fitted and fixed with necessary screws and lugs in ground floor.(i) Grill weighing above 16 Kg./sq. Mtr 
4th Floor</t>
  </si>
  <si>
    <t>a) M.S. or W.I. Ornamental grill of approved design joints continuously welded with M.S,W.I. Flats and bars of windows, railing etc. fitted and fixed with necessary screws and lugs in ground floor.(i) Grill weighing above 16 Kg./sq. Mtr 
5th Floor</t>
  </si>
  <si>
    <t>a) M.S. or W.I. Ornamental grill of approved design joints continuously welded with M.S,W.I. Flats and bars of windows, railing etc. fitted and fixed with necessary screws and lugs in ground floor.(i) Grill weighing above 16 Kg./sq. Mtr 
6th Floor</t>
  </si>
  <si>
    <t>a) M.S. or W.I. Ornamental grill of approved design joints continuously welded with M.S,W.I. Flats and bars of windows, railing etc. fitted and fixed with necessary screws and lugs in ground floor.(i) Grill weighing above 16 Kg./sq. Mtr 
7th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</si>
  <si>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Ground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</si>
  <si>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1st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</si>
  <si>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2nd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</si>
  <si>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3rd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</si>
  <si>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4th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</si>
  <si>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5th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</si>
  <si>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6th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</si>
  <si>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7th Floor</t>
  </si>
  <si>
    <t xml:space="preserve"> 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</si>
  <si>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75mm X 40mm X 1.12mm</t>
  </si>
  <si>
    <t>Anodised aluminium barrel / tower /socket bolt (full covered) of approved manufractured from extructed section conforming to I.S. 204/74 fitted with cadmium plated screws. 
100 mm grip x 10 mm dia rod.</t>
  </si>
  <si>
    <t>Anodised aliminium D-type handle of approved quality manufactured from extruded section conforming to I.S. specification (I.S. 230/72) fitted and fixed complete:(a) With continuous plate base (Hexagonal / Round rod) 
100 mm grip x 10 mm dia rod.</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</si>
  <si>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15 mm </t>
  </si>
  <si>
    <t>Supplying, fitting and fixing Peet's valve fullway gunmetal standard pattern best quality of approved brand bearing I.S.I. marking with fittings (tested to 21 kg per sq. cm.).
50 mm</t>
  </si>
  <si>
    <t>Supplying, fitting and fixing Peet's valve fullway gunmetal standard pattern best quality of approved brand bearing I.S.I. marking with fittings (tested to 21 kg per sq. cm.).
32 mm</t>
  </si>
  <si>
    <t>Chromium plated Rose shower with revolving joint and 150 mm long shower arm (Equivalent to Code No. 5489 &amp; Model - Florentine of Jaquar
or similar brand</t>
  </si>
  <si>
    <t>Supplying, fitting and fixing Anglo-Indian W.C. in white glazed vitreous china ware of approved make complete in position with necessary bolts, nuts etc. Hindware/ Parryware / Cera, made (a) With 'P' trap</t>
  </si>
  <si>
    <t>(f) Hand Shower(Health Faucet) with 1mtr Fexible Tube with Wall Hook(Equivalent to Code No.573 &amp; Model -ALLIED of Jaquar or
similar).</t>
  </si>
  <si>
    <t>Supply of UPVC pipes (B Type) and fittings conforming to IS-13592-1992
(A) (i) Single Socketed 3 Mtr. Length
160mm</t>
  </si>
  <si>
    <t>Supply of UPVC pipes (B Type) and fittings conforming to IS-13592-1992
(A) (i) Single Socketed 3 Mtr. Length
110mm</t>
  </si>
  <si>
    <t>Supply of UPVC pipes (B Type) and fittings conforming to IS-13592-1992
(B) Fittings (110 MM)
(i) Coupler</t>
  </si>
  <si>
    <t>Supply of UPVC pipes (B Type) and fittings conforming to IS-13592-1992
(B) Fittings (110 MM)
(ii) Door Tee (110 mm)</t>
  </si>
  <si>
    <t>Supply of UPVC pipes (B Type) and fittings conforming to IS-13592-1992
(B) Fittings (110 MM)
(iii) Door Y (LH) &amp; (RH).(110 MM)</t>
  </si>
  <si>
    <t>Supply of UPVC pipes (B Type) and fittings conforming to IS-13592-1992
(B) Fittings (110 MM)(iv) Door Bend T.S  110 mm</t>
  </si>
  <si>
    <t>Supply of UPVC pipes (B Type) and fittings conforming to IS-13592-1992
(B) Fittings (110 MM)
(v) Plain Tee</t>
  </si>
  <si>
    <t>Supply of UPVC pipes (B Type) and fittings conforming to IS-13592-1992
(B) Fittings (110 MM)
(vi)Bend 45 Degree</t>
  </si>
  <si>
    <t>Supply of UPVC pipes (B Type) and fittings conforming to IS-13592-1992
(B) Fittings (110 MM)
(vii) Pipe Clip 110 mm</t>
  </si>
  <si>
    <t>Supply of UPVC pipes (B Type) and fittings conforming to IS-13592-1992
(B) Fittings (110 MM)
(vii) Vent Cowl</t>
  </si>
  <si>
    <t>Supply of UPVC pipes (B Type) and fittings conforming to IS-13592-1992
(B) Fittings(160mm)
(i) Coupler(160mm)</t>
  </si>
  <si>
    <t>Supply of UPVC pipes (B Type) and fittings conforming to IS-13592-1992
(B) Fittings(160mm)
(ii) Door Tee (160 mm)</t>
  </si>
  <si>
    <t>Supply of UPVC pipes (B Type) and fittings conforming to IS-13592-1992
(B) Fittings(160mm)
(iii) Door Bend T S.(160 MM)</t>
  </si>
  <si>
    <t>Supply of UPVC pipes (B Type) and fittings conforming to IS-13592-1992
(B) Fittings(160mm)
(iv) Plain Tee</t>
  </si>
  <si>
    <t>Supply of UPVC pipes (B Type) and fittings conforming to IS-13592-1992
(B) Fittings(160mm)
(v)  Plain Y</t>
  </si>
  <si>
    <t>Supply of UPVC pipes (B Type) and fittings conforming to IS-13592-1992
(B) Fittings(160mm)
(vi) Bend 87.5 Degree</t>
  </si>
  <si>
    <t>Supply of UPVC pipes (B Type) and fittings conforming to IS-13592-1992
(B) Fittings(160mm)
(vii) Pipe Clip 160 mm</t>
  </si>
  <si>
    <t>Supply of UPVC pipes (B Type) and fittings conforming to IS-13592-1992
(B) Fittings(160mm)
(viii) Vent Cowl</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</si>
  <si>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</si>
  <si>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</si>
  <si>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under ground
160mm</t>
  </si>
  <si>
    <t>Supplying P.V.C. water storage tank of approved quality with closed top with lid (Black) - Multilayer 
(c) 2000 litre capacity</t>
  </si>
  <si>
    <t>Labour for hoisting plastic water storage tank. (ii) Above 1500 litre upto 5000 litre capacity. litre capacity.
Extra for each additional story</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</si>
  <si>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IS:2470,Part-I.Payment will be made separetly on the basis of actual height based on relevant I.S.Code.
(iv) For 50 users
A) With Pakur variety. (SAIL/TATA/RINL)</t>
  </si>
  <si>
    <t>Constructing Inspection pit of inside measurement 600mm X 600mm X upto 600mm (depth) with 250 mm thick 1st. class brick work in cement mortar (1:4) on all sides,bottom of the pit consisting of 100 mm thick  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</si>
  <si>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including cost ofsand for sand bed but excluding cost of base, sub-base course &amp; subgrade preparation.) complete as per direction of Engineer-in-Charge.
Colour Decorative</t>
  </si>
  <si>
    <t>M.S.or W.I. Ornamental grill of approved design joints continuously welded with M.S,W.I. Flats and bars of windows, railing etc. fitted and fixed with necessary screws and lugs in ground floor.(i) Grill weighing above 10 Kg./sq.mtr and up to 16 Kg./sq. mtr.</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</si>
  <si>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65 mm</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</si>
  <si>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50 mm</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</si>
  <si>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40 mm</t>
  </si>
  <si>
    <t xml:space="preserve">Supply &amp; fixing 415V 200A capacity MS (16SWG) Busbar Chamber having dimension of (500x150mm) to be fixed on iron frame on wall consisting of 4 nos  CU bars of size (4x 20x5mm).(Pwd page-D13 Item no. 19 (b) (6 set 1.00 mtr per set)
</t>
  </si>
  <si>
    <t>Supply &amp; fixing of 240V 32A DP MCB (Legrand) in 2 Way  SS enclosure (Legrand) incl earthing attachment. ( FOR meter ,roof  )(Pwd page-D6,9 Item no.7;11)(84 nos meter,6 nos roof lighting.)</t>
  </si>
  <si>
    <t>Supply &amp; fixing of 240V 32A 4P MCB (Legrand) in Four Way  SS enclosure (Legrand) incl earthing attachment. (Pwd page-D6,9 Item no.7;11)( 6 nos Lift)</t>
  </si>
  <si>
    <t xml:space="preserve">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                                                                                                              a)160 A Four Pole MCCB of Breaking capacity 25kA/35kA with fixed thermal and fixed magnetic / adjustable thermal and fixed magnetic setting in existing DBs / enclosure and necessary connection--  -- 1 nos                                                                                                             b) 63 A TP MCB                                      - - 2 nos                                                     c)32 A TP MCB   ---                                    -2nos.                                                                                         d) 6-32 A SP MCB                                    - 12 nos                                                                       e) 8-Way Vertical Type Cable end box  --1 no.                        </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</si>
  <si>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6 to 32 A range SP MCB.                   --- 12 Nos.</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</si>
  <si>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
a) 63A DP MCB isolator &amp; necy. connection  --- 1 no
b) 6 to 25A SP MCB as required breaking capacity 
    10KA &amp; C characteristic                                    ---- 12 nos</t>
  </si>
  <si>
    <t>Supply &amp; Fixing (2+4) way SPN MCBDB (L&amp;T cat no- LTSD06 N)) with IP-42/43 protection Concealed in wall &amp; mending good the damages to original finish incl. Interconnection    with suitable copper wire &amp; nuetral link incl. earthing attachment comprising with the following (All L&amp;T):(Pwd page-D 6;9 Item no. 7,13)
a) 40 A DP MCB isolator &amp; necy. connection  --- 1 no
b) 6 to 25A SP MCB as required breaking capacity 
    10KA &amp; C characteristic                                    ----4 nos</t>
  </si>
  <si>
    <t>Supply &amp; Fixing (2+2) way SPN MCBDB (L&amp;T cat no- LTSD04 N)) with IP-42/43 protection Concealed in wall &amp; mending good the damages to original finish incl. Interconnection    with suitable copper wire &amp; nuetral link incl. earthing attachment comprising with the following (All L&amp;T):(Pwd page-D 6;9 Item no. 7,13)
a) 40 A DP MCB isolator &amp; necy. connection  --- 1 no
b) 6 to 25A SP MCB as required breaking capacity 
    10KA &amp; C characteristic                                    ---- 2 nos</t>
  </si>
  <si>
    <t>Laying of the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For above 35 Sqmm to 185 Sq.mm.</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</si>
  <si>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a) Upto 35  Sq.mm.</t>
  </si>
  <si>
    <t>Laying of cable upto 3/4 core 25 sq mm on wall /surface incl.S&amp;F MS Saddles with earthing attachment in 10 SWG GI wire ,making holes etc.as necy.mending good the dameges and painting.</t>
  </si>
  <si>
    <t>Supply &amp; laying medium gauge G.I.Pipe(ISI-Medium) for cable protection          (Pwd page-F6 Item no. 11) 40 mm dia.</t>
  </si>
  <si>
    <t>Supply &amp; laying medium gauge G.I.Pipe(ISI-Medium) for cable protection          (Pwd page-F6 Item no. 11) 80 mm dia.</t>
  </si>
  <si>
    <t>Supply &amp; fixing compression type gland with brass gland brass ring incl. socketing the ends off by crimping method incl. S/F solderless socket (Dowels make) &amp; jointing ,materials etc. Of the following XLPE/A cable:(Pwd page-F 4;5  Item no.7;8) For 4x95 sq.mm</t>
  </si>
  <si>
    <t>Supply &amp; fixing compression type gland with brass gland brass ring incl. socketing the ends off by crimping method incl. S/F solderless socket (Dowels make) &amp; jointing ,materials etc. Of the following XLPE/A cable:(Pwd page-F 4;5  Item no.7;8) For 4x16 sq.mm</t>
  </si>
  <si>
    <t>Supply &amp; fixing compression type gland with brass gland brass ring incl. socketing the ends off by crimping method incl. S/F solderless socket (Dowels make) &amp; jointing ,materials etc. Of the following XLPE/A cable:(Pwd page-F 4;5  Item no.7;8) For 2x6 sq.mm</t>
  </si>
  <si>
    <t>Cutting Channel of size (43 mm x 43 mm) on masonry wall byElectric operated cutting machine incl. supplying &amp; fixingheavy gauge 25 mm, 3 mm thick Polythene pipe by means ofanchoring chemical (Hilti/Sika) and GI 'U' hooks of 8 SWG incl. supplying and drawing 18 SWG GI wire as Fish wire andmending good damages to original finish by using own toolsand tackles</t>
  </si>
  <si>
    <t>Cutting Channel of size (40 mm x 40 mm) on masonry wall byElectric operated cutting machine incl. supplying &amp; fixingheavy gauge 19 mm, 3 mm thick Polythene pipe by means ofanchoring chemical (Hilti/Sika) and GI 'U' hooks of 8 SWG incl. supplying and drawing 18 SWG GI wire as Fish wire andmending good damages to original finish by using own toolsand tackles</t>
  </si>
  <si>
    <t>Supplying and fixing polythene pipe complete with fittings as necy. under ceiling/beam, bound with 22 SWG GI binding wire incl. supplying and drawing 1x18 SWG GI Wire as fish wire inside the pipes and fittings and providing 50 mm dia disc of MS sheet (20 SWG) having colour paint at one face fastened at the load point end of the polythene pipe with fish wire (synchronizing with roof/beam casting work of building construction (19mm dia 3mm thick Polythene Pipe)</t>
  </si>
  <si>
    <t>Supplying and fixing polythene pipe complete with fittings as necy. under ceiling/beam, bound with 22 SWG GI binding wire incl. supplying and drawing 1x18 SWG GI Wire as fish wire inside the pipes and fittings and providing 50 mm dia disc of MS sheet (20 SWG) having colour paint at one face fastened at the load point end of the polythene pipe with fish wire (synchronizing with roof/beam casting work of building construction (25mm dia 3mm thick Polythene Pipe)</t>
  </si>
  <si>
    <t>Supply and fixing 1.1 KV grade single core stranded FR PVC insulated &amp;unsheted single core stranded copper wire( as approved by E I C )in the prelaid polythene pipe  and by the prelaid GI fish wire and making nece connection.
 (2 x 2.5 + 1x1.5) sq mm (P/P plug/Com Plug/SPNDB )</t>
  </si>
  <si>
    <t>Supply and fixing 1.1 KV grade single core stranded FR PVC insulated &amp;unsheted single core stranded copper wire( as approved by E I C )in the prelaid polythene pipe  and by the prelaid GI fish wire and making nece connection.
 (2 x 4 + 1x2.5) sq mm (P/P plug/A C )</t>
  </si>
  <si>
    <t>Supply and fixing 1.1 KV grade single core stranded FR PVC insulated &amp;unsheted single core stranded copper wire( as approved by E I C )in the prelaid polythene pipe  and by the prelaid GI fish wire and making nece connection.
( 2 x 6 + 1x4 )sq mm (SPNDB )</t>
  </si>
  <si>
    <t xml:space="preserve"> Supply &amp; drawing of 1.1 Kv grade single core stranded 'FR' Pvc insulated &amp; unsheathed copper wire (brand appr by EIC) of  3 x1.5 sq mm through 19 mm PVC Rigid conduit from Loop box to fittings &amp; other points.. (Pwd page-E 14 Item no.1 i ) </t>
  </si>
  <si>
    <t>Distn. wiring in 3 x 1.5 sqmm single core stranded 'FR' PVC insulated &amp; unsheathed single core stranded copper wire   in 19 mm bore, 3 mm thick polythen pipe complete with all accessories embedded in wall to light/ fan/call bell points with Modular type switch (Brand approved by EIC) fixed on Modular GI switch board with top cover plate flushed in wall incl. mending good damages to original finish (Avg 7 mtr)Pwd page E-20,item no.1</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</si>
  <si>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</si>
  <si>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no.3)(Tv &amp; others point)</t>
  </si>
  <si>
    <t>Supply &amp; fixing of Modular type computer plug  board of 12 module GI box with cover plate recessed in wall comprising of the following(All cabtree):
a) 16A socket                                ---1 set                                                                                                          b) 16 a switch                             --- 1 set                                                           c) 6 A Switch                      ------    3 Sets
d) 6A socket                                --- 3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</si>
  <si>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</si>
  <si>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Supply &amp; Fixing 240 V, 25 A, 3 pin Modular type plug
socket (Brand approved by EIC), without plug top and
switch, on existing GI Modular type switch board with top
cover plate and making necy. connections with PVC Cu
wire and earth continuity wire etc.</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</si>
  <si>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</si>
  <si>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Fixing only singal / twin fluorescent light complete with all accessories directly on wall/ceilinh/HW round block and suitable size of MS fastener,ceiling plate, nipples etc. as required(Pwd page-C 2   Item no.14(D)</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</si>
  <si>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tha box(PWD D-14,item no-31)</t>
  </si>
  <si>
    <t>Supply &amp; Fixing louver AL shutter on wall with necy. bolts &amp; nuts (6 mm dia x 62 mm long) as following diameter(Pwd page-D14  Item no.32(a) For 9'' Exhaust Fan (23mm )</t>
  </si>
  <si>
    <t>Fixing only exhaust fan after making hole in wall and making good damages and smooth cement finish etc. as practicable as possible and providing necy. length of PVC insulated wire and making connection for exhaust of following diameter:(Pwd page-c4  Item no.28)For 9'Exhaust Fan.</t>
  </si>
  <si>
    <t>Supply &amp; Fixing 240V, Modular Socket (2 Module) type fan regulator (Step type) (Brand approved by EIC) on existing Modular GI switch board with top cover plate incl. making necy. connections etc.(Pwd page-E18  Item no.10)</t>
  </si>
  <si>
    <t>Supplying &amp; Fixing 240 V AC/DC superior Ding-Dong  Call Bell (Anchor) on HW board incl. S&amp;F HW board.(Pwd page-D 13  Item no.20(a)</t>
  </si>
  <si>
    <t>Supplying &amp; Fixing bulk head light fitting (Havells make) with diecast aluminium housing &amp; frosted glass on wall/ceiling incl. S&amp;F 5 watt LED  complete set.</t>
  </si>
  <si>
    <t>Supply &amp; Fixing 240 V, 16 A,Modular type switch,  on 2 Module GI Modular type switch board with top cover plate flushed in wall incl. S&amp;F switch board and cover plate and making necy. connections</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</si>
  <si>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</si>
  <si>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Extra for providing masonery enclosure on the top of the earth electrode of overall size 86.36 cm x 86.36 cm x 46 cm deep (below Ground level) complete with cemented brick work(1:6) of 25 cm width duly plastered with cement morter (inside) CI hinged inspection cover of size 36.56 cm x 35.56 cm with locking arrangement, GI reducer including drilling of 46 nos.
12 mm dia holes on the GI pipe</t>
  </si>
  <si>
    <t>Extra for treatment of soil by using salt &amp; charcoal or coke for plate electrode</t>
  </si>
  <si>
    <t>S &amp; F earth busbar of galvanized (Hot Dip) MS flat 40 mm x 6 mm on wall having clearance of 6 mm from wall including providing drilled holes on the busbar complete with GI bolts, nuts, washers, spacing insulators etc. as required (Length  0.5 Mtr.per set) (Pwd page-G 2  Item no.4(b)</t>
  </si>
  <si>
    <t>Connecting the equipments to earth busbar incl.S&amp;F NO 10 SWG GI (HOT DIP)wire in wall /floor with staplees  buired inside floor/wall as reqd &amp; making connection to equipment s with nut,bolt,washers ,cable lugs etc as reqd, and mending good the damages.</t>
  </si>
  <si>
    <t>Erection of Single Steel tubular pole of length as given below  with/without sole plate &amp; Cap etc. in 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pole &amp; carriage of pole upto 1.6 Km from Store to work-site including filling up the excavated earth pit with shifted soil and ramming properly</t>
  </si>
  <si>
    <t>for providing CC (6:3:1) base block (around the pole) dimension 0.60x0.60x0.76 mt. above ground level, neatly cemented finish (3 mm thick), at the base pole (in lieu of CC muffing) suitable for alkathene/ polythene pipe entry as directed for street light wiring, incl. S &amp; F 25cmx25cmx10cm GI Loop box, 16SWG &amp; incl. drilled hole in pole</t>
  </si>
  <si>
    <t>Painting the 9.00 m ST pole with two coats of aluminium paint of approved make over one coat of R.O primer incl  preparation of surface by sand paper/emery incl cleaning etc.</t>
  </si>
  <si>
    <t>Supplying and Fixing GI water proof looping cable box having hinged GI Top Cover having 4 mm thick with rubber gasket lining, railway type mechanical locking arrangement, earthing terminal with lug etc. of the following sizes as indicated below, Comprising of one 250 V, 15 A Kit-Kat fuse unit, one NL on porcelain insulator etc. and housing the same in pole muffing incl. addition and alteration to the existing CC muffing (6:3:1) after dismantling the damaged looping cable box etc. where necy. incl. painting (200x150x100mm)</t>
  </si>
  <si>
    <t>Fixing only ceiling fan complete with blades, canopy, fork, rubber bush etc. incl. S&amp;F connecting wire for down rod upto 30 cm incl.painting the rod with approved paint and making necessary connection as required by 2x1.5 sqmm flexible copper wire.</t>
  </si>
  <si>
    <t xml:space="preserve"> Fixing only outdoor / street light type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painting(Pwd page-C3  Item no.19)</t>
  </si>
  <si>
    <t>S &amp; F 415V 32A TPN Switch fuse Unit  with SS enclosure on  Angle frame (make  L &amp; T) on wall with nuts bolts etc. incl. S &amp; F 3 nos DIN type HRC fuse.</t>
  </si>
  <si>
    <t xml:space="preserve">Supply &amp; laying 25mm dia medium gauge G.I. Pipe(ISI-Medium) for submursible cable protection </t>
  </si>
  <si>
    <t xml:space="preserve">Supply &amp; laying 40mm dia medium gauge G.I. Pipe(ISI-Medium) for cable protection </t>
  </si>
  <si>
    <t>Laying of cable upto 4 core 10 sqmm on wall/surface   incl. S &amp; F MS saddles with earthing attachment in  SWG  GI (Hot Dip) Wire, making holes etc. as necy. mending good damages and painting</t>
  </si>
  <si>
    <t xml:space="preserve">Laying of the 4core 10 sqmm XLPE Al armoured cable incl. 2 x 10 SWG G.I. Earth continuity conductor recessed in wall &amp; mending good the damages to original finish
</t>
  </si>
  <si>
    <t>S &amp; F compression type cable gland complete with brass gland, brass ring, rubber ring  for dust &amp; moisture proof entry of PVC armoured cable &amp; finishing end of the same as per GS for the 4 core 10 sqmm cable</t>
  </si>
  <si>
    <t xml:space="preserve">Supply &amp; delevery of 1.1 Kv grade XLPE Aluminium armoured cable(make Brand approved by EIC) 4x16 sq.mm </t>
  </si>
  <si>
    <t xml:space="preserve">Supply &amp; delevery of 1.1 Kv grade XLPE Aluminium armoured cable(make Brand approved by EIC) 2x6 sq.mm </t>
  </si>
  <si>
    <t xml:space="preserve"> Supply &amp; instalation of 3 nos 200A capacity Kit Kat fuse unit &amp; one nutral bar to receive the service cable including connecting the cut out fuse units with the BBC by S/F 4 x 35 sqmm PVC insulated copper wire (2 mtr) duly socketed at both ends incl. earthing attachment &amp; painting as required</t>
  </si>
  <si>
    <t xml:space="preserve">Supply &amp; delivery at site of swaged type steel tubular swan neck type single bend pole (410 SP-28)of over all length 9 mtr. of section (Bottom - 5m, Middle - 2m, Top - 2m) &amp; outside dia &amp; thickness (Bottom- 139.7x4.50, Middle -114.3x3.65, Top - 88.9x3.25) having approx weight of the pole including sole plate 113 Kg. the top end of the   pole should be reduced to enable fixing of LED fitting </t>
  </si>
  <si>
    <t xml:space="preserve">Supply &amp; delivery at site of swaged type steel tubular swan neck type dauble bend pole (410 SP-28)of over all length 9 mtr. of section (Bottom - 5m, Middle - 2m, Top - 2m) &amp; outside dia &amp; thickness (Bottom- 139.7x4.50, Middle -114.3x3.65, Top - 88.9x3.25) having approx weight of the pole including sole plate (113+12)=125 Kg. the top end of the   pole should be reduced to enable fixing of LED fitting </t>
  </si>
  <si>
    <t>Supply of  4' 20W single   LED Tube light fittings with mounting rail  (make Crompton  Cat.  No -IGP 131 LT8-16, 1X20w LT8-20-865-2-20W / philips) .</t>
  </si>
  <si>
    <t xml:space="preserve">Supply of  Ceiling Fan(make orient new brize /usha striket plus)  complete with all acessaries  copper flex wire.                        1200mm                                                                                                                                                            </t>
  </si>
  <si>
    <t xml:space="preserve">Supply&amp; fixing of 72 W LED light fitting (make Crompton,  cat no - LSTP-72-CDL, or equivelent/ Havells/Philips ) </t>
  </si>
  <si>
    <t xml:space="preserve">Supply &amp;fixing of 40 W LED light fitting (make Crompton,  cat no - LPTO-40-CDL or equivelent/ Havells/Philips ) </t>
  </si>
  <si>
    <t xml:space="preserve">Supply &amp; fixing of 12 W LED light fitting (make Crompton,  cat no - LCSR-12-CDL or equivelent/ Havells/Philips ) </t>
  </si>
  <si>
    <t>Supply &amp; fixing  120 w LED  fitting (Make Ceompton, Cat no. LSTP-120-CDL120  or equivelent / philips)</t>
  </si>
  <si>
    <t>Supply &amp; Delivery of Early Streamer Emission Lightning protection air terminal having approx 60.129 mtr. protection mounting on 5 mtr. mast designed and tested in accordance with NFC-17-102. The air terminal shall be activated as soon as its field exceeds the threshold corrosponding the minimum lightning risk. it should draw its energy from the ambient electric field to propagate upward leader, no other power sources and radio active element should be used. ESE terminal should be as per various level wrt building height and radius of protection. OEM support may be extended for continuty of various IS standard as per direction of EIC.(Make-ABB,OPR-30 Ordering Code-2CTB899800R7000).Or Similar type as per approved by EIC</t>
  </si>
  <si>
    <t>Supply &amp; Delivery of mounting mast 2 mtr. To couple air terminal. (Ordering Code-H00003002L)</t>
  </si>
  <si>
    <t>Supply &amp; Delivery of mounting mast 3 mtr. With base plate and guy wire.(Ordering Code-H00003003LGB)</t>
  </si>
  <si>
    <t>Supply &amp; Installation of 25x3 mm copper strip laid on insulator.(Ordering Code-CR-105)</t>
  </si>
  <si>
    <t>Supply of 17.2 mm copper banded earth rod 1.2 mtr. Approx 12 nos. for earth pit tested in accordance with IEC62561(Ordering Code-RB335)</t>
  </si>
  <si>
    <t>Supply &amp; Delivery of copper earth rod to join earth electrodes(2.4 mtr. approx).</t>
  </si>
  <si>
    <t>Supply &amp; Delivery  of rod to tape clamp (25x3 mm tape to 17 mm rod) of copper alloy to join earth electrode to the down conductor (Ordering Code-CR-105).</t>
  </si>
  <si>
    <t>Supply of 25 kg bag of ground resistance improvement compound  FurseCem to make a permanent solution.( Ordering Code-CM025).</t>
  </si>
  <si>
    <t>Inspection pit with polymer lid capable of bearing 5000 kg load Manufactured from high performance stable and chemical resistant polymer. Tested in accordance with IEC62561(Ordering Code-PT025).</t>
  </si>
  <si>
    <t>Supply &amp; Delivery  of surge protective device for LT panel capable of handling 10/350 microsecond lightning surge OVR T1-T2 3N 12.5-275s P QS ( Make-ABB Or Similar type as per approved by EIC)</t>
  </si>
  <si>
    <t xml:space="preserve">Installation,Testing &amp; Commissioning of the materials Sl. No-72 to 81 of tripolar configaration 250 Micron copper clad solid low carbon steel Earth electrodes (Conforming ti UL467-2007) shall be install in earth bore of 300 mm dia.atleast with all required accessories like GInut,bolt,washer etc.The earth electrode shall be suspended in the centre of the bore and two bags(approx) of carbon based backfill compound shall be poured into the bore.The electrod shall be of 3000mm long molecular copper bonded 17.2mmdia high tensile solid low carbon steel rod with a clamp fitted at the top.by own tools,Tackles&amp;devices incl.all jointing and related materials carefully by Highly Skilled such type work exprience engineer and Hiring charges for scaffolding arrangement incl.dismentling end of the work for 3 nos G+7 building submit report . </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</si>
  <si>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</si>
  <si>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Supply &amp; fixing of control panel suitable for 3 Phase 7.5 HP submersible pump motor set  comprising of DOL starter, dual ammeter &amp; voltmeter, indicator lamp to be fixed on wall incl making connection &amp; necy earthing attachment.(Make L&amp;T/Crompton/KSB)</t>
  </si>
  <si>
    <t>Supply &amp; Laying 3 core 4 sqmm flat submersible cable 
(Finolex/mescab)</t>
  </si>
  <si>
    <t xml:space="preserve">Supply &amp; delevery of 1.1 Kv grade XLPE Aluminium armoured cable(make Gloster/Polycab/Havells)                                                                                                                                                                                         4x10 sq mm
</t>
  </si>
  <si>
    <t>Supply &amp; installation of 50mm dia G.I.  pipe (Make TATA-M)  having heavy duty G.I. socket/elbow (TATA)  incl cutting &amp; threading as required  a) Make TATA Medium (For Vertical column pipe &amp; upto header). (A)-(II) G.I. pipe &amp; fittings item no -1(f) (ii)</t>
  </si>
  <si>
    <t xml:space="preserve">Supply &amp; fixing 50 mm dia Gun metal Non-Return valve(ISI)
     </t>
  </si>
  <si>
    <t>Supplying, fitting and fixing 50 mm gunmetal wheel valve of approved brand and make tested to 21 kg per sq. cm. (for water lines only).</t>
  </si>
  <si>
    <t>supply &amp; fixing 50mm dia G.I. Nipple short piece 75mm long</t>
  </si>
  <si>
    <t>Supply &amp; fixing 50 mm dia G.I. Plug</t>
  </si>
  <si>
    <t>supply &amp; fixing 80mm x 50mm dia reducing tee(for delivery line from header)</t>
  </si>
  <si>
    <t>sq.mtr.</t>
  </si>
  <si>
    <t>Pts</t>
  </si>
  <si>
    <t>No.</t>
  </si>
  <si>
    <t>Nos.</t>
  </si>
  <si>
    <t>Item</t>
  </si>
  <si>
    <t>pair</t>
  </si>
  <si>
    <t>Kg</t>
  </si>
  <si>
    <t>rm</t>
  </si>
  <si>
    <t>qntl</t>
  </si>
  <si>
    <t>PUMP INSTALATION
 Supply and installation  of three phase 415V 7.5 Hp (5.5 Kw) submersible Pump Motor set suitable for 150mm bore well having overall head of (180 mtr to 70 mtr) &amp; discharge of (0 LPM to  225 LPM). The discharge outlet size will be 65 mm.(Make Kirloskar/ KSB/ Crompton)</t>
  </si>
  <si>
    <r>
      <rPr>
        <b/>
        <sz val="11"/>
        <color indexed="8"/>
        <rFont val="Arial"/>
        <family val="2"/>
      </rPr>
      <t>LANDSCAPING</t>
    </r>
    <r>
      <rPr>
        <sz val="11"/>
        <color indexed="8"/>
        <rFont val="Arial"/>
        <family val="2"/>
      </rPr>
      <t xml:space="preserve">
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includingmaterials. Planting hedge plants in two rows at 30cm apart</t>
    </r>
  </si>
  <si>
    <r>
      <rPr>
        <b/>
        <sz val="11"/>
        <color indexed="8"/>
        <rFont val="Arial"/>
        <family val="2"/>
      </rPr>
      <t xml:space="preserve">cover slab for Compound Drain </t>
    </r>
    <r>
      <rPr>
        <sz val="11"/>
        <color indexed="8"/>
        <rFont val="Arial"/>
        <family val="2"/>
      </rPr>
      <t xml:space="preserve">
Ordinary Cement concrete (mix 1:1.5:3) with graded stone chips (20 mm nominal size) excluding shuttering and reinforcement if any, in ground floor as per relevant IS codes.(i)pakur variety</t>
    </r>
  </si>
  <si>
    <r>
      <rPr>
        <b/>
        <sz val="11"/>
        <color indexed="8"/>
        <rFont val="Arial"/>
        <family val="2"/>
      </rPr>
      <t>ELECTRICAL SCHEDULED ITEMS</t>
    </r>
    <r>
      <rPr>
        <sz val="11"/>
        <color indexed="8"/>
        <rFont val="Arial"/>
        <family val="2"/>
      </rPr>
      <t xml:space="preserve">
Supply &amp; fixing 12mm thick water &amp; vermin proof super quality ply wood of size (6 ft x 4' ft) to be fixed on wall with suitable long screws fastener etc after painting the rear side with black japan paint. (pwd civil p-173,item no2(iv)</t>
    </r>
  </si>
  <si>
    <r>
      <t xml:space="preserve">Supply &amp; fixing 50 mm dia G.I. Peets valve(ISI) (tested 21 kg per cm)
     </t>
    </r>
    <r>
      <rPr>
        <b/>
        <sz val="10"/>
        <color indexed="8"/>
        <rFont val="Arial"/>
        <family val="2"/>
      </rPr>
      <t>(A)-(II) G.I. pipe &amp; fittings item no -4</t>
    </r>
  </si>
  <si>
    <r>
      <t xml:space="preserve">Supply &amp; fixing 50 mm dia G.I. Union
    </t>
    </r>
    <r>
      <rPr>
        <b/>
        <sz val="10"/>
        <color indexed="8"/>
        <rFont val="Arial"/>
        <family val="2"/>
      </rPr>
      <t xml:space="preserve"> (A)-(II) G.I. pipe &amp; fittings item no -(I)</t>
    </r>
  </si>
  <si>
    <r>
      <t xml:space="preserve">Supply &amp; fixing 50 mm dia G.I. Flange
    </t>
    </r>
    <r>
      <rPr>
        <b/>
        <sz val="10"/>
        <color indexed="8"/>
        <rFont val="Arial"/>
        <family val="2"/>
      </rPr>
      <t xml:space="preserve"> (A)-(II) G.I. pipe &amp; fittings item no -(G)</t>
    </r>
  </si>
  <si>
    <t>Performing Vertical load test on single Pile in accordance with IS:2911(Part-IV) by hydraulic jacks on pile/piles with 1.5 times the design load including preparation of the head of piles with concrete of required strength for receiving the jacks with all ancillary arrangements for setting up gauges, construction of suitable platforms, keeping the loads and dismantling and removing all arrangement etc. complete as per IS specification
and direction of Engineer-in-charge
ii) Testing load between 100 T and 150 T.</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</si>
  <si>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(ii) With out approved concrete pump 
In Ground Floor and Foundation</t>
  </si>
  <si>
    <t>Painting with best quality synthetic enamel paint of approved make and brand including smoothening surface by sand papering etc. including using of approved putty etc. on the surface, if necessary  :(with super gloss)
iv)  On Steel and other  Metal Surface Two coat  with any shade except white</t>
  </si>
  <si>
    <t>door stopper  (Anodised aluminium )</t>
  </si>
  <si>
    <t>Connecting &amp; dressing Meter looping system with (2 x 6 + 1 x 4) sq mm PVC insulated copper wire duly layed on the Ply board by Rigid conduit from Bus Bar to Meters &amp; Meters to DP MCBs (Ave 5 meters)(Pwd page-E11,14Item no. 1</t>
  </si>
  <si>
    <r>
      <rPr>
        <b/>
        <sz val="11"/>
        <color indexed="8"/>
        <rFont val="Arial"/>
        <family val="2"/>
      </rPr>
      <t>ELECTRICAL WORKS(  NON Scheduled item)</t>
    </r>
    <r>
      <rPr>
        <sz val="11"/>
        <color indexed="8"/>
        <rFont val="Arial"/>
        <family val="2"/>
      </rPr>
      <t xml:space="preserve">
Supply &amp; delevery of 1.1 Kv grade XLPE Aluminium armoured cable(make Brand approved by EIC) 4x95 sq.mm </t>
    </r>
  </si>
  <si>
    <r>
      <rPr>
        <b/>
        <sz val="12"/>
        <color indexed="8"/>
        <rFont val="Arial"/>
        <family val="2"/>
      </rPr>
      <t>LIFT</t>
    </r>
    <r>
      <rPr>
        <sz val="11"/>
        <color indexed="8"/>
        <rFont val="Arial"/>
        <family val="2"/>
      </rPr>
      <t xml:space="preserve">
Supply, instalation ,testing and commissiong of Lifts having 8(eight) stops 8(eight) passanger central opening microprocesser basedfull collective simplex control,V3F drive,ARD fecility and specification here under(make;  OTIS/KONE/SCHINDLER)
PRODUCT :                   GeN2-Nova
DETAILS :               GeN2-Nova VXN
CAPACITY (kgs) :   544 Kg, 8 persons
SPEED (mps) :             1 mps
RISE (m) :         28 m
STOPS :      8 Stops With (all opening on the same side)
CONTROLLER TYPE :  ACD3-MR
DRIVE :    VF Regenerative (Closed Loop)
POWER SUPPLY :   400/415 Volts (3 Phase AC)
OPERATION :  Full collective operation
CAR GROUP :One car (simplex)
MACHINE :  PM Gearless (Located above shaft)
TRACTION MEDIA :  Flat Coated Steel Belt/rope
CAR FINISH :
 Rear Mid Panel = Stainless Steel #4(Hairline)
 Rear Corner Panels = Stainless Steel #4(Hairline)
 Side Panels = Stainless Steel #4(Hairline)
 Front Panels = Stainless Steel #4(Hairline)
FALSE CEILING TYPE :  CD-41
FLASE CEILING FINISH :  Stainless Steel #4(Hairline)
VENTILLATION :  Cross flow fan
CONTINUE..........</t>
    </r>
  </si>
  <si>
    <t>FLOORING : GRANITE
CAR DOOR FINISH : Stainless Steel #4(Hairline)
LANDING DOORS FINISH : Stainless Steel #4(Hairline)
FIRE RATED DOORS :  Fire rating-120mins
PIT DEPTH : 1350
OVERHEAD  5000
HOISTWAY DIMENSIONS (W x D – mm) :
1800 mm W x 1650 mm D
CAR DIMENSIONS (W x D x H - mm) :
1100 mm W x 1300 mm D x 2200 mm D
CAR &amp; HOISTWAY DOOR TYPE :
Centre opening doors
DOOR OPENING (W x H - mm) :
800 mm W x 2000 mm H
DOOR OPERATOR :   DC Door Operator
COP :
COP for stops &lt;= 12 (950mm) in Stainless Steel #4(Hairline)
CAR POSITION INDICATOR :
Monochrome LCD-Blue Background &amp; White font
HALL FIXTURES :  O2000
HALL FIXTURE FACE PLATE : Stainless Steel #4(Hairline)
HALL BUTTON ARRANGEMENT : Hall Button with HPI
STANDARD FEATURES :
Anti-nuisance Car Call Protection
Independent Service (for Duplex only)
Lightning Arrester</t>
  </si>
  <si>
    <t>Integrity testing of Pile using Low Strain / SonicIntegrity Test / Sonic Echo Test method inaccordance with IS 14893 including surface preparation of pile top by removing soil, mud, dust &amp; chipping lean concrete lumps etc. and use of computerized equipment and high skill trained personal for conducting the test &amp; submission of results, all complete as per direction of Engineer-incharge.
.a) Within 50 km. radius from Raj-Bhavan</t>
  </si>
  <si>
    <r>
      <rPr>
        <b/>
        <sz val="12"/>
        <color indexed="8"/>
        <rFont val="Arial"/>
        <family val="2"/>
      </rPr>
      <t>SANITARY WORKS</t>
    </r>
    <r>
      <rPr>
        <sz val="11"/>
        <color indexed="8"/>
        <rFont val="Arial"/>
        <family val="2"/>
      </rPr>
      <t xml:space="preserve">
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 mm</t>
    </r>
  </si>
  <si>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</si>
  <si>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25mm</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</si>
  <si>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</si>
  <si>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r>
      <rPr>
        <b/>
        <sz val="12"/>
        <color indexed="8"/>
        <rFont val="Arial"/>
        <family val="2"/>
      </rPr>
      <t>ROADS</t>
    </r>
    <r>
      <rPr>
        <sz val="11"/>
        <color indexed="8"/>
        <rFont val="Arial"/>
        <family val="2"/>
      </rPr>
      <t xml:space="preserve">
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t>
    </r>
  </si>
  <si>
    <t xml:space="preserve">Name of Work: Construction of 03 nos of eight Storied (G+7) Lower Subordinate Residential Block with Boundary Wall, Pathway, Draining, Compound Lighting etc. at Baguihati P.S. under Bidhanagar Police Commissionerate. </t>
  </si>
  <si>
    <t xml:space="preserve">Tender Inviting Authority: The Additional Chief Engineer, WBPHIDCL </t>
  </si>
  <si>
    <t>Contract No: WBPHIDCL/Addl.CE/NIT- 198(e)/2019-2020 (3rd Call)</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</si>
</sst>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quot;₹&quot;\ #,##0.00"/>
    <numFmt numFmtId="185" formatCode="[$-4009]dd\ mmmm\ yyyy"/>
    <numFmt numFmtId="186" formatCode="[$-409]hh:mm:ss\ AM/PM"/>
    <numFmt numFmtId="187" formatCode="0.000000"/>
  </numFmts>
  <fonts count="9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Book Antiqua"/>
      <family val="1"/>
    </font>
    <font>
      <sz val="11"/>
      <color indexed="8"/>
      <name val="Arial"/>
      <family val="2"/>
    </font>
    <font>
      <b/>
      <sz val="10"/>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10"/>
      <color indexed="8"/>
      <name val="Arial"/>
      <family val="2"/>
    </font>
    <font>
      <sz val="10"/>
      <color indexed="8"/>
      <name val="Book Antiqua"/>
      <family val="1"/>
    </font>
    <font>
      <sz val="10"/>
      <color indexed="8"/>
      <name val="Calibri"/>
      <family val="2"/>
    </font>
    <font>
      <sz val="10"/>
      <name val="Cambria"/>
      <family val="1"/>
    </font>
    <font>
      <sz val="10"/>
      <color indexed="8"/>
      <name val="Times New Roman"/>
      <family val="1"/>
    </font>
    <font>
      <sz val="11"/>
      <color indexed="8"/>
      <name val="Book Antiqua"/>
      <family val="1"/>
    </font>
    <font>
      <b/>
      <sz val="10"/>
      <color indexed="8"/>
      <name val="Book Antiqua"/>
      <family val="1"/>
    </font>
    <font>
      <sz val="10"/>
      <color indexed="8"/>
      <name val="Cambria"/>
      <family val="1"/>
    </font>
    <font>
      <b/>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family val="2"/>
    </font>
    <font>
      <sz val="10"/>
      <color theme="1"/>
      <name val="Arial"/>
      <family val="2"/>
    </font>
    <font>
      <sz val="10"/>
      <color theme="1"/>
      <name val="Book Antiqua"/>
      <family val="1"/>
    </font>
    <font>
      <sz val="10"/>
      <color theme="1"/>
      <name val="Calibri"/>
      <family val="2"/>
    </font>
    <font>
      <sz val="10"/>
      <color theme="1"/>
      <name val="Times New Roman"/>
      <family val="1"/>
    </font>
    <font>
      <sz val="11"/>
      <color theme="1"/>
      <name val="Book Antiqua"/>
      <family val="1"/>
    </font>
    <font>
      <b/>
      <sz val="10"/>
      <color theme="1"/>
      <name val="Book Antiqua"/>
      <family val="1"/>
    </font>
    <font>
      <sz val="10"/>
      <color theme="1"/>
      <name val="Cambria"/>
      <family val="1"/>
    </font>
    <font>
      <b/>
      <sz val="14"/>
      <color theme="1"/>
      <name val="Calibri"/>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43" fontId="0"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35">
    <xf numFmtId="0" fontId="0" fillId="0" borderId="0" xfId="0" applyFont="1" applyAlignment="1">
      <alignment/>
    </xf>
    <xf numFmtId="0" fontId="3" fillId="0" borderId="0" xfId="58" applyNumberFormat="1" applyFont="1" applyFill="1" applyBorder="1" applyAlignment="1">
      <alignment vertical="center"/>
      <protection/>
    </xf>
    <xf numFmtId="0" fontId="73" fillId="0" borderId="0" xfId="58" applyNumberFormat="1" applyFont="1" applyFill="1" applyBorder="1" applyAlignment="1" applyProtection="1">
      <alignment vertical="center"/>
      <protection locked="0"/>
    </xf>
    <xf numFmtId="0" fontId="7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3" fillId="0" borderId="0" xfId="58" applyNumberFormat="1" applyFont="1" applyFill="1" applyAlignment="1">
      <alignment vertical="top"/>
      <protection/>
    </xf>
    <xf numFmtId="0" fontId="75" fillId="0" borderId="12"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3" fillId="0" borderId="0" xfId="58" applyNumberFormat="1" applyFont="1" applyFill="1" applyAlignment="1" applyProtection="1">
      <alignment vertical="top"/>
      <protection/>
    </xf>
    <xf numFmtId="0" fontId="0" fillId="0" borderId="0" xfId="58" applyNumberFormat="1" applyFill="1">
      <alignment/>
      <protection/>
    </xf>
    <xf numFmtId="0" fontId="76" fillId="0" borderId="0" xfId="58" applyNumberFormat="1" applyFont="1" applyFill="1">
      <alignment/>
      <protection/>
    </xf>
    <xf numFmtId="0" fontId="77" fillId="0" borderId="0" xfId="62" applyNumberFormat="1" applyFont="1" applyFill="1" applyBorder="1" applyAlignment="1" applyProtection="1">
      <alignment horizontal="center" vertical="center"/>
      <protection/>
    </xf>
    <xf numFmtId="0" fontId="2" fillId="0" borderId="13" xfId="62" applyNumberFormat="1" applyFont="1" applyFill="1" applyBorder="1" applyAlignment="1" applyProtection="1">
      <alignment horizontal="left" vertical="top" wrapText="1"/>
      <protection/>
    </xf>
    <xf numFmtId="0" fontId="2" fillId="0" borderId="12" xfId="62" applyNumberFormat="1" applyFont="1" applyFill="1" applyBorder="1" applyAlignment="1">
      <alignment horizontal="center" vertical="top" wrapText="1"/>
      <protection/>
    </xf>
    <xf numFmtId="0" fontId="78"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3" fillId="0" borderId="11" xfId="62" applyNumberFormat="1" applyFont="1" applyFill="1" applyBorder="1" applyAlignment="1">
      <alignment vertical="top" wrapText="1"/>
      <protection/>
    </xf>
    <xf numFmtId="0" fontId="2" fillId="0" borderId="11" xfId="62" applyNumberFormat="1" applyFont="1" applyFill="1" applyBorder="1" applyAlignment="1">
      <alignment horizontal="left" vertical="top"/>
      <protection/>
    </xf>
    <xf numFmtId="0" fontId="2" fillId="0" borderId="13" xfId="62" applyNumberFormat="1" applyFont="1" applyFill="1" applyBorder="1" applyAlignment="1">
      <alignment horizontal="left" vertical="top"/>
      <protection/>
    </xf>
    <xf numFmtId="0" fontId="3" fillId="0" borderId="12" xfId="62" applyNumberFormat="1" applyFont="1" applyFill="1" applyBorder="1" applyAlignment="1">
      <alignment vertical="top"/>
      <protection/>
    </xf>
    <xf numFmtId="0" fontId="3" fillId="0" borderId="14" xfId="62" applyNumberFormat="1" applyFont="1" applyFill="1" applyBorder="1" applyAlignment="1">
      <alignment vertical="top"/>
      <protection/>
    </xf>
    <xf numFmtId="0" fontId="6" fillId="0" borderId="15" xfId="62" applyNumberFormat="1" applyFont="1" applyFill="1" applyBorder="1" applyAlignment="1">
      <alignment vertical="top"/>
      <protection/>
    </xf>
    <xf numFmtId="0" fontId="3" fillId="0" borderId="15" xfId="62" applyNumberFormat="1" applyFont="1" applyFill="1" applyBorder="1" applyAlignment="1">
      <alignment vertical="top"/>
      <protection/>
    </xf>
    <xf numFmtId="0" fontId="2" fillId="0" borderId="15"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79" fillId="33" borderId="10" xfId="62" applyNumberFormat="1" applyFont="1" applyFill="1" applyBorder="1" applyAlignment="1" applyProtection="1">
      <alignment vertical="center" wrapText="1"/>
      <protection locked="0"/>
    </xf>
    <xf numFmtId="0" fontId="75"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0" fontId="11" fillId="0" borderId="0" xfId="62" applyNumberFormat="1" applyFill="1">
      <alignment/>
      <protection/>
    </xf>
    <xf numFmtId="2" fontId="80" fillId="0" borderId="11" xfId="62" applyNumberFormat="1" applyFont="1" applyFill="1" applyBorder="1" applyAlignment="1">
      <alignment vertical="top"/>
      <protection/>
    </xf>
    <xf numFmtId="10" fontId="81" fillId="33" borderId="10" xfId="68" applyNumberFormat="1" applyFont="1" applyFill="1" applyBorder="1" applyAlignment="1" applyProtection="1">
      <alignment horizontal="center" vertical="center"/>
      <protection locked="0"/>
    </xf>
    <xf numFmtId="2" fontId="6" fillId="0" borderId="16" xfId="62" applyNumberFormat="1" applyFont="1" applyFill="1" applyBorder="1" applyAlignment="1">
      <alignment horizontal="right" vertical="top"/>
      <protection/>
    </xf>
    <xf numFmtId="2" fontId="6" fillId="0" borderId="11" xfId="42" applyNumberFormat="1" applyFont="1" applyFill="1" applyBorder="1" applyAlignment="1">
      <alignment vertical="top"/>
    </xf>
    <xf numFmtId="0" fontId="82" fillId="0" borderId="11" xfId="62" applyNumberFormat="1" applyFont="1" applyFill="1" applyBorder="1" applyAlignment="1">
      <alignment horizontal="left" vertical="center" wrapText="1" readingOrder="1"/>
      <protection/>
    </xf>
    <xf numFmtId="0" fontId="3" fillId="0" borderId="11" xfId="62"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2" applyNumberFormat="1" applyFont="1" applyFill="1" applyBorder="1" applyAlignment="1">
      <alignment horizontal="right" vertical="center" readingOrder="1"/>
      <protection/>
    </xf>
    <xf numFmtId="178" fontId="2" fillId="0" borderId="19" xfId="62" applyNumberFormat="1" applyFont="1" applyFill="1" applyBorder="1" applyAlignment="1">
      <alignment horizontal="right" vertical="center" readingOrder="1"/>
      <protection/>
    </xf>
    <xf numFmtId="0" fontId="3" fillId="0" borderId="11" xfId="62"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2" applyNumberFormat="1" applyFont="1" applyFill="1" applyBorder="1" applyAlignment="1">
      <alignment horizontal="right" vertical="center" readingOrder="1"/>
      <protection/>
    </xf>
    <xf numFmtId="2" fontId="2" fillId="0" borderId="19" xfId="61" applyNumberFormat="1" applyFont="1" applyFill="1" applyBorder="1" applyAlignment="1">
      <alignment horizontal="right" vertical="center" readingOrder="1"/>
      <protection/>
    </xf>
    <xf numFmtId="0" fontId="4" fillId="0" borderId="0" xfId="58" applyNumberFormat="1" applyFont="1" applyFill="1" applyBorder="1" applyAlignment="1">
      <alignment horizontal="left" vertical="center"/>
      <protection/>
    </xf>
    <xf numFmtId="2" fontId="3" fillId="0" borderId="0" xfId="58" applyNumberFormat="1" applyFont="1" applyFill="1" applyAlignment="1">
      <alignment vertical="center"/>
      <protection/>
    </xf>
    <xf numFmtId="0" fontId="3" fillId="0" borderId="0" xfId="58" applyNumberFormat="1" applyFont="1" applyFill="1" applyAlignment="1" applyProtection="1">
      <alignment vertical="center"/>
      <protection/>
    </xf>
    <xf numFmtId="0" fontId="0" fillId="0" borderId="0" xfId="58" applyNumberFormat="1" applyFill="1" applyAlignment="1">
      <alignment vertical="center"/>
      <protection/>
    </xf>
    <xf numFmtId="2" fontId="3" fillId="34" borderId="0" xfId="58" applyNumberFormat="1" applyFont="1" applyFill="1" applyAlignment="1">
      <alignment vertical="center"/>
      <protection/>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0" fontId="3" fillId="0" borderId="11" xfId="62" applyNumberFormat="1" applyFont="1" applyFill="1" applyBorder="1" applyAlignment="1">
      <alignment vertical="center" wrapText="1"/>
      <protection/>
    </xf>
    <xf numFmtId="0" fontId="2" fillId="0" borderId="11" xfId="58" applyNumberFormat="1" applyFont="1" applyFill="1" applyBorder="1" applyAlignment="1" applyProtection="1">
      <alignment horizontal="right" vertical="center" wrapText="1"/>
      <protection locked="0"/>
    </xf>
    <xf numFmtId="0" fontId="2" fillId="0" borderId="11" xfId="58" applyNumberFormat="1" applyFont="1" applyFill="1" applyBorder="1" applyAlignment="1" applyProtection="1">
      <alignment horizontal="right" vertical="center" wrapText="1"/>
      <protection/>
    </xf>
    <xf numFmtId="0" fontId="3" fillId="0" borderId="11" xfId="58" applyNumberFormat="1" applyFont="1" applyFill="1" applyBorder="1" applyAlignment="1">
      <alignment vertical="center" wrapText="1"/>
      <protection/>
    </xf>
    <xf numFmtId="0" fontId="2" fillId="0" borderId="11" xfId="58" applyNumberFormat="1" applyFont="1" applyFill="1" applyBorder="1" applyAlignment="1" applyProtection="1">
      <alignment horizontal="left" vertical="center" wrapText="1"/>
      <protection locked="0"/>
    </xf>
    <xf numFmtId="0" fontId="2" fillId="33" borderId="17" xfId="58" applyNumberFormat="1" applyFont="1" applyFill="1" applyBorder="1" applyAlignment="1" applyProtection="1">
      <alignment horizontal="right" vertical="center" wrapText="1"/>
      <protection locked="0"/>
    </xf>
    <xf numFmtId="2" fontId="2" fillId="0" borderId="19" xfId="62" applyNumberFormat="1" applyFont="1" applyFill="1" applyBorder="1" applyAlignment="1">
      <alignment horizontal="right" vertical="center" wrapText="1"/>
      <protection/>
    </xf>
    <xf numFmtId="2" fontId="2" fillId="0" borderId="19" xfId="61" applyNumberFormat="1" applyFont="1" applyFill="1" applyBorder="1" applyAlignment="1">
      <alignment horizontal="right" vertical="center" wrapText="1"/>
      <protection/>
    </xf>
    <xf numFmtId="2" fontId="3" fillId="0" borderId="0" xfId="58" applyNumberFormat="1" applyFont="1" applyFill="1" applyAlignment="1">
      <alignment vertical="center" wrapText="1"/>
      <protection/>
    </xf>
    <xf numFmtId="2" fontId="3" fillId="34" borderId="0" xfId="58" applyNumberFormat="1" applyFont="1" applyFill="1" applyAlignment="1">
      <alignment vertical="center" wrapText="1"/>
      <protection/>
    </xf>
    <xf numFmtId="0" fontId="3" fillId="0" borderId="0" xfId="58" applyNumberFormat="1" applyFont="1" applyFill="1" applyAlignment="1">
      <alignment vertical="center" wrapText="1"/>
      <protection/>
    </xf>
    <xf numFmtId="0" fontId="73" fillId="0" borderId="0" xfId="58" applyNumberFormat="1" applyFont="1" applyFill="1" applyAlignment="1">
      <alignment vertical="center" wrapText="1"/>
      <protection/>
    </xf>
    <xf numFmtId="0" fontId="0" fillId="0" borderId="11" xfId="0" applyFill="1" applyBorder="1" applyAlignment="1">
      <alignment/>
    </xf>
    <xf numFmtId="0" fontId="3" fillId="0" borderId="11" xfId="62" applyFont="1" applyFill="1" applyBorder="1" applyAlignment="1">
      <alignment vertical="center" readingOrder="1"/>
      <protection/>
    </xf>
    <xf numFmtId="0" fontId="3" fillId="0" borderId="11" xfId="0" applyFont="1" applyFill="1" applyBorder="1" applyAlignment="1">
      <alignment horizontal="left" vertical="top" wrapText="1"/>
    </xf>
    <xf numFmtId="0" fontId="83" fillId="0" borderId="11" xfId="0" applyFont="1" applyFill="1" applyBorder="1" applyAlignment="1">
      <alignment horizontal="left" vertical="top" wrapText="1"/>
    </xf>
    <xf numFmtId="0" fontId="84" fillId="0" borderId="11" xfId="0" applyFont="1" applyFill="1" applyBorder="1" applyAlignment="1">
      <alignment horizontal="left" vertical="top" wrapText="1"/>
    </xf>
    <xf numFmtId="180" fontId="0" fillId="0" borderId="11" xfId="0" applyNumberFormat="1" applyFill="1" applyBorder="1" applyAlignment="1">
      <alignment horizontal="center" vertical="center" wrapText="1"/>
    </xf>
    <xf numFmtId="0" fontId="0" fillId="0" borderId="11" xfId="0" applyFill="1" applyBorder="1" applyAlignment="1">
      <alignment horizontal="center" vertical="center"/>
    </xf>
    <xf numFmtId="2" fontId="0" fillId="0" borderId="11" xfId="0" applyNumberFormat="1" applyFill="1" applyBorder="1" applyAlignment="1">
      <alignment horizontal="center" vertical="center"/>
    </xf>
    <xf numFmtId="2" fontId="85" fillId="0" borderId="11" xfId="0" applyNumberFormat="1" applyFont="1" applyFill="1" applyBorder="1" applyAlignment="1">
      <alignment horizontal="center" vertical="center"/>
    </xf>
    <xf numFmtId="0" fontId="85" fillId="0" borderId="11" xfId="0" applyFont="1" applyFill="1" applyBorder="1" applyAlignment="1">
      <alignment horizontal="center" vertical="center"/>
    </xf>
    <xf numFmtId="0" fontId="17" fillId="0" borderId="11" xfId="0" applyFont="1" applyFill="1" applyBorder="1" applyAlignment="1">
      <alignment horizontal="center" vertical="center"/>
    </xf>
    <xf numFmtId="2" fontId="17" fillId="0" borderId="11" xfId="0" applyNumberFormat="1" applyFont="1" applyFill="1" applyBorder="1" applyAlignment="1">
      <alignment horizontal="center" vertical="center"/>
    </xf>
    <xf numFmtId="2" fontId="86" fillId="0" borderId="11" xfId="0" applyNumberFormat="1" applyFont="1" applyFill="1" applyBorder="1" applyAlignment="1">
      <alignment horizontal="center" vertical="center"/>
    </xf>
    <xf numFmtId="2" fontId="50" fillId="0" borderId="11" xfId="0" applyNumberFormat="1" applyFont="1" applyFill="1" applyBorder="1" applyAlignment="1">
      <alignment horizontal="center" vertical="center"/>
    </xf>
    <xf numFmtId="177" fontId="85" fillId="0" borderId="11" xfId="42" applyNumberFormat="1" applyFont="1" applyFill="1" applyBorder="1" applyAlignment="1">
      <alignment horizontal="center" vertical="center"/>
    </xf>
    <xf numFmtId="0" fontId="87" fillId="0" borderId="11" xfId="0" applyFont="1" applyFill="1" applyBorder="1" applyAlignment="1">
      <alignment horizontal="center" vertical="center"/>
    </xf>
    <xf numFmtId="2" fontId="87" fillId="0" borderId="11" xfId="0" applyNumberFormat="1" applyFont="1" applyFill="1" applyBorder="1" applyAlignment="1">
      <alignment horizontal="center" vertical="center"/>
    </xf>
    <xf numFmtId="178" fontId="85" fillId="0" borderId="11" xfId="0" applyNumberFormat="1" applyFont="1" applyFill="1" applyBorder="1" applyAlignment="1">
      <alignment horizontal="center" vertical="center" wrapText="1"/>
    </xf>
    <xf numFmtId="2" fontId="85" fillId="0" borderId="11" xfId="42" applyNumberFormat="1" applyFont="1" applyFill="1" applyBorder="1" applyAlignment="1">
      <alignment horizontal="center" vertical="center"/>
    </xf>
    <xf numFmtId="2" fontId="85" fillId="0" borderId="11" xfId="0" applyNumberFormat="1" applyFont="1" applyFill="1" applyBorder="1" applyAlignment="1">
      <alignment horizontal="center" vertical="center" wrapText="1"/>
    </xf>
    <xf numFmtId="2" fontId="88" fillId="0" borderId="10" xfId="0" applyNumberFormat="1" applyFont="1" applyFill="1" applyBorder="1" applyAlignment="1">
      <alignment horizontal="center" vertical="center"/>
    </xf>
    <xf numFmtId="2" fontId="88" fillId="0" borderId="11" xfId="0" applyNumberFormat="1" applyFont="1" applyFill="1" applyBorder="1" applyAlignment="1">
      <alignment horizontal="center" vertical="center"/>
    </xf>
    <xf numFmtId="180" fontId="0" fillId="0" borderId="11" xfId="0" applyNumberFormat="1" applyFill="1" applyBorder="1" applyAlignment="1">
      <alignment horizontal="center" vertical="center"/>
    </xf>
    <xf numFmtId="180" fontId="89" fillId="0" borderId="11" xfId="0" applyNumberFormat="1" applyFont="1" applyFill="1" applyBorder="1" applyAlignment="1">
      <alignment horizontal="center" vertical="center"/>
    </xf>
    <xf numFmtId="180" fontId="85" fillId="0" borderId="11" xfId="0" applyNumberFormat="1" applyFont="1" applyFill="1" applyBorder="1" applyAlignment="1">
      <alignment horizontal="center" vertical="center"/>
    </xf>
    <xf numFmtId="180" fontId="17" fillId="0" borderId="11" xfId="0" applyNumberFormat="1" applyFont="1" applyFill="1" applyBorder="1" applyAlignment="1">
      <alignment horizontal="center" vertical="center"/>
    </xf>
    <xf numFmtId="180" fontId="86" fillId="0" borderId="11" xfId="0" applyNumberFormat="1" applyFont="1" applyFill="1" applyBorder="1" applyAlignment="1">
      <alignment horizontal="center" vertical="center"/>
    </xf>
    <xf numFmtId="180" fontId="90" fillId="0" borderId="11" xfId="0" applyNumberFormat="1" applyFont="1" applyFill="1" applyBorder="1" applyAlignment="1">
      <alignment horizontal="center" vertical="center"/>
    </xf>
    <xf numFmtId="180" fontId="87" fillId="0" borderId="11" xfId="0" applyNumberFormat="1" applyFont="1" applyFill="1" applyBorder="1" applyAlignment="1">
      <alignment horizontal="center" vertical="center"/>
    </xf>
    <xf numFmtId="180" fontId="85" fillId="0" borderId="11" xfId="0" applyNumberFormat="1" applyFont="1" applyFill="1" applyBorder="1" applyAlignment="1">
      <alignment horizontal="center" vertical="center" wrapText="1"/>
    </xf>
    <xf numFmtId="180" fontId="88" fillId="0" borderId="10" xfId="0" applyNumberFormat="1" applyFont="1" applyFill="1" applyBorder="1" applyAlignment="1">
      <alignment horizontal="center" vertical="center"/>
    </xf>
    <xf numFmtId="180" fontId="88" fillId="0" borderId="11" xfId="0" applyNumberFormat="1" applyFont="1" applyFill="1" applyBorder="1" applyAlignment="1">
      <alignment horizontal="center" vertical="center"/>
    </xf>
    <xf numFmtId="2" fontId="88" fillId="0" borderId="10" xfId="42" applyNumberFormat="1" applyFont="1" applyFill="1" applyBorder="1" applyAlignment="1">
      <alignment horizontal="center" vertical="center"/>
    </xf>
    <xf numFmtId="2" fontId="88" fillId="0" borderId="11" xfId="42" applyNumberFormat="1" applyFont="1" applyFill="1" applyBorder="1" applyAlignment="1">
      <alignment horizontal="center" vertical="center"/>
    </xf>
    <xf numFmtId="2" fontId="88" fillId="0" borderId="11" xfId="44" applyNumberFormat="1" applyFont="1" applyFill="1" applyBorder="1" applyAlignment="1">
      <alignment horizontal="center" vertical="center"/>
    </xf>
    <xf numFmtId="2" fontId="85" fillId="0" borderId="11" xfId="44" applyNumberFormat="1" applyFont="1" applyFill="1" applyBorder="1" applyAlignment="1">
      <alignment horizontal="center" vertical="center"/>
    </xf>
    <xf numFmtId="0" fontId="3" fillId="34" borderId="11" xfId="62" applyNumberFormat="1" applyFont="1" applyFill="1" applyBorder="1" applyAlignment="1">
      <alignment vertical="center" wrapText="1" readingOrder="1"/>
      <protection/>
    </xf>
    <xf numFmtId="0" fontId="91" fillId="0" borderId="11" xfId="0" applyFont="1" applyFill="1" applyBorder="1" applyAlignment="1">
      <alignment horizontal="left" vertical="top" wrapText="1"/>
    </xf>
    <xf numFmtId="2" fontId="3" fillId="0" borderId="0" xfId="58" applyNumberFormat="1" applyFont="1" applyFill="1" applyAlignment="1" applyProtection="1">
      <alignment vertical="top"/>
      <protection/>
    </xf>
    <xf numFmtId="0" fontId="6" fillId="0" borderId="13" xfId="62" applyNumberFormat="1" applyFont="1" applyFill="1" applyBorder="1" applyAlignment="1">
      <alignment horizontal="center" vertical="top" wrapText="1"/>
      <protection/>
    </xf>
    <xf numFmtId="0" fontId="6" fillId="0" borderId="15" xfId="62" applyNumberFormat="1" applyFont="1" applyFill="1" applyBorder="1" applyAlignment="1">
      <alignment horizontal="center" vertical="top" wrapText="1"/>
      <protection/>
    </xf>
    <xf numFmtId="0" fontId="6" fillId="0" borderId="20" xfId="62" applyNumberFormat="1" applyFont="1" applyFill="1" applyBorder="1" applyAlignment="1">
      <alignment horizontal="center" vertical="top" wrapText="1"/>
      <protection/>
    </xf>
    <xf numFmtId="0" fontId="2" fillId="0" borderId="13"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92"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4" fillId="0" borderId="21" xfId="58" applyNumberFormat="1" applyFont="1" applyFill="1" applyBorder="1" applyAlignment="1" applyProtection="1">
      <alignment horizontal="center" wrapText="1"/>
      <protection locked="0"/>
    </xf>
    <xf numFmtId="0" fontId="2" fillId="33" borderId="13" xfId="62" applyNumberFormat="1" applyFont="1" applyFill="1" applyBorder="1" applyAlignment="1" applyProtection="1">
      <alignment horizontal="left" vertical="top"/>
      <protection locked="0"/>
    </xf>
    <xf numFmtId="0" fontId="2" fillId="0" borderId="15" xfId="62" applyNumberFormat="1" applyFont="1" applyFill="1" applyBorder="1" applyAlignment="1" applyProtection="1">
      <alignment horizontal="left" vertical="top"/>
      <protection locked="0"/>
    </xf>
    <xf numFmtId="0" fontId="2" fillId="0" borderId="20"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2" xfId="60"/>
    <cellStyle name="Normal 3" xfId="61"/>
    <cellStyle name="Normal 4" xfId="62"/>
    <cellStyle name="Normal 4 2"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GUIHATI%20RESIDENTIAL%20DETAIL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30.RMC"/>
      <sheetName val="Abstract"/>
      <sheetName val="Detailed estimate"/>
      <sheetName val="Sheet1"/>
      <sheetName val="M-25 (2)"/>
      <sheetName val="RATE ANALYSIS OF 600MM DIA PILE"/>
      <sheetName val="Sheet2"/>
      <sheetName val="Sheet3"/>
      <sheetName val="rate analysis of rmc"/>
      <sheetName val="rate analysis of concrete"/>
      <sheetName val="rate analysis of road "/>
      <sheetName val="ROAD"/>
      <sheetName val="1 1.5  3"/>
    </sheetNames>
    <sheetDataSet>
      <sheetData sheetId="1">
        <row r="12">
          <cell r="D12">
            <v>170445755.25227922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5"/>
  <sheetViews>
    <sheetView showGridLines="0" view="pageBreakPreview" zoomScale="80" zoomScaleNormal="60" zoomScaleSheetLayoutView="80" zoomScalePageLayoutView="0" workbookViewId="0" topLeftCell="A1">
      <selection activeCell="A7" sqref="A7:BC7"/>
    </sheetView>
  </sheetViews>
  <sheetFormatPr defaultColWidth="9.140625" defaultRowHeight="15"/>
  <cols>
    <col min="1" max="1" width="13.57421875" style="21" customWidth="1"/>
    <col min="2" max="2" width="55.00390625" style="21" customWidth="1"/>
    <col min="3" max="3" width="0.562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49.57421875" style="21" customWidth="1"/>
    <col min="56" max="56" width="14.00390625" style="67" hidden="1" customWidth="1"/>
    <col min="57" max="58" width="15.8515625" style="67" hidden="1" customWidth="1"/>
    <col min="59" max="59" width="11.00390625" style="21" hidden="1" customWidth="1"/>
    <col min="60" max="60" width="10.57421875" style="21" hidden="1" customWidth="1"/>
    <col min="61" max="61" width="9.140625" style="21" hidden="1" customWidth="1"/>
    <col min="62" max="238" width="9.140625" style="21" customWidth="1"/>
    <col min="239" max="243" width="9.140625" style="22" customWidth="1"/>
    <col min="244" max="16384" width="9.140625" style="21" customWidth="1"/>
  </cols>
  <sheetData>
    <row r="1" spans="1:243" s="1" customFormat="1" ht="27" customHeight="1">
      <c r="A1" s="128" t="str">
        <f>B2&amp;" BoQ"</f>
        <v>Percentage BoQ</v>
      </c>
      <c r="B1" s="128"/>
      <c r="C1" s="128"/>
      <c r="D1" s="128"/>
      <c r="E1" s="128"/>
      <c r="F1" s="128"/>
      <c r="G1" s="128"/>
      <c r="H1" s="128"/>
      <c r="I1" s="128"/>
      <c r="J1" s="128"/>
      <c r="K1" s="128"/>
      <c r="L1" s="128"/>
      <c r="O1" s="2"/>
      <c r="P1" s="2"/>
      <c r="Q1" s="3"/>
      <c r="IE1" s="3"/>
      <c r="IF1" s="3"/>
      <c r="IG1" s="3"/>
      <c r="IH1" s="3"/>
      <c r="II1" s="3"/>
    </row>
    <row r="2" spans="1:17" s="1" customFormat="1" ht="25.5" customHeight="1" hidden="1">
      <c r="A2" s="23" t="s">
        <v>4</v>
      </c>
      <c r="B2" s="23" t="s">
        <v>62</v>
      </c>
      <c r="C2" s="23" t="s">
        <v>5</v>
      </c>
      <c r="D2" s="23" t="s">
        <v>6</v>
      </c>
      <c r="E2" s="23" t="s">
        <v>7</v>
      </c>
      <c r="J2" s="4"/>
      <c r="K2" s="4"/>
      <c r="L2" s="4"/>
      <c r="O2" s="2"/>
      <c r="P2" s="2"/>
      <c r="Q2" s="3"/>
    </row>
    <row r="3" spans="1:243" s="1" customFormat="1" ht="30" customHeight="1" hidden="1">
      <c r="A3" s="1" t="s">
        <v>67</v>
      </c>
      <c r="C3" s="1" t="s">
        <v>66</v>
      </c>
      <c r="IE3" s="3"/>
      <c r="IF3" s="3"/>
      <c r="IG3" s="3"/>
      <c r="IH3" s="3"/>
      <c r="II3" s="3"/>
    </row>
    <row r="4" spans="1:243" s="5" customFormat="1" ht="30.75" customHeight="1">
      <c r="A4" s="129" t="s">
        <v>866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64"/>
      <c r="BE4" s="64"/>
      <c r="BF4" s="64"/>
      <c r="IE4" s="6"/>
      <c r="IF4" s="6"/>
      <c r="IG4" s="6"/>
      <c r="IH4" s="6"/>
      <c r="II4" s="6"/>
    </row>
    <row r="5" spans="1:243" s="5" customFormat="1" ht="30.75" customHeight="1">
      <c r="A5" s="129" t="s">
        <v>865</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64"/>
      <c r="BE5" s="64"/>
      <c r="BF5" s="64"/>
      <c r="IE5" s="6"/>
      <c r="IF5" s="6"/>
      <c r="IG5" s="6"/>
      <c r="IH5" s="6"/>
      <c r="II5" s="6"/>
    </row>
    <row r="6" spans="1:243" s="5" customFormat="1" ht="30.75" customHeight="1">
      <c r="A6" s="129" t="s">
        <v>867</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64"/>
      <c r="BE6" s="64"/>
      <c r="BF6" s="64"/>
      <c r="IE6" s="6"/>
      <c r="IF6" s="6"/>
      <c r="IG6" s="6"/>
      <c r="IH6" s="6"/>
      <c r="II6" s="6"/>
    </row>
    <row r="7" spans="1:243" s="5" customFormat="1" ht="29.25" customHeight="1" hidden="1">
      <c r="A7" s="130" t="s">
        <v>8</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64"/>
      <c r="BE7" s="64"/>
      <c r="BF7" s="64"/>
      <c r="IE7" s="6"/>
      <c r="IF7" s="6"/>
      <c r="IG7" s="6"/>
      <c r="IH7" s="6"/>
      <c r="II7" s="6"/>
    </row>
    <row r="8" spans="1:243" s="7" customFormat="1" ht="37.5" customHeight="1">
      <c r="A8" s="24" t="s">
        <v>9</v>
      </c>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3"/>
      <c r="IE8" s="8"/>
      <c r="IF8" s="8"/>
      <c r="IG8" s="8"/>
      <c r="IH8" s="8"/>
      <c r="II8" s="8"/>
    </row>
    <row r="9" spans="1:243" s="9" customFormat="1" ht="61.5" customHeight="1">
      <c r="A9" s="125" t="s">
        <v>10</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7"/>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120" t="s">
        <v>446</v>
      </c>
      <c r="C13" s="47" t="s">
        <v>34</v>
      </c>
      <c r="D13" s="84"/>
      <c r="E13" s="83"/>
      <c r="F13" s="83"/>
      <c r="G13" s="49"/>
      <c r="H13" s="49"/>
      <c r="I13" s="48"/>
      <c r="J13" s="50"/>
      <c r="K13" s="51"/>
      <c r="L13" s="51"/>
      <c r="M13" s="52"/>
      <c r="N13" s="53"/>
      <c r="O13" s="53"/>
      <c r="P13" s="54"/>
      <c r="Q13" s="53"/>
      <c r="R13" s="53"/>
      <c r="S13" s="54"/>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c r="BB13" s="57"/>
      <c r="BC13" s="58"/>
      <c r="BD13" s="9"/>
      <c r="BE13" s="9"/>
      <c r="BF13" s="9"/>
      <c r="IE13" s="16">
        <v>1</v>
      </c>
      <c r="IF13" s="16" t="s">
        <v>35</v>
      </c>
      <c r="IG13" s="16" t="s">
        <v>36</v>
      </c>
      <c r="IH13" s="16">
        <v>10</v>
      </c>
      <c r="II13" s="16" t="s">
        <v>37</v>
      </c>
    </row>
    <row r="14" spans="1:243" s="81" customFormat="1" ht="280.5" customHeight="1">
      <c r="A14" s="27">
        <v>2</v>
      </c>
      <c r="B14" s="86" t="s">
        <v>503</v>
      </c>
      <c r="C14" s="47" t="s">
        <v>255</v>
      </c>
      <c r="D14" s="88">
        <v>8256</v>
      </c>
      <c r="E14" s="89" t="s">
        <v>253</v>
      </c>
      <c r="F14" s="90">
        <v>3461.47</v>
      </c>
      <c r="G14" s="72"/>
      <c r="H14" s="73"/>
      <c r="I14" s="71" t="s">
        <v>39</v>
      </c>
      <c r="J14" s="74">
        <f aca="true" t="shared" si="0" ref="J14:J40">IF(I14="Less(-)",-1,1)</f>
        <v>1</v>
      </c>
      <c r="K14" s="75" t="s">
        <v>63</v>
      </c>
      <c r="L14" s="75" t="s">
        <v>7</v>
      </c>
      <c r="M14" s="76"/>
      <c r="N14" s="72"/>
      <c r="O14" s="72"/>
      <c r="P14" s="69"/>
      <c r="Q14" s="72"/>
      <c r="R14" s="72"/>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total_amount_ba($B$2,$D$2,D14,F14,J14,K14,M14)</f>
        <v>28577896.32</v>
      </c>
      <c r="BB14" s="78">
        <f>BA14+SUM(N14:AZ14)</f>
        <v>28577896.32</v>
      </c>
      <c r="BC14" s="71" t="str">
        <f aca="true" t="shared" si="1" ref="BC14:BC40">SpellNumber(L14,BB14)</f>
        <v>INR  Two Crore Eighty Five Lakh Seventy Seven Thousand Eight Hundred &amp; Ninety Six  and Paise Thirty Two Only</v>
      </c>
      <c r="BD14" s="79">
        <v>10</v>
      </c>
      <c r="BE14" s="79">
        <f aca="true" t="shared" si="2" ref="BE14:BE44">BD14*1.12*1.01</f>
        <v>11.31</v>
      </c>
      <c r="BF14" s="80">
        <f aca="true" t="shared" si="3" ref="BF14:BF44">D14*BD14</f>
        <v>82560</v>
      </c>
      <c r="BG14" s="79">
        <f>ROUND(F14,2)</f>
        <v>3461.47</v>
      </c>
      <c r="BH14" s="79">
        <f>ROUND(BG14*1.12*1.01,2)</f>
        <v>3915.61</v>
      </c>
      <c r="IE14" s="82">
        <v>2</v>
      </c>
      <c r="IF14" s="82" t="s">
        <v>35</v>
      </c>
      <c r="IG14" s="82" t="s">
        <v>44</v>
      </c>
      <c r="IH14" s="82">
        <v>10</v>
      </c>
      <c r="II14" s="82" t="s">
        <v>38</v>
      </c>
    </row>
    <row r="15" spans="1:243" s="15" customFormat="1" ht="113.25" customHeight="1">
      <c r="A15" s="27">
        <v>3</v>
      </c>
      <c r="B15" s="86" t="s">
        <v>504</v>
      </c>
      <c r="C15" s="47" t="s">
        <v>256</v>
      </c>
      <c r="D15" s="105">
        <v>8256</v>
      </c>
      <c r="E15" s="89" t="s">
        <v>253</v>
      </c>
      <c r="F15" s="90">
        <v>42.99</v>
      </c>
      <c r="G15" s="59"/>
      <c r="H15" s="49"/>
      <c r="I15" s="48" t="s">
        <v>39</v>
      </c>
      <c r="J15" s="50">
        <f t="shared" si="0"/>
        <v>1</v>
      </c>
      <c r="K15" s="51" t="s">
        <v>63</v>
      </c>
      <c r="L15" s="51" t="s">
        <v>7</v>
      </c>
      <c r="M15" s="60"/>
      <c r="N15" s="59"/>
      <c r="O15" s="59"/>
      <c r="P15" s="61"/>
      <c r="Q15" s="59"/>
      <c r="R15" s="59"/>
      <c r="S15" s="61"/>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2">
        <f aca="true" t="shared" si="4" ref="BA15:BA69">total_amount_ba($B$2,$D$2,D15,F15,J15,K15,M15)</f>
        <v>354925.44</v>
      </c>
      <c r="BB15" s="63">
        <f aca="true" t="shared" si="5" ref="BB15:BB69">BA15+SUM(N15:AZ15)</f>
        <v>354925.44</v>
      </c>
      <c r="BC15" s="58" t="str">
        <f t="shared" si="1"/>
        <v>INR  Three Lakh Fifty Four Thousand Nine Hundred &amp; Twenty Five  and Paise Forty Four Only</v>
      </c>
      <c r="BD15" s="65">
        <v>166</v>
      </c>
      <c r="BE15" s="65">
        <f t="shared" si="2"/>
        <v>187.78</v>
      </c>
      <c r="BF15" s="68">
        <f t="shared" si="3"/>
        <v>1370496</v>
      </c>
      <c r="BG15" s="79">
        <f aca="true" t="shared" si="6" ref="BG15:BG78">ROUND(F15,2)</f>
        <v>42.99</v>
      </c>
      <c r="BH15" s="79">
        <f aca="true" t="shared" si="7" ref="BH15:BH78">ROUND(BG15*1.12*1.01,2)</f>
        <v>48.63</v>
      </c>
      <c r="IE15" s="16">
        <v>3</v>
      </c>
      <c r="IF15" s="16" t="s">
        <v>46</v>
      </c>
      <c r="IG15" s="16" t="s">
        <v>47</v>
      </c>
      <c r="IH15" s="16">
        <v>10</v>
      </c>
      <c r="II15" s="16" t="s">
        <v>38</v>
      </c>
    </row>
    <row r="16" spans="1:243" s="15" customFormat="1" ht="220.5" customHeight="1">
      <c r="A16" s="27">
        <v>4</v>
      </c>
      <c r="B16" s="86" t="s">
        <v>447</v>
      </c>
      <c r="C16" s="47" t="s">
        <v>43</v>
      </c>
      <c r="D16" s="105">
        <v>6</v>
      </c>
      <c r="E16" s="89" t="s">
        <v>254</v>
      </c>
      <c r="F16" s="90">
        <v>30994.88</v>
      </c>
      <c r="G16" s="59"/>
      <c r="H16" s="49"/>
      <c r="I16" s="48" t="s">
        <v>39</v>
      </c>
      <c r="J16" s="50">
        <f t="shared" si="0"/>
        <v>1</v>
      </c>
      <c r="K16" s="51" t="s">
        <v>63</v>
      </c>
      <c r="L16" s="51" t="s">
        <v>7</v>
      </c>
      <c r="M16" s="60"/>
      <c r="N16" s="59"/>
      <c r="O16" s="59"/>
      <c r="P16" s="61"/>
      <c r="Q16" s="59"/>
      <c r="R16" s="59"/>
      <c r="S16" s="61"/>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62">
        <f t="shared" si="4"/>
        <v>185969.28</v>
      </c>
      <c r="BB16" s="63">
        <f t="shared" si="5"/>
        <v>185969.28</v>
      </c>
      <c r="BC16" s="58" t="str">
        <f t="shared" si="1"/>
        <v>INR  One Lakh Eighty Five Thousand Nine Hundred &amp; Sixty Nine  and Paise Twenty Eight Only</v>
      </c>
      <c r="BD16" s="65">
        <v>119.27</v>
      </c>
      <c r="BE16" s="65">
        <f t="shared" si="2"/>
        <v>134.92</v>
      </c>
      <c r="BF16" s="68">
        <f t="shared" si="3"/>
        <v>715.62</v>
      </c>
      <c r="BG16" s="79">
        <f t="shared" si="6"/>
        <v>30994.88</v>
      </c>
      <c r="BH16" s="79">
        <f t="shared" si="7"/>
        <v>35061.41</v>
      </c>
      <c r="IE16" s="16">
        <v>1.01</v>
      </c>
      <c r="IF16" s="16" t="s">
        <v>40</v>
      </c>
      <c r="IG16" s="16" t="s">
        <v>36</v>
      </c>
      <c r="IH16" s="16">
        <v>123.223</v>
      </c>
      <c r="II16" s="16" t="s">
        <v>38</v>
      </c>
    </row>
    <row r="17" spans="1:243" s="15" customFormat="1" ht="149.25" customHeight="1">
      <c r="A17" s="27">
        <v>5</v>
      </c>
      <c r="B17" s="86" t="s">
        <v>851</v>
      </c>
      <c r="C17" s="47" t="s">
        <v>45</v>
      </c>
      <c r="D17" s="105">
        <v>3</v>
      </c>
      <c r="E17" s="89" t="s">
        <v>254</v>
      </c>
      <c r="F17" s="90">
        <v>76016.64</v>
      </c>
      <c r="G17" s="59"/>
      <c r="H17" s="49"/>
      <c r="I17" s="48" t="s">
        <v>39</v>
      </c>
      <c r="J17" s="50">
        <f t="shared" si="0"/>
        <v>1</v>
      </c>
      <c r="K17" s="51" t="s">
        <v>63</v>
      </c>
      <c r="L17" s="51" t="s">
        <v>7</v>
      </c>
      <c r="M17" s="60"/>
      <c r="N17" s="59"/>
      <c r="O17" s="59"/>
      <c r="P17" s="61"/>
      <c r="Q17" s="59"/>
      <c r="R17" s="59"/>
      <c r="S17" s="61"/>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62">
        <f t="shared" si="4"/>
        <v>228049.92</v>
      </c>
      <c r="BB17" s="63">
        <f t="shared" si="5"/>
        <v>228049.92</v>
      </c>
      <c r="BC17" s="58" t="str">
        <f t="shared" si="1"/>
        <v>INR  Two Lakh Twenty Eight Thousand  &amp;Forty Nine  and Paise Ninety Two Only</v>
      </c>
      <c r="BD17" s="65">
        <v>192.38</v>
      </c>
      <c r="BE17" s="65">
        <f t="shared" si="2"/>
        <v>217.62</v>
      </c>
      <c r="BF17" s="68">
        <f t="shared" si="3"/>
        <v>577.14</v>
      </c>
      <c r="BG17" s="79">
        <f t="shared" si="6"/>
        <v>76016.64</v>
      </c>
      <c r="BH17" s="79">
        <f t="shared" si="7"/>
        <v>85990.02</v>
      </c>
      <c r="IE17" s="16">
        <v>1.02</v>
      </c>
      <c r="IF17" s="16" t="s">
        <v>41</v>
      </c>
      <c r="IG17" s="16" t="s">
        <v>42</v>
      </c>
      <c r="IH17" s="16">
        <v>213</v>
      </c>
      <c r="II17" s="16" t="s">
        <v>38</v>
      </c>
    </row>
    <row r="18" spans="1:243" s="15" customFormat="1" ht="150" customHeight="1">
      <c r="A18" s="27">
        <v>6</v>
      </c>
      <c r="B18" s="86" t="s">
        <v>859</v>
      </c>
      <c r="C18" s="47" t="s">
        <v>48</v>
      </c>
      <c r="D18" s="105">
        <v>384</v>
      </c>
      <c r="E18" s="89" t="s">
        <v>254</v>
      </c>
      <c r="F18" s="90">
        <v>787.88</v>
      </c>
      <c r="G18" s="59"/>
      <c r="H18" s="49"/>
      <c r="I18" s="48" t="s">
        <v>39</v>
      </c>
      <c r="J18" s="50">
        <f t="shared" si="0"/>
        <v>1</v>
      </c>
      <c r="K18" s="51" t="s">
        <v>63</v>
      </c>
      <c r="L18" s="51" t="s">
        <v>7</v>
      </c>
      <c r="M18" s="60"/>
      <c r="N18" s="59"/>
      <c r="O18" s="59"/>
      <c r="P18" s="61"/>
      <c r="Q18" s="59"/>
      <c r="R18" s="59"/>
      <c r="S18" s="61"/>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62">
        <f t="shared" si="4"/>
        <v>302545.92</v>
      </c>
      <c r="BB18" s="63">
        <f t="shared" si="5"/>
        <v>302545.92</v>
      </c>
      <c r="BC18" s="58" t="str">
        <f t="shared" si="1"/>
        <v>INR  Three Lakh Two Thousand Five Hundred &amp; Forty Five  and Paise Ninety Two Only</v>
      </c>
      <c r="BD18" s="65">
        <v>355.41</v>
      </c>
      <c r="BE18" s="65">
        <f t="shared" si="2"/>
        <v>402.04</v>
      </c>
      <c r="BF18" s="68">
        <f t="shared" si="3"/>
        <v>136477.44</v>
      </c>
      <c r="BG18" s="79">
        <f t="shared" si="6"/>
        <v>787.88</v>
      </c>
      <c r="BH18" s="79">
        <f t="shared" si="7"/>
        <v>891.25</v>
      </c>
      <c r="IE18" s="16">
        <v>3</v>
      </c>
      <c r="IF18" s="16" t="s">
        <v>46</v>
      </c>
      <c r="IG18" s="16" t="s">
        <v>47</v>
      </c>
      <c r="IH18" s="16">
        <v>10</v>
      </c>
      <c r="II18" s="16" t="s">
        <v>38</v>
      </c>
    </row>
    <row r="19" spans="1:243" s="15" customFormat="1" ht="77.25" customHeight="1">
      <c r="A19" s="27">
        <v>7</v>
      </c>
      <c r="B19" s="86" t="s">
        <v>261</v>
      </c>
      <c r="C19" s="47" t="s">
        <v>49</v>
      </c>
      <c r="D19" s="105">
        <v>2301</v>
      </c>
      <c r="E19" s="89" t="s">
        <v>258</v>
      </c>
      <c r="F19" s="90">
        <v>11.31</v>
      </c>
      <c r="G19" s="59"/>
      <c r="H19" s="49"/>
      <c r="I19" s="48" t="s">
        <v>39</v>
      </c>
      <c r="J19" s="50">
        <f t="shared" si="0"/>
        <v>1</v>
      </c>
      <c r="K19" s="51" t="s">
        <v>63</v>
      </c>
      <c r="L19" s="51" t="s">
        <v>7</v>
      </c>
      <c r="M19" s="60"/>
      <c r="N19" s="59"/>
      <c r="O19" s="59"/>
      <c r="P19" s="61"/>
      <c r="Q19" s="59"/>
      <c r="R19" s="59"/>
      <c r="S19" s="61"/>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62">
        <f t="shared" si="4"/>
        <v>26024.31</v>
      </c>
      <c r="BB19" s="63">
        <f t="shared" si="5"/>
        <v>26024.31</v>
      </c>
      <c r="BC19" s="58" t="str">
        <f t="shared" si="1"/>
        <v>INR  Twenty Six Thousand  &amp;Twenty Four  and Paise Thirty One Only</v>
      </c>
      <c r="BD19" s="65">
        <v>487.41</v>
      </c>
      <c r="BE19" s="65">
        <f t="shared" si="2"/>
        <v>551.36</v>
      </c>
      <c r="BF19" s="68">
        <f t="shared" si="3"/>
        <v>1121530.41</v>
      </c>
      <c r="BG19" s="79">
        <f t="shared" si="6"/>
        <v>11.31</v>
      </c>
      <c r="BH19" s="79">
        <f t="shared" si="7"/>
        <v>12.79</v>
      </c>
      <c r="IE19" s="16">
        <v>1.01</v>
      </c>
      <c r="IF19" s="16" t="s">
        <v>40</v>
      </c>
      <c r="IG19" s="16" t="s">
        <v>36</v>
      </c>
      <c r="IH19" s="16">
        <v>123.223</v>
      </c>
      <c r="II19" s="16" t="s">
        <v>38</v>
      </c>
    </row>
    <row r="20" spans="1:243" s="15" customFormat="1" ht="142.5" customHeight="1">
      <c r="A20" s="27">
        <v>8</v>
      </c>
      <c r="B20" s="86" t="s">
        <v>505</v>
      </c>
      <c r="C20" s="47" t="s">
        <v>50</v>
      </c>
      <c r="D20" s="105">
        <v>2151.472</v>
      </c>
      <c r="E20" s="89" t="s">
        <v>474</v>
      </c>
      <c r="F20" s="90">
        <v>134.92</v>
      </c>
      <c r="G20" s="59"/>
      <c r="H20" s="49"/>
      <c r="I20" s="48" t="s">
        <v>39</v>
      </c>
      <c r="J20" s="50">
        <f t="shared" si="0"/>
        <v>1</v>
      </c>
      <c r="K20" s="51" t="s">
        <v>63</v>
      </c>
      <c r="L20" s="51" t="s">
        <v>7</v>
      </c>
      <c r="M20" s="60"/>
      <c r="N20" s="59"/>
      <c r="O20" s="59"/>
      <c r="P20" s="61"/>
      <c r="Q20" s="59"/>
      <c r="R20" s="59"/>
      <c r="S20" s="61"/>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62">
        <f t="shared" si="4"/>
        <v>290276.6</v>
      </c>
      <c r="BB20" s="63">
        <f t="shared" si="5"/>
        <v>290276.6</v>
      </c>
      <c r="BC20" s="58" t="str">
        <f t="shared" si="1"/>
        <v>INR  Two Lakh Ninety Thousand Two Hundred &amp; Seventy Six  and Paise Sixty Only</v>
      </c>
      <c r="BD20" s="65">
        <v>110</v>
      </c>
      <c r="BE20" s="65">
        <f t="shared" si="2"/>
        <v>124.43</v>
      </c>
      <c r="BF20" s="68">
        <f t="shared" si="3"/>
        <v>236661.92</v>
      </c>
      <c r="BG20" s="79">
        <f t="shared" si="6"/>
        <v>134.92</v>
      </c>
      <c r="BH20" s="79">
        <f t="shared" si="7"/>
        <v>152.62</v>
      </c>
      <c r="IE20" s="16"/>
      <c r="IF20" s="16"/>
      <c r="IG20" s="16"/>
      <c r="IH20" s="16"/>
      <c r="II20" s="16"/>
    </row>
    <row r="21" spans="1:243" s="15" customFormat="1" ht="159" customHeight="1">
      <c r="A21" s="27">
        <v>9</v>
      </c>
      <c r="B21" s="86" t="s">
        <v>506</v>
      </c>
      <c r="C21" s="47" t="s">
        <v>51</v>
      </c>
      <c r="D21" s="105">
        <v>405</v>
      </c>
      <c r="E21" s="89" t="s">
        <v>474</v>
      </c>
      <c r="F21" s="90">
        <v>217.62</v>
      </c>
      <c r="G21" s="59"/>
      <c r="H21" s="49"/>
      <c r="I21" s="48" t="s">
        <v>39</v>
      </c>
      <c r="J21" s="50">
        <f t="shared" si="0"/>
        <v>1</v>
      </c>
      <c r="K21" s="51" t="s">
        <v>63</v>
      </c>
      <c r="L21" s="51" t="s">
        <v>7</v>
      </c>
      <c r="M21" s="60"/>
      <c r="N21" s="59"/>
      <c r="O21" s="59"/>
      <c r="P21" s="61"/>
      <c r="Q21" s="59"/>
      <c r="R21" s="59"/>
      <c r="S21" s="61"/>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62">
        <f t="shared" si="4"/>
        <v>88136.1</v>
      </c>
      <c r="BB21" s="63">
        <f t="shared" si="5"/>
        <v>88136.1</v>
      </c>
      <c r="BC21" s="58" t="str">
        <f t="shared" si="1"/>
        <v>INR  Eighty Eight Thousand One Hundred &amp; Thirty Six  and Paise Ten Only</v>
      </c>
      <c r="BD21" s="65">
        <v>266</v>
      </c>
      <c r="BE21" s="65">
        <f t="shared" si="2"/>
        <v>300.9</v>
      </c>
      <c r="BF21" s="68">
        <f t="shared" si="3"/>
        <v>107730</v>
      </c>
      <c r="BG21" s="79">
        <f t="shared" si="6"/>
        <v>217.62</v>
      </c>
      <c r="BH21" s="79">
        <f t="shared" si="7"/>
        <v>246.17</v>
      </c>
      <c r="IE21" s="16"/>
      <c r="IF21" s="16"/>
      <c r="IG21" s="16"/>
      <c r="IH21" s="16"/>
      <c r="II21" s="16"/>
    </row>
    <row r="22" spans="1:243" s="15" customFormat="1" ht="189" customHeight="1">
      <c r="A22" s="27">
        <v>10</v>
      </c>
      <c r="B22" s="86" t="s">
        <v>448</v>
      </c>
      <c r="C22" s="47" t="s">
        <v>52</v>
      </c>
      <c r="D22" s="105">
        <v>901.59</v>
      </c>
      <c r="E22" s="89" t="s">
        <v>475</v>
      </c>
      <c r="F22" s="90">
        <v>124.43</v>
      </c>
      <c r="G22" s="59"/>
      <c r="H22" s="49"/>
      <c r="I22" s="48" t="s">
        <v>39</v>
      </c>
      <c r="J22" s="50">
        <f t="shared" si="0"/>
        <v>1</v>
      </c>
      <c r="K22" s="51" t="s">
        <v>63</v>
      </c>
      <c r="L22" s="51" t="s">
        <v>7</v>
      </c>
      <c r="M22" s="60"/>
      <c r="N22" s="59"/>
      <c r="O22" s="59"/>
      <c r="P22" s="61"/>
      <c r="Q22" s="59"/>
      <c r="R22" s="59"/>
      <c r="S22" s="61"/>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62">
        <f t="shared" si="4"/>
        <v>112184.84</v>
      </c>
      <c r="BB22" s="63">
        <f t="shared" si="5"/>
        <v>112184.84</v>
      </c>
      <c r="BC22" s="58" t="str">
        <f t="shared" si="1"/>
        <v>INR  One Lakh Twelve Thousand One Hundred &amp; Eighty Four  and Paise Eighty Four Only</v>
      </c>
      <c r="BD22" s="65">
        <v>40</v>
      </c>
      <c r="BE22" s="65">
        <f t="shared" si="2"/>
        <v>45.25</v>
      </c>
      <c r="BF22" s="68">
        <f t="shared" si="3"/>
        <v>36063.6</v>
      </c>
      <c r="BG22" s="79">
        <f t="shared" si="6"/>
        <v>124.43</v>
      </c>
      <c r="BH22" s="79">
        <f t="shared" si="7"/>
        <v>140.76</v>
      </c>
      <c r="IE22" s="16"/>
      <c r="IF22" s="16"/>
      <c r="IG22" s="16"/>
      <c r="IH22" s="16"/>
      <c r="II22" s="16"/>
    </row>
    <row r="23" spans="1:243" s="15" customFormat="1" ht="98.25" customHeight="1">
      <c r="A23" s="27">
        <v>11</v>
      </c>
      <c r="B23" s="86" t="s">
        <v>507</v>
      </c>
      <c r="C23" s="47" t="s">
        <v>53</v>
      </c>
      <c r="D23" s="105">
        <v>1034.604</v>
      </c>
      <c r="E23" s="89" t="s">
        <v>474</v>
      </c>
      <c r="F23" s="90">
        <v>87.71</v>
      </c>
      <c r="G23" s="59"/>
      <c r="H23" s="49"/>
      <c r="I23" s="48" t="s">
        <v>39</v>
      </c>
      <c r="J23" s="50">
        <f t="shared" si="0"/>
        <v>1</v>
      </c>
      <c r="K23" s="51" t="s">
        <v>63</v>
      </c>
      <c r="L23" s="51" t="s">
        <v>7</v>
      </c>
      <c r="M23" s="60"/>
      <c r="N23" s="59"/>
      <c r="O23" s="59"/>
      <c r="P23" s="61"/>
      <c r="Q23" s="59"/>
      <c r="R23" s="59"/>
      <c r="S23" s="61"/>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62">
        <f t="shared" si="4"/>
        <v>90745.12</v>
      </c>
      <c r="BB23" s="63">
        <f t="shared" si="5"/>
        <v>90745.12</v>
      </c>
      <c r="BC23" s="58" t="str">
        <f t="shared" si="1"/>
        <v>INR  Ninety Thousand Seven Hundred &amp; Forty Five  and Paise Twelve Only</v>
      </c>
      <c r="BD23" s="65">
        <v>24</v>
      </c>
      <c r="BE23" s="65">
        <f t="shared" si="2"/>
        <v>27.15</v>
      </c>
      <c r="BF23" s="68">
        <f t="shared" si="3"/>
        <v>24830.5</v>
      </c>
      <c r="BG23" s="79">
        <f t="shared" si="6"/>
        <v>87.71</v>
      </c>
      <c r="BH23" s="79">
        <f t="shared" si="7"/>
        <v>99.22</v>
      </c>
      <c r="IE23" s="16"/>
      <c r="IF23" s="16"/>
      <c r="IG23" s="16"/>
      <c r="IH23" s="16"/>
      <c r="II23" s="16"/>
    </row>
    <row r="24" spans="1:243" s="15" customFormat="1" ht="117" customHeight="1">
      <c r="A24" s="27">
        <v>12</v>
      </c>
      <c r="B24" s="86" t="s">
        <v>508</v>
      </c>
      <c r="C24" s="47" t="s">
        <v>54</v>
      </c>
      <c r="D24" s="105">
        <v>345</v>
      </c>
      <c r="E24" s="89" t="s">
        <v>474</v>
      </c>
      <c r="F24" s="90">
        <v>353.74</v>
      </c>
      <c r="G24" s="59"/>
      <c r="H24" s="49"/>
      <c r="I24" s="48" t="s">
        <v>39</v>
      </c>
      <c r="J24" s="50">
        <f t="shared" si="0"/>
        <v>1</v>
      </c>
      <c r="K24" s="51" t="s">
        <v>63</v>
      </c>
      <c r="L24" s="51" t="s">
        <v>7</v>
      </c>
      <c r="M24" s="60"/>
      <c r="N24" s="59"/>
      <c r="O24" s="59"/>
      <c r="P24" s="61"/>
      <c r="Q24" s="59"/>
      <c r="R24" s="59"/>
      <c r="S24" s="61"/>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62">
        <f t="shared" si="4"/>
        <v>122040.3</v>
      </c>
      <c r="BB24" s="63">
        <f t="shared" si="5"/>
        <v>122040.3</v>
      </c>
      <c r="BC24" s="58" t="str">
        <f t="shared" si="1"/>
        <v>INR  One Lakh Twenty Two Thousand  &amp;Forty  and Paise Thirty Only</v>
      </c>
      <c r="BD24" s="65">
        <v>4818.66</v>
      </c>
      <c r="BE24" s="65">
        <f t="shared" si="2"/>
        <v>5450.87</v>
      </c>
      <c r="BF24" s="68">
        <f t="shared" si="3"/>
        <v>1662437.7</v>
      </c>
      <c r="BG24" s="79">
        <f t="shared" si="6"/>
        <v>353.74</v>
      </c>
      <c r="BH24" s="79">
        <f t="shared" si="7"/>
        <v>400.15</v>
      </c>
      <c r="IE24" s="16"/>
      <c r="IF24" s="16"/>
      <c r="IG24" s="16"/>
      <c r="IH24" s="16"/>
      <c r="II24" s="16"/>
    </row>
    <row r="25" spans="1:243" s="15" customFormat="1" ht="130.5" customHeight="1">
      <c r="A25" s="27">
        <v>13</v>
      </c>
      <c r="B25" s="86" t="s">
        <v>509</v>
      </c>
      <c r="C25" s="47" t="s">
        <v>55</v>
      </c>
      <c r="D25" s="105">
        <v>58</v>
      </c>
      <c r="E25" s="89" t="s">
        <v>474</v>
      </c>
      <c r="F25" s="90">
        <v>579.58</v>
      </c>
      <c r="G25" s="59"/>
      <c r="H25" s="49"/>
      <c r="I25" s="48" t="s">
        <v>39</v>
      </c>
      <c r="J25" s="50">
        <f t="shared" si="0"/>
        <v>1</v>
      </c>
      <c r="K25" s="51" t="s">
        <v>63</v>
      </c>
      <c r="L25" s="51" t="s">
        <v>7</v>
      </c>
      <c r="M25" s="60"/>
      <c r="N25" s="59"/>
      <c r="O25" s="59"/>
      <c r="P25" s="61"/>
      <c r="Q25" s="59"/>
      <c r="R25" s="59"/>
      <c r="S25" s="61"/>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2">
        <f t="shared" si="4"/>
        <v>33615.64</v>
      </c>
      <c r="BB25" s="63">
        <f t="shared" si="5"/>
        <v>33615.64</v>
      </c>
      <c r="BC25" s="58" t="str">
        <f t="shared" si="1"/>
        <v>INR  Thirty Three Thousand Six Hundred &amp; Fifteen  and Paise Sixty Four Only</v>
      </c>
      <c r="BD25" s="65">
        <v>5920.24</v>
      </c>
      <c r="BE25" s="65">
        <f t="shared" si="2"/>
        <v>6696.98</v>
      </c>
      <c r="BF25" s="68">
        <f t="shared" si="3"/>
        <v>343373.92</v>
      </c>
      <c r="BG25" s="79">
        <f t="shared" si="6"/>
        <v>579.58</v>
      </c>
      <c r="BH25" s="79">
        <f t="shared" si="7"/>
        <v>655.62</v>
      </c>
      <c r="IE25" s="16"/>
      <c r="IF25" s="16"/>
      <c r="IG25" s="16"/>
      <c r="IH25" s="16"/>
      <c r="II25" s="16"/>
    </row>
    <row r="26" spans="1:243" s="15" customFormat="1" ht="100.5" customHeight="1">
      <c r="A26" s="27">
        <v>14</v>
      </c>
      <c r="B26" s="86" t="s">
        <v>449</v>
      </c>
      <c r="C26" s="47" t="s">
        <v>56</v>
      </c>
      <c r="D26" s="105">
        <v>309</v>
      </c>
      <c r="E26" s="89" t="s">
        <v>476</v>
      </c>
      <c r="F26" s="90">
        <v>1059.04</v>
      </c>
      <c r="G26" s="59"/>
      <c r="H26" s="49"/>
      <c r="I26" s="48" t="s">
        <v>39</v>
      </c>
      <c r="J26" s="50">
        <f t="shared" si="0"/>
        <v>1</v>
      </c>
      <c r="K26" s="51" t="s">
        <v>63</v>
      </c>
      <c r="L26" s="51" t="s">
        <v>7</v>
      </c>
      <c r="M26" s="60"/>
      <c r="N26" s="59"/>
      <c r="O26" s="59"/>
      <c r="P26" s="61"/>
      <c r="Q26" s="59"/>
      <c r="R26" s="59"/>
      <c r="S26" s="61"/>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62">
        <f t="shared" si="4"/>
        <v>327243.36</v>
      </c>
      <c r="BB26" s="63">
        <f t="shared" si="5"/>
        <v>327243.36</v>
      </c>
      <c r="BC26" s="58" t="str">
        <f t="shared" si="1"/>
        <v>INR  Three Lakh Twenty Seven Thousand Two Hundred &amp; Forty Three  and Paise Thirty Six Only</v>
      </c>
      <c r="BD26" s="65">
        <v>5940.24</v>
      </c>
      <c r="BE26" s="65">
        <f t="shared" si="2"/>
        <v>6719.6</v>
      </c>
      <c r="BF26" s="68">
        <f t="shared" si="3"/>
        <v>1835534.16</v>
      </c>
      <c r="BG26" s="79">
        <f t="shared" si="6"/>
        <v>1059.04</v>
      </c>
      <c r="BH26" s="79">
        <f t="shared" si="7"/>
        <v>1197.99</v>
      </c>
      <c r="IE26" s="16"/>
      <c r="IF26" s="16"/>
      <c r="IG26" s="16"/>
      <c r="IH26" s="16"/>
      <c r="II26" s="16"/>
    </row>
    <row r="27" spans="1:243" s="15" customFormat="1" ht="54.75" customHeight="1">
      <c r="A27" s="27">
        <v>15</v>
      </c>
      <c r="B27" s="86" t="s">
        <v>450</v>
      </c>
      <c r="C27" s="47" t="s">
        <v>57</v>
      </c>
      <c r="D27" s="105">
        <v>2238</v>
      </c>
      <c r="E27" s="89" t="s">
        <v>262</v>
      </c>
      <c r="F27" s="90">
        <v>408.36</v>
      </c>
      <c r="G27" s="59"/>
      <c r="H27" s="49"/>
      <c r="I27" s="48" t="s">
        <v>39</v>
      </c>
      <c r="J27" s="50">
        <f t="shared" si="0"/>
        <v>1</v>
      </c>
      <c r="K27" s="51" t="s">
        <v>63</v>
      </c>
      <c r="L27" s="51" t="s">
        <v>7</v>
      </c>
      <c r="M27" s="60"/>
      <c r="N27" s="59"/>
      <c r="O27" s="59"/>
      <c r="P27" s="61"/>
      <c r="Q27" s="59"/>
      <c r="R27" s="59"/>
      <c r="S27" s="61"/>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62">
        <f t="shared" si="4"/>
        <v>913909.68</v>
      </c>
      <c r="BB27" s="63">
        <f t="shared" si="5"/>
        <v>913909.68</v>
      </c>
      <c r="BC27" s="58" t="str">
        <f t="shared" si="1"/>
        <v>INR  Nine Lakh Thirteen Thousand Nine Hundred &amp; Nine  and Paise Sixty Eight Only</v>
      </c>
      <c r="BD27" s="65">
        <v>5960.24</v>
      </c>
      <c r="BE27" s="65">
        <f t="shared" si="2"/>
        <v>6742.22</v>
      </c>
      <c r="BF27" s="68">
        <f t="shared" si="3"/>
        <v>13339017.12</v>
      </c>
      <c r="BG27" s="79">
        <f t="shared" si="6"/>
        <v>408.36</v>
      </c>
      <c r="BH27" s="79">
        <f t="shared" si="7"/>
        <v>461.94</v>
      </c>
      <c r="IE27" s="16"/>
      <c r="IF27" s="16"/>
      <c r="IG27" s="16"/>
      <c r="IH27" s="16"/>
      <c r="II27" s="16"/>
    </row>
    <row r="28" spans="1:243" s="15" customFormat="1" ht="74.25" customHeight="1">
      <c r="A28" s="27">
        <v>16</v>
      </c>
      <c r="B28" s="86" t="s">
        <v>451</v>
      </c>
      <c r="C28" s="47" t="s">
        <v>58</v>
      </c>
      <c r="D28" s="105">
        <v>129.632</v>
      </c>
      <c r="E28" s="89" t="s">
        <v>263</v>
      </c>
      <c r="F28" s="90">
        <v>6229.52</v>
      </c>
      <c r="G28" s="59"/>
      <c r="H28" s="49"/>
      <c r="I28" s="48" t="s">
        <v>39</v>
      </c>
      <c r="J28" s="50">
        <f t="shared" si="0"/>
        <v>1</v>
      </c>
      <c r="K28" s="51" t="s">
        <v>63</v>
      </c>
      <c r="L28" s="51" t="s">
        <v>7</v>
      </c>
      <c r="M28" s="60"/>
      <c r="N28" s="59"/>
      <c r="O28" s="59"/>
      <c r="P28" s="61"/>
      <c r="Q28" s="59"/>
      <c r="R28" s="59"/>
      <c r="S28" s="61"/>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62">
        <f t="shared" si="4"/>
        <v>807545.14</v>
      </c>
      <c r="BB28" s="63">
        <f t="shared" si="5"/>
        <v>807545.14</v>
      </c>
      <c r="BC28" s="58" t="str">
        <f t="shared" si="1"/>
        <v>INR  Eight Lakh Seven Thousand Five Hundred &amp; Forty Five  and Paise Fourteen Only</v>
      </c>
      <c r="BD28" s="65">
        <v>359</v>
      </c>
      <c r="BE28" s="65">
        <f t="shared" si="2"/>
        <v>406.1</v>
      </c>
      <c r="BF28" s="68">
        <f t="shared" si="3"/>
        <v>46537.89</v>
      </c>
      <c r="BG28" s="79">
        <f t="shared" si="6"/>
        <v>6229.52</v>
      </c>
      <c r="BH28" s="79">
        <f t="shared" si="7"/>
        <v>7046.83</v>
      </c>
      <c r="IE28" s="16"/>
      <c r="IF28" s="16"/>
      <c r="IG28" s="16"/>
      <c r="IH28" s="16"/>
      <c r="II28" s="16"/>
    </row>
    <row r="29" spans="1:243" s="15" customFormat="1" ht="71.25" customHeight="1">
      <c r="A29" s="27">
        <v>17</v>
      </c>
      <c r="B29" s="86" t="s">
        <v>510</v>
      </c>
      <c r="C29" s="47" t="s">
        <v>59</v>
      </c>
      <c r="D29" s="105">
        <v>48</v>
      </c>
      <c r="E29" s="89" t="s">
        <v>263</v>
      </c>
      <c r="F29" s="90">
        <v>6163.91</v>
      </c>
      <c r="G29" s="59"/>
      <c r="H29" s="49"/>
      <c r="I29" s="48" t="s">
        <v>39</v>
      </c>
      <c r="J29" s="50">
        <f t="shared" si="0"/>
        <v>1</v>
      </c>
      <c r="K29" s="51" t="s">
        <v>63</v>
      </c>
      <c r="L29" s="51" t="s">
        <v>7</v>
      </c>
      <c r="M29" s="60"/>
      <c r="N29" s="59"/>
      <c r="O29" s="59"/>
      <c r="P29" s="61"/>
      <c r="Q29" s="59"/>
      <c r="R29" s="59"/>
      <c r="S29" s="61"/>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62">
        <f t="shared" si="4"/>
        <v>295867.68</v>
      </c>
      <c r="BB29" s="63">
        <f t="shared" si="5"/>
        <v>295867.68</v>
      </c>
      <c r="BC29" s="58" t="str">
        <f t="shared" si="1"/>
        <v>INR  Two Lakh Ninety Five Thousand Eight Hundred &amp; Sixty Seven  and Paise Sixty Eight Only</v>
      </c>
      <c r="BD29" s="65">
        <v>377</v>
      </c>
      <c r="BE29" s="65">
        <f t="shared" si="2"/>
        <v>426.46</v>
      </c>
      <c r="BF29" s="68">
        <f t="shared" si="3"/>
        <v>18096</v>
      </c>
      <c r="BG29" s="79">
        <f t="shared" si="6"/>
        <v>6163.91</v>
      </c>
      <c r="BH29" s="79">
        <f t="shared" si="7"/>
        <v>6972.61</v>
      </c>
      <c r="IE29" s="16"/>
      <c r="IF29" s="16"/>
      <c r="IG29" s="16"/>
      <c r="IH29" s="16"/>
      <c r="II29" s="16"/>
    </row>
    <row r="30" spans="1:243" s="15" customFormat="1" ht="316.5" customHeight="1">
      <c r="A30" s="27">
        <v>18</v>
      </c>
      <c r="B30" s="86" t="s">
        <v>852</v>
      </c>
      <c r="C30" s="47" t="s">
        <v>60</v>
      </c>
      <c r="D30" s="105">
        <v>962.6</v>
      </c>
      <c r="E30" s="89" t="s">
        <v>263</v>
      </c>
      <c r="F30" s="90">
        <v>8317.36</v>
      </c>
      <c r="G30" s="59"/>
      <c r="H30" s="49"/>
      <c r="I30" s="48" t="s">
        <v>39</v>
      </c>
      <c r="J30" s="50">
        <f t="shared" si="0"/>
        <v>1</v>
      </c>
      <c r="K30" s="51" t="s">
        <v>63</v>
      </c>
      <c r="L30" s="51" t="s">
        <v>7</v>
      </c>
      <c r="M30" s="60"/>
      <c r="N30" s="59"/>
      <c r="O30" s="59"/>
      <c r="P30" s="61"/>
      <c r="Q30" s="59"/>
      <c r="R30" s="59"/>
      <c r="S30" s="61"/>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62">
        <f t="shared" si="4"/>
        <v>8006290.74</v>
      </c>
      <c r="BB30" s="63">
        <f t="shared" si="5"/>
        <v>8006290.74</v>
      </c>
      <c r="BC30" s="58" t="str">
        <f t="shared" si="1"/>
        <v>INR  Eighty Lakh Six Thousand Two Hundred &amp; Ninety  and Paise Seventy Four Only</v>
      </c>
      <c r="BD30" s="65">
        <v>395</v>
      </c>
      <c r="BE30" s="65">
        <f t="shared" si="2"/>
        <v>446.82</v>
      </c>
      <c r="BF30" s="68">
        <f t="shared" si="3"/>
        <v>380227</v>
      </c>
      <c r="BG30" s="79">
        <f t="shared" si="6"/>
        <v>8317.36</v>
      </c>
      <c r="BH30" s="79">
        <f t="shared" si="7"/>
        <v>9408.6</v>
      </c>
      <c r="IE30" s="16"/>
      <c r="IF30" s="16"/>
      <c r="IG30" s="16"/>
      <c r="IH30" s="16"/>
      <c r="II30" s="16"/>
    </row>
    <row r="31" spans="1:243" s="15" customFormat="1" ht="309" customHeight="1">
      <c r="A31" s="27">
        <v>19</v>
      </c>
      <c r="B31" s="86" t="s">
        <v>511</v>
      </c>
      <c r="C31" s="47" t="s">
        <v>69</v>
      </c>
      <c r="D31" s="105">
        <v>229.5</v>
      </c>
      <c r="E31" s="89" t="s">
        <v>263</v>
      </c>
      <c r="F31" s="90">
        <v>8774.37</v>
      </c>
      <c r="G31" s="59"/>
      <c r="H31" s="49"/>
      <c r="I31" s="48" t="s">
        <v>39</v>
      </c>
      <c r="J31" s="50">
        <f t="shared" si="0"/>
        <v>1</v>
      </c>
      <c r="K31" s="51" t="s">
        <v>63</v>
      </c>
      <c r="L31" s="51" t="s">
        <v>7</v>
      </c>
      <c r="M31" s="60"/>
      <c r="N31" s="59"/>
      <c r="O31" s="59"/>
      <c r="P31" s="61"/>
      <c r="Q31" s="59"/>
      <c r="R31" s="59"/>
      <c r="S31" s="61"/>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62">
        <f t="shared" si="4"/>
        <v>2013717.92</v>
      </c>
      <c r="BB31" s="63">
        <f t="shared" si="5"/>
        <v>2013717.92</v>
      </c>
      <c r="BC31" s="58" t="str">
        <f t="shared" si="1"/>
        <v>INR  Twenty Lakh Thirteen Thousand Seven Hundred &amp; Seventeen  and Paise Ninety Two Only</v>
      </c>
      <c r="BD31" s="65">
        <v>71269</v>
      </c>
      <c r="BE31" s="65">
        <f t="shared" si="2"/>
        <v>80619.49</v>
      </c>
      <c r="BF31" s="68">
        <f t="shared" si="3"/>
        <v>16356235.5</v>
      </c>
      <c r="BG31" s="79">
        <f t="shared" si="6"/>
        <v>8774.37</v>
      </c>
      <c r="BH31" s="79">
        <f t="shared" si="7"/>
        <v>9925.57</v>
      </c>
      <c r="IE31" s="16"/>
      <c r="IF31" s="16"/>
      <c r="IG31" s="16"/>
      <c r="IH31" s="16"/>
      <c r="II31" s="16"/>
    </row>
    <row r="32" spans="1:243" s="15" customFormat="1" ht="306.75" customHeight="1">
      <c r="A32" s="27">
        <v>20</v>
      </c>
      <c r="B32" s="86" t="s">
        <v>512</v>
      </c>
      <c r="C32" s="47" t="s">
        <v>70</v>
      </c>
      <c r="D32" s="105">
        <v>120</v>
      </c>
      <c r="E32" s="89" t="s">
        <v>263</v>
      </c>
      <c r="F32" s="90">
        <v>8796.99</v>
      </c>
      <c r="G32" s="59"/>
      <c r="H32" s="49"/>
      <c r="I32" s="48" t="s">
        <v>39</v>
      </c>
      <c r="J32" s="50">
        <f t="shared" si="0"/>
        <v>1</v>
      </c>
      <c r="K32" s="51" t="s">
        <v>63</v>
      </c>
      <c r="L32" s="51" t="s">
        <v>7</v>
      </c>
      <c r="M32" s="60"/>
      <c r="N32" s="59"/>
      <c r="O32" s="59"/>
      <c r="P32" s="61"/>
      <c r="Q32" s="59"/>
      <c r="R32" s="59"/>
      <c r="S32" s="61"/>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62">
        <f t="shared" si="4"/>
        <v>1055638.8</v>
      </c>
      <c r="BB32" s="63">
        <f t="shared" si="5"/>
        <v>1055638.8</v>
      </c>
      <c r="BC32" s="58" t="str">
        <f t="shared" si="1"/>
        <v>INR  Ten Lakh Fifty Five Thousand Six Hundred &amp; Thirty Eight  and Paise Eighty Only</v>
      </c>
      <c r="BD32" s="65">
        <v>71699</v>
      </c>
      <c r="BE32" s="65">
        <f t="shared" si="2"/>
        <v>81105.91</v>
      </c>
      <c r="BF32" s="68">
        <f t="shared" si="3"/>
        <v>8603880</v>
      </c>
      <c r="BG32" s="79">
        <f t="shared" si="6"/>
        <v>8796.99</v>
      </c>
      <c r="BH32" s="79">
        <f t="shared" si="7"/>
        <v>9951.16</v>
      </c>
      <c r="IE32" s="16"/>
      <c r="IF32" s="16"/>
      <c r="IG32" s="16"/>
      <c r="IH32" s="16"/>
      <c r="II32" s="16"/>
    </row>
    <row r="33" spans="1:243" s="15" customFormat="1" ht="313.5" customHeight="1">
      <c r="A33" s="27">
        <v>21</v>
      </c>
      <c r="B33" s="86" t="s">
        <v>513</v>
      </c>
      <c r="C33" s="47" t="s">
        <v>71</v>
      </c>
      <c r="D33" s="105">
        <v>120</v>
      </c>
      <c r="E33" s="89" t="s">
        <v>263</v>
      </c>
      <c r="F33" s="90">
        <v>8819.62</v>
      </c>
      <c r="G33" s="59"/>
      <c r="H33" s="49"/>
      <c r="I33" s="48" t="s">
        <v>39</v>
      </c>
      <c r="J33" s="50">
        <f t="shared" si="0"/>
        <v>1</v>
      </c>
      <c r="K33" s="51" t="s">
        <v>63</v>
      </c>
      <c r="L33" s="51" t="s">
        <v>7</v>
      </c>
      <c r="M33" s="60"/>
      <c r="N33" s="59"/>
      <c r="O33" s="59"/>
      <c r="P33" s="61"/>
      <c r="Q33" s="59"/>
      <c r="R33" s="59"/>
      <c r="S33" s="61"/>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62">
        <f t="shared" si="4"/>
        <v>1058354.4</v>
      </c>
      <c r="BB33" s="63">
        <f t="shared" si="5"/>
        <v>1058354.4</v>
      </c>
      <c r="BC33" s="58" t="str">
        <f t="shared" si="1"/>
        <v>INR  Ten Lakh Fifty Eight Thousand Three Hundred &amp; Fifty Four  and Paise Forty Only</v>
      </c>
      <c r="BD33" s="65">
        <v>72129</v>
      </c>
      <c r="BE33" s="65">
        <f t="shared" si="2"/>
        <v>81592.32</v>
      </c>
      <c r="BF33" s="68">
        <f t="shared" si="3"/>
        <v>8655480</v>
      </c>
      <c r="BG33" s="79">
        <f t="shared" si="6"/>
        <v>8819.62</v>
      </c>
      <c r="BH33" s="79">
        <f t="shared" si="7"/>
        <v>9976.75</v>
      </c>
      <c r="IE33" s="16"/>
      <c r="IF33" s="16"/>
      <c r="IG33" s="16"/>
      <c r="IH33" s="16"/>
      <c r="II33" s="16"/>
    </row>
    <row r="34" spans="1:243" s="15" customFormat="1" ht="313.5" customHeight="1">
      <c r="A34" s="27">
        <v>22</v>
      </c>
      <c r="B34" s="86" t="s">
        <v>514</v>
      </c>
      <c r="C34" s="47" t="s">
        <v>72</v>
      </c>
      <c r="D34" s="105">
        <v>120</v>
      </c>
      <c r="E34" s="89" t="s">
        <v>263</v>
      </c>
      <c r="F34" s="90">
        <v>8842.24</v>
      </c>
      <c r="G34" s="59"/>
      <c r="H34" s="49"/>
      <c r="I34" s="48" t="s">
        <v>39</v>
      </c>
      <c r="J34" s="50">
        <f t="shared" si="0"/>
        <v>1</v>
      </c>
      <c r="K34" s="51" t="s">
        <v>63</v>
      </c>
      <c r="L34" s="51" t="s">
        <v>7</v>
      </c>
      <c r="M34" s="60"/>
      <c r="N34" s="59"/>
      <c r="O34" s="59"/>
      <c r="P34" s="61"/>
      <c r="Q34" s="59"/>
      <c r="R34" s="59"/>
      <c r="S34" s="61"/>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62">
        <f t="shared" si="4"/>
        <v>1061068.8</v>
      </c>
      <c r="BB34" s="63">
        <f t="shared" si="5"/>
        <v>1061068.8</v>
      </c>
      <c r="BC34" s="58" t="str">
        <f t="shared" si="1"/>
        <v>INR  Ten Lakh Sixty One Thousand  &amp;Sixty Eight  and Paise Eighty Only</v>
      </c>
      <c r="BD34" s="65">
        <v>4243</v>
      </c>
      <c r="BE34" s="65">
        <f t="shared" si="2"/>
        <v>4799.68</v>
      </c>
      <c r="BF34" s="68">
        <f t="shared" si="3"/>
        <v>509160</v>
      </c>
      <c r="BG34" s="79">
        <f t="shared" si="6"/>
        <v>8842.24</v>
      </c>
      <c r="BH34" s="79">
        <f t="shared" si="7"/>
        <v>10002.34</v>
      </c>
      <c r="IE34" s="16"/>
      <c r="IF34" s="16"/>
      <c r="IG34" s="16"/>
      <c r="IH34" s="16"/>
      <c r="II34" s="16"/>
    </row>
    <row r="35" spans="1:243" s="15" customFormat="1" ht="313.5" customHeight="1">
      <c r="A35" s="27">
        <v>23</v>
      </c>
      <c r="B35" s="86" t="s">
        <v>515</v>
      </c>
      <c r="C35" s="47" t="s">
        <v>73</v>
      </c>
      <c r="D35" s="105">
        <v>120</v>
      </c>
      <c r="E35" s="89" t="s">
        <v>263</v>
      </c>
      <c r="F35" s="90">
        <v>8864.86</v>
      </c>
      <c r="G35" s="59"/>
      <c r="H35" s="49"/>
      <c r="I35" s="48" t="s">
        <v>39</v>
      </c>
      <c r="J35" s="50">
        <f t="shared" si="0"/>
        <v>1</v>
      </c>
      <c r="K35" s="51" t="s">
        <v>63</v>
      </c>
      <c r="L35" s="51" t="s">
        <v>7</v>
      </c>
      <c r="M35" s="60"/>
      <c r="N35" s="59"/>
      <c r="O35" s="59"/>
      <c r="P35" s="61"/>
      <c r="Q35" s="59"/>
      <c r="R35" s="59"/>
      <c r="S35" s="61"/>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62">
        <f t="shared" si="4"/>
        <v>1063783.2</v>
      </c>
      <c r="BB35" s="63">
        <f t="shared" si="5"/>
        <v>1063783.2</v>
      </c>
      <c r="BC35" s="58" t="str">
        <f t="shared" si="1"/>
        <v>INR  Ten Lakh Sixty Three Thousand Seven Hundred &amp; Eighty Three  and Paise Twenty Only</v>
      </c>
      <c r="BD35" s="65">
        <v>4354</v>
      </c>
      <c r="BE35" s="65">
        <f t="shared" si="2"/>
        <v>4925.24</v>
      </c>
      <c r="BF35" s="68">
        <f t="shared" si="3"/>
        <v>522480</v>
      </c>
      <c r="BG35" s="79">
        <f t="shared" si="6"/>
        <v>8864.86</v>
      </c>
      <c r="BH35" s="79">
        <f t="shared" si="7"/>
        <v>10027.93</v>
      </c>
      <c r="IE35" s="16"/>
      <c r="IF35" s="16"/>
      <c r="IG35" s="16"/>
      <c r="IH35" s="16"/>
      <c r="II35" s="16"/>
    </row>
    <row r="36" spans="1:243" s="15" customFormat="1" ht="313.5" customHeight="1">
      <c r="A36" s="27">
        <v>24</v>
      </c>
      <c r="B36" s="86" t="s">
        <v>516</v>
      </c>
      <c r="C36" s="47" t="s">
        <v>74</v>
      </c>
      <c r="D36" s="105">
        <v>120</v>
      </c>
      <c r="E36" s="89" t="s">
        <v>263</v>
      </c>
      <c r="F36" s="90">
        <v>8887.49</v>
      </c>
      <c r="G36" s="59"/>
      <c r="H36" s="49"/>
      <c r="I36" s="48" t="s">
        <v>39</v>
      </c>
      <c r="J36" s="50">
        <f t="shared" si="0"/>
        <v>1</v>
      </c>
      <c r="K36" s="51" t="s">
        <v>63</v>
      </c>
      <c r="L36" s="51" t="s">
        <v>7</v>
      </c>
      <c r="M36" s="60"/>
      <c r="N36" s="59"/>
      <c r="O36" s="59"/>
      <c r="P36" s="61"/>
      <c r="Q36" s="59"/>
      <c r="R36" s="59"/>
      <c r="S36" s="61"/>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62">
        <f t="shared" si="4"/>
        <v>1066498.8</v>
      </c>
      <c r="BB36" s="63">
        <f t="shared" si="5"/>
        <v>1066498.8</v>
      </c>
      <c r="BC36" s="58" t="str">
        <f t="shared" si="1"/>
        <v>INR  Ten Lakh Sixty Six Thousand Four Hundred &amp; Ninety Eight  and Paise Eighty Only</v>
      </c>
      <c r="BD36" s="65">
        <v>4465</v>
      </c>
      <c r="BE36" s="65">
        <f t="shared" si="2"/>
        <v>5050.81</v>
      </c>
      <c r="BF36" s="68">
        <f t="shared" si="3"/>
        <v>535800</v>
      </c>
      <c r="BG36" s="79">
        <f t="shared" si="6"/>
        <v>8887.49</v>
      </c>
      <c r="BH36" s="79">
        <f t="shared" si="7"/>
        <v>10053.53</v>
      </c>
      <c r="IE36" s="16"/>
      <c r="IF36" s="16"/>
      <c r="IG36" s="16"/>
      <c r="IH36" s="16"/>
      <c r="II36" s="16"/>
    </row>
    <row r="37" spans="1:243" s="15" customFormat="1" ht="313.5" customHeight="1">
      <c r="A37" s="27">
        <v>25</v>
      </c>
      <c r="B37" s="86" t="s">
        <v>517</v>
      </c>
      <c r="C37" s="47" t="s">
        <v>75</v>
      </c>
      <c r="D37" s="105">
        <v>120</v>
      </c>
      <c r="E37" s="89" t="s">
        <v>263</v>
      </c>
      <c r="F37" s="90">
        <v>8910.11</v>
      </c>
      <c r="G37" s="59"/>
      <c r="H37" s="49"/>
      <c r="I37" s="48" t="s">
        <v>39</v>
      </c>
      <c r="J37" s="50">
        <f t="shared" si="0"/>
        <v>1</v>
      </c>
      <c r="K37" s="51" t="s">
        <v>63</v>
      </c>
      <c r="L37" s="51" t="s">
        <v>7</v>
      </c>
      <c r="M37" s="60"/>
      <c r="N37" s="59"/>
      <c r="O37" s="59"/>
      <c r="P37" s="61"/>
      <c r="Q37" s="59"/>
      <c r="R37" s="59"/>
      <c r="S37" s="61"/>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62">
        <f t="shared" si="4"/>
        <v>1069213.2</v>
      </c>
      <c r="BB37" s="63">
        <f t="shared" si="5"/>
        <v>1069213.2</v>
      </c>
      <c r="BC37" s="58" t="str">
        <f t="shared" si="1"/>
        <v>INR  Ten Lakh Sixty Nine Thousand Two Hundred &amp; Thirteen  and Paise Twenty Only</v>
      </c>
      <c r="BD37" s="65">
        <v>4576</v>
      </c>
      <c r="BE37" s="65">
        <f t="shared" si="2"/>
        <v>5176.37</v>
      </c>
      <c r="BF37" s="68">
        <f t="shared" si="3"/>
        <v>549120</v>
      </c>
      <c r="BG37" s="79">
        <f t="shared" si="6"/>
        <v>8910.11</v>
      </c>
      <c r="BH37" s="79">
        <f t="shared" si="7"/>
        <v>10079.12</v>
      </c>
      <c r="IE37" s="16"/>
      <c r="IF37" s="16"/>
      <c r="IG37" s="16"/>
      <c r="IH37" s="16"/>
      <c r="II37" s="16"/>
    </row>
    <row r="38" spans="1:243" s="15" customFormat="1" ht="313.5" customHeight="1">
      <c r="A38" s="27">
        <v>26</v>
      </c>
      <c r="B38" s="86" t="s">
        <v>518</v>
      </c>
      <c r="C38" s="47" t="s">
        <v>76</v>
      </c>
      <c r="D38" s="105">
        <v>120</v>
      </c>
      <c r="E38" s="89" t="s">
        <v>263</v>
      </c>
      <c r="F38" s="90">
        <v>8932.74</v>
      </c>
      <c r="G38" s="59"/>
      <c r="H38" s="49"/>
      <c r="I38" s="48" t="s">
        <v>39</v>
      </c>
      <c r="J38" s="50">
        <f t="shared" si="0"/>
        <v>1</v>
      </c>
      <c r="K38" s="51" t="s">
        <v>63</v>
      </c>
      <c r="L38" s="51" t="s">
        <v>7</v>
      </c>
      <c r="M38" s="60"/>
      <c r="N38" s="59"/>
      <c r="O38" s="59"/>
      <c r="P38" s="61"/>
      <c r="Q38" s="59"/>
      <c r="R38" s="59"/>
      <c r="S38" s="61"/>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62">
        <f t="shared" si="4"/>
        <v>1071928.8</v>
      </c>
      <c r="BB38" s="63">
        <f t="shared" si="5"/>
        <v>1071928.8</v>
      </c>
      <c r="BC38" s="58" t="str">
        <f t="shared" si="1"/>
        <v>INR  Ten Lakh Seventy One Thousand Nine Hundred &amp; Twenty Eight  and Paise Eighty Only</v>
      </c>
      <c r="BD38" s="65">
        <v>592</v>
      </c>
      <c r="BE38" s="65">
        <f t="shared" si="2"/>
        <v>669.67</v>
      </c>
      <c r="BF38" s="68">
        <f t="shared" si="3"/>
        <v>71040</v>
      </c>
      <c r="BG38" s="79">
        <f t="shared" si="6"/>
        <v>8932.74</v>
      </c>
      <c r="BH38" s="79">
        <f t="shared" si="7"/>
        <v>10104.72</v>
      </c>
      <c r="IE38" s="16"/>
      <c r="IF38" s="16"/>
      <c r="IG38" s="16"/>
      <c r="IH38" s="16"/>
      <c r="II38" s="16"/>
    </row>
    <row r="39" spans="1:243" s="15" customFormat="1" ht="300" customHeight="1">
      <c r="A39" s="27">
        <v>27</v>
      </c>
      <c r="B39" s="86" t="s">
        <v>519</v>
      </c>
      <c r="C39" s="47" t="s">
        <v>77</v>
      </c>
      <c r="D39" s="105">
        <v>30</v>
      </c>
      <c r="E39" s="89" t="s">
        <v>263</v>
      </c>
      <c r="F39" s="90">
        <v>8955.36</v>
      </c>
      <c r="G39" s="59"/>
      <c r="H39" s="49"/>
      <c r="I39" s="48" t="s">
        <v>39</v>
      </c>
      <c r="J39" s="50">
        <f t="shared" si="0"/>
        <v>1</v>
      </c>
      <c r="K39" s="51" t="s">
        <v>63</v>
      </c>
      <c r="L39" s="51" t="s">
        <v>7</v>
      </c>
      <c r="M39" s="60"/>
      <c r="N39" s="59"/>
      <c r="O39" s="59"/>
      <c r="P39" s="61"/>
      <c r="Q39" s="59"/>
      <c r="R39" s="59"/>
      <c r="S39" s="61"/>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62">
        <f t="shared" si="4"/>
        <v>268660.8</v>
      </c>
      <c r="BB39" s="63">
        <f t="shared" si="5"/>
        <v>268660.8</v>
      </c>
      <c r="BC39" s="58" t="str">
        <f t="shared" si="1"/>
        <v>INR  Two Lakh Sixty Eight Thousand Six Hundred &amp; Sixty  and Paise Eighty Only</v>
      </c>
      <c r="BD39" s="65">
        <v>604</v>
      </c>
      <c r="BE39" s="65">
        <f t="shared" si="2"/>
        <v>683.24</v>
      </c>
      <c r="BF39" s="68">
        <f t="shared" si="3"/>
        <v>18120</v>
      </c>
      <c r="BG39" s="79">
        <f t="shared" si="6"/>
        <v>8955.36</v>
      </c>
      <c r="BH39" s="79">
        <f t="shared" si="7"/>
        <v>10130.3</v>
      </c>
      <c r="IE39" s="16"/>
      <c r="IF39" s="16"/>
      <c r="IG39" s="16"/>
      <c r="IH39" s="16"/>
      <c r="II39" s="16"/>
    </row>
    <row r="40" spans="1:243" s="15" customFormat="1" ht="135.75" customHeight="1">
      <c r="A40" s="27">
        <v>28</v>
      </c>
      <c r="B40" s="86" t="s">
        <v>520</v>
      </c>
      <c r="C40" s="47" t="s">
        <v>78</v>
      </c>
      <c r="D40" s="105">
        <v>4715</v>
      </c>
      <c r="E40" s="89" t="s">
        <v>262</v>
      </c>
      <c r="F40" s="90">
        <v>417.41</v>
      </c>
      <c r="G40" s="59"/>
      <c r="H40" s="49"/>
      <c r="I40" s="48" t="s">
        <v>39</v>
      </c>
      <c r="J40" s="50">
        <f t="shared" si="0"/>
        <v>1</v>
      </c>
      <c r="K40" s="51" t="s">
        <v>63</v>
      </c>
      <c r="L40" s="51" t="s">
        <v>7</v>
      </c>
      <c r="M40" s="60"/>
      <c r="N40" s="59"/>
      <c r="O40" s="59"/>
      <c r="P40" s="61"/>
      <c r="Q40" s="59"/>
      <c r="R40" s="59"/>
      <c r="S40" s="61"/>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62">
        <f t="shared" si="4"/>
        <v>1968088.15</v>
      </c>
      <c r="BB40" s="63">
        <f t="shared" si="5"/>
        <v>1968088.15</v>
      </c>
      <c r="BC40" s="58" t="str">
        <f t="shared" si="1"/>
        <v>INR  Nineteen Lakh Sixty Eight Thousand  &amp;Eighty Eight  and Paise Fifteen Only</v>
      </c>
      <c r="BD40" s="65">
        <v>616</v>
      </c>
      <c r="BE40" s="65">
        <f t="shared" si="2"/>
        <v>696.82</v>
      </c>
      <c r="BF40" s="68">
        <f t="shared" si="3"/>
        <v>2904440</v>
      </c>
      <c r="BG40" s="79">
        <f t="shared" si="6"/>
        <v>417.41</v>
      </c>
      <c r="BH40" s="79">
        <f t="shared" si="7"/>
        <v>472.17</v>
      </c>
      <c r="IE40" s="16"/>
      <c r="IF40" s="16"/>
      <c r="IG40" s="16"/>
      <c r="IH40" s="16"/>
      <c r="II40" s="16"/>
    </row>
    <row r="41" spans="1:243" s="15" customFormat="1" ht="135.75" customHeight="1">
      <c r="A41" s="27">
        <v>29</v>
      </c>
      <c r="B41" s="86" t="s">
        <v>521</v>
      </c>
      <c r="C41" s="47" t="s">
        <v>79</v>
      </c>
      <c r="D41" s="105">
        <v>2160</v>
      </c>
      <c r="E41" s="89" t="s">
        <v>262</v>
      </c>
      <c r="F41" s="90">
        <v>437.77</v>
      </c>
      <c r="G41" s="59"/>
      <c r="H41" s="49"/>
      <c r="I41" s="48" t="s">
        <v>39</v>
      </c>
      <c r="J41" s="50">
        <v>1</v>
      </c>
      <c r="K41" s="51" t="s">
        <v>63</v>
      </c>
      <c r="L41" s="51" t="s">
        <v>7</v>
      </c>
      <c r="M41" s="60"/>
      <c r="N41" s="59"/>
      <c r="O41" s="59"/>
      <c r="P41" s="61"/>
      <c r="Q41" s="59"/>
      <c r="R41" s="59"/>
      <c r="S41" s="61"/>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62">
        <f t="shared" si="4"/>
        <v>945583.2</v>
      </c>
      <c r="BB41" s="63">
        <f t="shared" si="5"/>
        <v>945583.2</v>
      </c>
      <c r="BC41" s="58" t="s">
        <v>265</v>
      </c>
      <c r="BD41" s="65">
        <v>186</v>
      </c>
      <c r="BE41" s="65">
        <f t="shared" si="2"/>
        <v>210.4</v>
      </c>
      <c r="BF41" s="68">
        <f t="shared" si="3"/>
        <v>401760</v>
      </c>
      <c r="BG41" s="79">
        <f t="shared" si="6"/>
        <v>437.77</v>
      </c>
      <c r="BH41" s="79">
        <f t="shared" si="7"/>
        <v>495.21</v>
      </c>
      <c r="IE41" s="16"/>
      <c r="IF41" s="16"/>
      <c r="IG41" s="16"/>
      <c r="IH41" s="16"/>
      <c r="II41" s="16"/>
    </row>
    <row r="42" spans="1:243" s="15" customFormat="1" ht="135.75" customHeight="1">
      <c r="A42" s="27">
        <v>30</v>
      </c>
      <c r="B42" s="86" t="s">
        <v>522</v>
      </c>
      <c r="C42" s="47" t="s">
        <v>80</v>
      </c>
      <c r="D42" s="105">
        <v>2160</v>
      </c>
      <c r="E42" s="89" t="s">
        <v>262</v>
      </c>
      <c r="F42" s="90">
        <v>458.14</v>
      </c>
      <c r="G42" s="59"/>
      <c r="H42" s="49"/>
      <c r="I42" s="48" t="s">
        <v>39</v>
      </c>
      <c r="J42" s="50">
        <f aca="true" t="shared" si="8" ref="J42:J83">IF(I42="Less(-)",-1,1)</f>
        <v>1</v>
      </c>
      <c r="K42" s="51" t="s">
        <v>63</v>
      </c>
      <c r="L42" s="51" t="s">
        <v>7</v>
      </c>
      <c r="M42" s="60"/>
      <c r="N42" s="59"/>
      <c r="O42" s="59"/>
      <c r="P42" s="61"/>
      <c r="Q42" s="59"/>
      <c r="R42" s="59"/>
      <c r="S42" s="61"/>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62">
        <f t="shared" si="4"/>
        <v>989582.4</v>
      </c>
      <c r="BB42" s="63">
        <f t="shared" si="5"/>
        <v>989582.4</v>
      </c>
      <c r="BC42" s="58" t="str">
        <f aca="true" t="shared" si="9" ref="BC42:BC83">SpellNumber(L42,BB42)</f>
        <v>INR  Nine Lakh Eighty Nine Thousand Five Hundred &amp; Eighty Two  and Paise Forty Only</v>
      </c>
      <c r="BD42" s="65">
        <v>21</v>
      </c>
      <c r="BE42" s="65">
        <f t="shared" si="2"/>
        <v>23.76</v>
      </c>
      <c r="BF42" s="68">
        <f t="shared" si="3"/>
        <v>45360</v>
      </c>
      <c r="BG42" s="79">
        <f t="shared" si="6"/>
        <v>458.14</v>
      </c>
      <c r="BH42" s="79">
        <f t="shared" si="7"/>
        <v>518.25</v>
      </c>
      <c r="IE42" s="16"/>
      <c r="IF42" s="16"/>
      <c r="IG42" s="16"/>
      <c r="IH42" s="16"/>
      <c r="II42" s="16"/>
    </row>
    <row r="43" spans="1:243" s="15" customFormat="1" ht="135.75" customHeight="1">
      <c r="A43" s="27">
        <v>31</v>
      </c>
      <c r="B43" s="86" t="s">
        <v>523</v>
      </c>
      <c r="C43" s="47" t="s">
        <v>81</v>
      </c>
      <c r="D43" s="105">
        <v>2160</v>
      </c>
      <c r="E43" s="89" t="s">
        <v>262</v>
      </c>
      <c r="F43" s="90">
        <v>478.5</v>
      </c>
      <c r="G43" s="59"/>
      <c r="H43" s="49"/>
      <c r="I43" s="48" t="s">
        <v>39</v>
      </c>
      <c r="J43" s="50">
        <f t="shared" si="8"/>
        <v>1</v>
      </c>
      <c r="K43" s="51" t="s">
        <v>63</v>
      </c>
      <c r="L43" s="51" t="s">
        <v>7</v>
      </c>
      <c r="M43" s="60"/>
      <c r="N43" s="59"/>
      <c r="O43" s="59"/>
      <c r="P43" s="61"/>
      <c r="Q43" s="59"/>
      <c r="R43" s="59"/>
      <c r="S43" s="61"/>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62">
        <f t="shared" si="4"/>
        <v>1033560</v>
      </c>
      <c r="BB43" s="63">
        <f t="shared" si="5"/>
        <v>1033560</v>
      </c>
      <c r="BC43" s="58" t="str">
        <f t="shared" si="9"/>
        <v>INR  Ten Lakh Thirty Three Thousand Five Hundred &amp; Sixty  Only</v>
      </c>
      <c r="BD43" s="65">
        <v>75572</v>
      </c>
      <c r="BE43" s="65">
        <f t="shared" si="2"/>
        <v>85487.05</v>
      </c>
      <c r="BF43" s="68">
        <f t="shared" si="3"/>
        <v>163235520</v>
      </c>
      <c r="BG43" s="79">
        <f t="shared" si="6"/>
        <v>478.5</v>
      </c>
      <c r="BH43" s="79">
        <f t="shared" si="7"/>
        <v>541.28</v>
      </c>
      <c r="IE43" s="16"/>
      <c r="IF43" s="16"/>
      <c r="IG43" s="16"/>
      <c r="IH43" s="16"/>
      <c r="II43" s="16"/>
    </row>
    <row r="44" spans="1:243" s="15" customFormat="1" ht="135.75" customHeight="1">
      <c r="A44" s="27">
        <v>32</v>
      </c>
      <c r="B44" s="86" t="s">
        <v>524</v>
      </c>
      <c r="C44" s="47" t="s">
        <v>82</v>
      </c>
      <c r="D44" s="105">
        <v>2160</v>
      </c>
      <c r="E44" s="89" t="s">
        <v>262</v>
      </c>
      <c r="F44" s="90">
        <v>498.86</v>
      </c>
      <c r="G44" s="59"/>
      <c r="H44" s="49"/>
      <c r="I44" s="48" t="s">
        <v>39</v>
      </c>
      <c r="J44" s="50">
        <f t="shared" si="8"/>
        <v>1</v>
      </c>
      <c r="K44" s="51" t="s">
        <v>63</v>
      </c>
      <c r="L44" s="51" t="s">
        <v>7</v>
      </c>
      <c r="M44" s="60"/>
      <c r="N44" s="59"/>
      <c r="O44" s="59"/>
      <c r="P44" s="61"/>
      <c r="Q44" s="59"/>
      <c r="R44" s="59"/>
      <c r="S44" s="61"/>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62">
        <f t="shared" si="4"/>
        <v>1077537.6</v>
      </c>
      <c r="BB44" s="63">
        <f t="shared" si="5"/>
        <v>1077537.6</v>
      </c>
      <c r="BC44" s="58" t="str">
        <f t="shared" si="9"/>
        <v>INR  Ten Lakh Seventy Seven Thousand Five Hundred &amp; Thirty Seven  and Paise Sixty Only</v>
      </c>
      <c r="BD44" s="65">
        <v>75772</v>
      </c>
      <c r="BE44" s="65">
        <f t="shared" si="2"/>
        <v>85713.29</v>
      </c>
      <c r="BF44" s="68">
        <f t="shared" si="3"/>
        <v>163667520</v>
      </c>
      <c r="BG44" s="79">
        <f t="shared" si="6"/>
        <v>498.86</v>
      </c>
      <c r="BH44" s="79">
        <f t="shared" si="7"/>
        <v>564.31</v>
      </c>
      <c r="IE44" s="16"/>
      <c r="IF44" s="16"/>
      <c r="IG44" s="16"/>
      <c r="IH44" s="16"/>
      <c r="II44" s="16"/>
    </row>
    <row r="45" spans="1:243" s="15" customFormat="1" ht="135.75" customHeight="1">
      <c r="A45" s="27">
        <v>33</v>
      </c>
      <c r="B45" s="86" t="s">
        <v>525</v>
      </c>
      <c r="C45" s="47" t="s">
        <v>83</v>
      </c>
      <c r="D45" s="105">
        <v>2160</v>
      </c>
      <c r="E45" s="89" t="s">
        <v>262</v>
      </c>
      <c r="F45" s="90">
        <v>523.75</v>
      </c>
      <c r="G45" s="59"/>
      <c r="H45" s="49"/>
      <c r="I45" s="48" t="s">
        <v>39</v>
      </c>
      <c r="J45" s="50">
        <f t="shared" si="8"/>
        <v>1</v>
      </c>
      <c r="K45" s="51" t="s">
        <v>63</v>
      </c>
      <c r="L45" s="51" t="s">
        <v>7</v>
      </c>
      <c r="M45" s="60"/>
      <c r="N45" s="59"/>
      <c r="O45" s="59"/>
      <c r="P45" s="61"/>
      <c r="Q45" s="59"/>
      <c r="R45" s="59"/>
      <c r="S45" s="61"/>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62">
        <f t="shared" si="4"/>
        <v>1131300</v>
      </c>
      <c r="BB45" s="63">
        <f t="shared" si="5"/>
        <v>1131300</v>
      </c>
      <c r="BC45" s="58" t="str">
        <f t="shared" si="9"/>
        <v>INR  Eleven Lakh Thirty One Thousand Three Hundred    Only</v>
      </c>
      <c r="BD45" s="65">
        <v>75972</v>
      </c>
      <c r="BE45" s="65">
        <f aca="true" t="shared" si="10" ref="BE45:BE71">BD45*1.12*1.01</f>
        <v>85939.53</v>
      </c>
      <c r="BF45" s="68">
        <f aca="true" t="shared" si="11" ref="BF45:BF71">D45*BD45</f>
        <v>164099520</v>
      </c>
      <c r="BG45" s="79">
        <f t="shared" si="6"/>
        <v>523.75</v>
      </c>
      <c r="BH45" s="79">
        <f t="shared" si="7"/>
        <v>592.47</v>
      </c>
      <c r="IE45" s="16"/>
      <c r="IF45" s="16"/>
      <c r="IG45" s="16"/>
      <c r="IH45" s="16"/>
      <c r="II45" s="16"/>
    </row>
    <row r="46" spans="1:243" s="15" customFormat="1" ht="135.75" customHeight="1">
      <c r="A46" s="27">
        <v>34</v>
      </c>
      <c r="B46" s="86" t="s">
        <v>526</v>
      </c>
      <c r="C46" s="47" t="s">
        <v>84</v>
      </c>
      <c r="D46" s="105">
        <v>2160</v>
      </c>
      <c r="E46" s="89" t="s">
        <v>262</v>
      </c>
      <c r="F46" s="90">
        <v>548.63</v>
      </c>
      <c r="G46" s="59"/>
      <c r="H46" s="49"/>
      <c r="I46" s="48" t="s">
        <v>39</v>
      </c>
      <c r="J46" s="50">
        <f t="shared" si="8"/>
        <v>1</v>
      </c>
      <c r="K46" s="51" t="s">
        <v>63</v>
      </c>
      <c r="L46" s="51" t="s">
        <v>7</v>
      </c>
      <c r="M46" s="60"/>
      <c r="N46" s="59"/>
      <c r="O46" s="59"/>
      <c r="P46" s="61"/>
      <c r="Q46" s="59"/>
      <c r="R46" s="59"/>
      <c r="S46" s="61"/>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62">
        <f t="shared" si="4"/>
        <v>1185040.8</v>
      </c>
      <c r="BB46" s="63">
        <f t="shared" si="5"/>
        <v>1185040.8</v>
      </c>
      <c r="BC46" s="58" t="str">
        <f t="shared" si="9"/>
        <v>INR  Eleven Lakh Eighty Five Thousand  &amp;Forty  and Paise Eighty Only</v>
      </c>
      <c r="BD46" s="65">
        <v>3955</v>
      </c>
      <c r="BE46" s="65">
        <f t="shared" si="10"/>
        <v>4473.9</v>
      </c>
      <c r="BF46" s="68">
        <f t="shared" si="11"/>
        <v>8542800</v>
      </c>
      <c r="BG46" s="79">
        <f t="shared" si="6"/>
        <v>548.63</v>
      </c>
      <c r="BH46" s="79">
        <f t="shared" si="7"/>
        <v>620.61</v>
      </c>
      <c r="IE46" s="16"/>
      <c r="IF46" s="16"/>
      <c r="IG46" s="16"/>
      <c r="IH46" s="16"/>
      <c r="II46" s="16"/>
    </row>
    <row r="47" spans="1:243" s="15" customFormat="1" ht="135.75" customHeight="1">
      <c r="A47" s="27">
        <v>35</v>
      </c>
      <c r="B47" s="86" t="s">
        <v>527</v>
      </c>
      <c r="C47" s="47" t="s">
        <v>85</v>
      </c>
      <c r="D47" s="105">
        <v>2160</v>
      </c>
      <c r="E47" s="89" t="s">
        <v>262</v>
      </c>
      <c r="F47" s="90">
        <v>573.52</v>
      </c>
      <c r="G47" s="59"/>
      <c r="H47" s="49"/>
      <c r="I47" s="48" t="s">
        <v>39</v>
      </c>
      <c r="J47" s="50">
        <f t="shared" si="8"/>
        <v>1</v>
      </c>
      <c r="K47" s="51" t="s">
        <v>63</v>
      </c>
      <c r="L47" s="51" t="s">
        <v>7</v>
      </c>
      <c r="M47" s="60"/>
      <c r="N47" s="59"/>
      <c r="O47" s="59"/>
      <c r="P47" s="61"/>
      <c r="Q47" s="59"/>
      <c r="R47" s="59"/>
      <c r="S47" s="61"/>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62">
        <f t="shared" si="4"/>
        <v>1238803.2</v>
      </c>
      <c r="BB47" s="63">
        <f t="shared" si="5"/>
        <v>1238803.2</v>
      </c>
      <c r="BC47" s="58" t="str">
        <f t="shared" si="9"/>
        <v>INR  Twelve Lakh Thirty Eight Thousand Eight Hundred &amp; Three  and Paise Twenty Only</v>
      </c>
      <c r="BD47" s="65">
        <v>3969</v>
      </c>
      <c r="BE47" s="65">
        <f t="shared" si="10"/>
        <v>4489.73</v>
      </c>
      <c r="BF47" s="68">
        <f t="shared" si="11"/>
        <v>8573040</v>
      </c>
      <c r="BG47" s="79">
        <f t="shared" si="6"/>
        <v>573.52</v>
      </c>
      <c r="BH47" s="79">
        <f t="shared" si="7"/>
        <v>648.77</v>
      </c>
      <c r="IE47" s="16"/>
      <c r="IF47" s="16"/>
      <c r="IG47" s="16"/>
      <c r="IH47" s="16"/>
      <c r="II47" s="16"/>
    </row>
    <row r="48" spans="1:243" s="15" customFormat="1" ht="144" customHeight="1">
      <c r="A48" s="27">
        <v>36</v>
      </c>
      <c r="B48" s="86" t="s">
        <v>528</v>
      </c>
      <c r="C48" s="47" t="s">
        <v>86</v>
      </c>
      <c r="D48" s="105">
        <v>540</v>
      </c>
      <c r="E48" s="89" t="s">
        <v>262</v>
      </c>
      <c r="F48" s="90">
        <v>598.4</v>
      </c>
      <c r="G48" s="59"/>
      <c r="H48" s="49"/>
      <c r="I48" s="48" t="s">
        <v>39</v>
      </c>
      <c r="J48" s="50">
        <f t="shared" si="8"/>
        <v>1</v>
      </c>
      <c r="K48" s="51" t="s">
        <v>63</v>
      </c>
      <c r="L48" s="51" t="s">
        <v>7</v>
      </c>
      <c r="M48" s="60"/>
      <c r="N48" s="59"/>
      <c r="O48" s="59"/>
      <c r="P48" s="61"/>
      <c r="Q48" s="59"/>
      <c r="R48" s="59"/>
      <c r="S48" s="61"/>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62">
        <f t="shared" si="4"/>
        <v>323136</v>
      </c>
      <c r="BB48" s="63">
        <f t="shared" si="5"/>
        <v>323136</v>
      </c>
      <c r="BC48" s="58" t="str">
        <f t="shared" si="9"/>
        <v>INR  Three Lakh Twenty Three Thousand One Hundred &amp; Thirty Six  Only</v>
      </c>
      <c r="BD48" s="65">
        <v>3983</v>
      </c>
      <c r="BE48" s="65">
        <f t="shared" si="10"/>
        <v>4505.57</v>
      </c>
      <c r="BF48" s="68">
        <f t="shared" si="11"/>
        <v>2150820</v>
      </c>
      <c r="BG48" s="79">
        <f t="shared" si="6"/>
        <v>598.4</v>
      </c>
      <c r="BH48" s="79">
        <f t="shared" si="7"/>
        <v>676.91</v>
      </c>
      <c r="IE48" s="16"/>
      <c r="IF48" s="16"/>
      <c r="IG48" s="16"/>
      <c r="IH48" s="16"/>
      <c r="II48" s="16"/>
    </row>
    <row r="49" spans="1:243" s="15" customFormat="1" ht="111.75" customHeight="1">
      <c r="A49" s="27">
        <v>37</v>
      </c>
      <c r="B49" s="86" t="s">
        <v>529</v>
      </c>
      <c r="C49" s="47" t="s">
        <v>87</v>
      </c>
      <c r="D49" s="105">
        <v>999.887</v>
      </c>
      <c r="E49" s="89" t="s">
        <v>263</v>
      </c>
      <c r="F49" s="90">
        <v>69</v>
      </c>
      <c r="G49" s="59"/>
      <c r="H49" s="49"/>
      <c r="I49" s="48" t="s">
        <v>39</v>
      </c>
      <c r="J49" s="50">
        <f t="shared" si="8"/>
        <v>1</v>
      </c>
      <c r="K49" s="51" t="s">
        <v>63</v>
      </c>
      <c r="L49" s="51" t="s">
        <v>7</v>
      </c>
      <c r="M49" s="60"/>
      <c r="N49" s="59"/>
      <c r="O49" s="59"/>
      <c r="P49" s="61"/>
      <c r="Q49" s="59"/>
      <c r="R49" s="59"/>
      <c r="S49" s="61"/>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62">
        <f t="shared" si="4"/>
        <v>68992.2</v>
      </c>
      <c r="BB49" s="63">
        <f t="shared" si="5"/>
        <v>68992.2</v>
      </c>
      <c r="BC49" s="58" t="str">
        <f t="shared" si="9"/>
        <v>INR  Sixty Eight Thousand Nine Hundred &amp; Ninety Two  and Paise Twenty Only</v>
      </c>
      <c r="BD49" s="65">
        <v>446</v>
      </c>
      <c r="BE49" s="65">
        <f t="shared" si="10"/>
        <v>504.52</v>
      </c>
      <c r="BF49" s="68">
        <f t="shared" si="11"/>
        <v>445949.6</v>
      </c>
      <c r="BG49" s="79">
        <f t="shared" si="6"/>
        <v>69</v>
      </c>
      <c r="BH49" s="79">
        <f t="shared" si="7"/>
        <v>78.05</v>
      </c>
      <c r="IE49" s="16"/>
      <c r="IF49" s="16"/>
      <c r="IG49" s="16"/>
      <c r="IH49" s="16"/>
      <c r="II49" s="16"/>
    </row>
    <row r="50" spans="1:243" s="15" customFormat="1" ht="141" customHeight="1">
      <c r="A50" s="27">
        <v>38</v>
      </c>
      <c r="B50" s="86" t="s">
        <v>530</v>
      </c>
      <c r="C50" s="47" t="s">
        <v>88</v>
      </c>
      <c r="D50" s="105">
        <v>271.555</v>
      </c>
      <c r="E50" s="89" t="s">
        <v>257</v>
      </c>
      <c r="F50" s="90">
        <v>80785.78</v>
      </c>
      <c r="G50" s="59"/>
      <c r="H50" s="49"/>
      <c r="I50" s="48" t="s">
        <v>39</v>
      </c>
      <c r="J50" s="50">
        <f t="shared" si="8"/>
        <v>1</v>
      </c>
      <c r="K50" s="51" t="s">
        <v>63</v>
      </c>
      <c r="L50" s="51" t="s">
        <v>7</v>
      </c>
      <c r="M50" s="60"/>
      <c r="N50" s="59"/>
      <c r="O50" s="59"/>
      <c r="P50" s="61"/>
      <c r="Q50" s="59"/>
      <c r="R50" s="59"/>
      <c r="S50" s="61"/>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62">
        <f t="shared" si="4"/>
        <v>21937782.49</v>
      </c>
      <c r="BB50" s="63">
        <f t="shared" si="5"/>
        <v>21937782.49</v>
      </c>
      <c r="BC50" s="58" t="str">
        <f t="shared" si="9"/>
        <v>INR  Two Crore Nineteen Lakh Thirty Seven Thousand Seven Hundred &amp; Eighty Two  and Paise Forty Nine Only</v>
      </c>
      <c r="BD50" s="65">
        <v>446</v>
      </c>
      <c r="BE50" s="65">
        <f t="shared" si="10"/>
        <v>504.52</v>
      </c>
      <c r="BF50" s="68">
        <f t="shared" si="11"/>
        <v>121113.53</v>
      </c>
      <c r="BG50" s="79">
        <f t="shared" si="6"/>
        <v>80785.78</v>
      </c>
      <c r="BH50" s="79">
        <f t="shared" si="7"/>
        <v>91384.87</v>
      </c>
      <c r="IE50" s="16"/>
      <c r="IF50" s="16"/>
      <c r="IG50" s="16"/>
      <c r="IH50" s="16"/>
      <c r="II50" s="16"/>
    </row>
    <row r="51" spans="1:243" s="15" customFormat="1" ht="141" customHeight="1">
      <c r="A51" s="27">
        <v>39</v>
      </c>
      <c r="B51" s="86" t="s">
        <v>531</v>
      </c>
      <c r="C51" s="47" t="s">
        <v>89</v>
      </c>
      <c r="D51" s="105">
        <v>15.6</v>
      </c>
      <c r="E51" s="89" t="s">
        <v>257</v>
      </c>
      <c r="F51" s="90">
        <v>81328.76</v>
      </c>
      <c r="G51" s="59"/>
      <c r="H51" s="49"/>
      <c r="I51" s="48" t="s">
        <v>39</v>
      </c>
      <c r="J51" s="50">
        <f t="shared" si="8"/>
        <v>1</v>
      </c>
      <c r="K51" s="51" t="s">
        <v>63</v>
      </c>
      <c r="L51" s="51" t="s">
        <v>7</v>
      </c>
      <c r="M51" s="60"/>
      <c r="N51" s="59"/>
      <c r="O51" s="59"/>
      <c r="P51" s="61"/>
      <c r="Q51" s="59"/>
      <c r="R51" s="59"/>
      <c r="S51" s="61"/>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62">
        <f t="shared" si="4"/>
        <v>1268728.66</v>
      </c>
      <c r="BB51" s="63">
        <f t="shared" si="5"/>
        <v>1268728.66</v>
      </c>
      <c r="BC51" s="58" t="str">
        <f t="shared" si="9"/>
        <v>INR  Twelve Lakh Sixty Eight Thousand Seven Hundred &amp; Twenty Eight  and Paise Sixty Six Only</v>
      </c>
      <c r="BD51" s="65">
        <v>446</v>
      </c>
      <c r="BE51" s="65">
        <f t="shared" si="10"/>
        <v>504.52</v>
      </c>
      <c r="BF51" s="68">
        <f t="shared" si="11"/>
        <v>6957.6</v>
      </c>
      <c r="BG51" s="79">
        <f t="shared" si="6"/>
        <v>81328.76</v>
      </c>
      <c r="BH51" s="79">
        <f t="shared" si="7"/>
        <v>91999.09</v>
      </c>
      <c r="IE51" s="16"/>
      <c r="IF51" s="16"/>
      <c r="IG51" s="16"/>
      <c r="IH51" s="16"/>
      <c r="II51" s="16"/>
    </row>
    <row r="52" spans="1:243" s="15" customFormat="1" ht="126.75" customHeight="1">
      <c r="A52" s="27">
        <v>40</v>
      </c>
      <c r="B52" s="86" t="s">
        <v>532</v>
      </c>
      <c r="C52" s="47" t="s">
        <v>90</v>
      </c>
      <c r="D52" s="105">
        <v>15.6</v>
      </c>
      <c r="E52" s="89" t="s">
        <v>257</v>
      </c>
      <c r="F52" s="90">
        <v>81871.73</v>
      </c>
      <c r="G52" s="59"/>
      <c r="H52" s="49"/>
      <c r="I52" s="48" t="s">
        <v>39</v>
      </c>
      <c r="J52" s="50">
        <f t="shared" si="8"/>
        <v>1</v>
      </c>
      <c r="K52" s="51" t="s">
        <v>63</v>
      </c>
      <c r="L52" s="51" t="s">
        <v>7</v>
      </c>
      <c r="M52" s="60"/>
      <c r="N52" s="59"/>
      <c r="O52" s="59"/>
      <c r="P52" s="61"/>
      <c r="Q52" s="59"/>
      <c r="R52" s="59"/>
      <c r="S52" s="61"/>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62">
        <f t="shared" si="4"/>
        <v>1277198.99</v>
      </c>
      <c r="BB52" s="63">
        <f t="shared" si="5"/>
        <v>1277198.99</v>
      </c>
      <c r="BC52" s="58" t="str">
        <f t="shared" si="9"/>
        <v>INR  Twelve Lakh Seventy Seven Thousand One Hundred &amp; Ninety Eight  and Paise Ninety Nine Only</v>
      </c>
      <c r="BD52" s="65">
        <v>2581</v>
      </c>
      <c r="BE52" s="65">
        <f t="shared" si="10"/>
        <v>2919.63</v>
      </c>
      <c r="BF52" s="68">
        <f t="shared" si="11"/>
        <v>40263.6</v>
      </c>
      <c r="BG52" s="79">
        <f t="shared" si="6"/>
        <v>81871.73</v>
      </c>
      <c r="BH52" s="79">
        <f t="shared" si="7"/>
        <v>92613.3</v>
      </c>
      <c r="IE52" s="16"/>
      <c r="IF52" s="16"/>
      <c r="IG52" s="16"/>
      <c r="IH52" s="16"/>
      <c r="II52" s="16"/>
    </row>
    <row r="53" spans="1:243" s="15" customFormat="1" ht="128.25" customHeight="1">
      <c r="A53" s="27">
        <v>41</v>
      </c>
      <c r="B53" s="86" t="s">
        <v>533</v>
      </c>
      <c r="C53" s="47" t="s">
        <v>91</v>
      </c>
      <c r="D53" s="105">
        <v>15.6</v>
      </c>
      <c r="E53" s="89" t="s">
        <v>257</v>
      </c>
      <c r="F53" s="90">
        <v>82414.71</v>
      </c>
      <c r="G53" s="59"/>
      <c r="H53" s="49"/>
      <c r="I53" s="48" t="s">
        <v>39</v>
      </c>
      <c r="J53" s="50">
        <f t="shared" si="8"/>
        <v>1</v>
      </c>
      <c r="K53" s="51" t="s">
        <v>63</v>
      </c>
      <c r="L53" s="51" t="s">
        <v>7</v>
      </c>
      <c r="M53" s="60"/>
      <c r="N53" s="59"/>
      <c r="O53" s="59"/>
      <c r="P53" s="61"/>
      <c r="Q53" s="59"/>
      <c r="R53" s="59"/>
      <c r="S53" s="61"/>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62">
        <f t="shared" si="4"/>
        <v>1285669.48</v>
      </c>
      <c r="BB53" s="63">
        <f t="shared" si="5"/>
        <v>1285669.48</v>
      </c>
      <c r="BC53" s="58" t="str">
        <f t="shared" si="9"/>
        <v>INR  Twelve Lakh Eighty Five Thousand Six Hundred &amp; Sixty Nine  and Paise Forty Eight Only</v>
      </c>
      <c r="BD53" s="65">
        <v>2595</v>
      </c>
      <c r="BE53" s="65">
        <f t="shared" si="10"/>
        <v>2935.46</v>
      </c>
      <c r="BF53" s="68">
        <f t="shared" si="11"/>
        <v>40482</v>
      </c>
      <c r="BG53" s="79">
        <f t="shared" si="6"/>
        <v>82414.71</v>
      </c>
      <c r="BH53" s="79">
        <f t="shared" si="7"/>
        <v>93227.52</v>
      </c>
      <c r="IE53" s="16"/>
      <c r="IF53" s="16"/>
      <c r="IG53" s="16"/>
      <c r="IH53" s="16"/>
      <c r="II53" s="16"/>
    </row>
    <row r="54" spans="1:243" s="15" customFormat="1" ht="144" customHeight="1">
      <c r="A54" s="27">
        <v>42</v>
      </c>
      <c r="B54" s="86" t="s">
        <v>534</v>
      </c>
      <c r="C54" s="47" t="s">
        <v>92</v>
      </c>
      <c r="D54" s="105">
        <v>15.6</v>
      </c>
      <c r="E54" s="89" t="s">
        <v>257</v>
      </c>
      <c r="F54" s="90">
        <v>82957.68</v>
      </c>
      <c r="G54" s="59"/>
      <c r="H54" s="49"/>
      <c r="I54" s="48" t="s">
        <v>39</v>
      </c>
      <c r="J54" s="50">
        <f t="shared" si="8"/>
        <v>1</v>
      </c>
      <c r="K54" s="51" t="s">
        <v>63</v>
      </c>
      <c r="L54" s="51" t="s">
        <v>7</v>
      </c>
      <c r="M54" s="60"/>
      <c r="N54" s="59"/>
      <c r="O54" s="59"/>
      <c r="P54" s="61"/>
      <c r="Q54" s="59"/>
      <c r="R54" s="59"/>
      <c r="S54" s="61"/>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62">
        <f t="shared" si="4"/>
        <v>1294139.81</v>
      </c>
      <c r="BB54" s="63">
        <f t="shared" si="5"/>
        <v>1294139.81</v>
      </c>
      <c r="BC54" s="58" t="str">
        <f t="shared" si="9"/>
        <v>INR  Twelve Lakh Ninety Four Thousand One Hundred &amp; Thirty Nine  and Paise Eighty One Only</v>
      </c>
      <c r="BD54" s="65">
        <v>2609</v>
      </c>
      <c r="BE54" s="65">
        <f t="shared" si="10"/>
        <v>2951.3</v>
      </c>
      <c r="BF54" s="68">
        <f t="shared" si="11"/>
        <v>40700.4</v>
      </c>
      <c r="BG54" s="79">
        <f t="shared" si="6"/>
        <v>82957.68</v>
      </c>
      <c r="BH54" s="79">
        <f t="shared" si="7"/>
        <v>93841.73</v>
      </c>
      <c r="IE54" s="16"/>
      <c r="IF54" s="16"/>
      <c r="IG54" s="16"/>
      <c r="IH54" s="16"/>
      <c r="II54" s="16"/>
    </row>
    <row r="55" spans="1:243" s="15" customFormat="1" ht="144" customHeight="1">
      <c r="A55" s="27">
        <v>43</v>
      </c>
      <c r="B55" s="86" t="s">
        <v>535</v>
      </c>
      <c r="C55" s="47" t="s">
        <v>93</v>
      </c>
      <c r="D55" s="105">
        <v>15.6</v>
      </c>
      <c r="E55" s="89" t="s">
        <v>257</v>
      </c>
      <c r="F55" s="90">
        <v>83591.16</v>
      </c>
      <c r="G55" s="59"/>
      <c r="H55" s="49"/>
      <c r="I55" s="48" t="s">
        <v>39</v>
      </c>
      <c r="J55" s="50">
        <f t="shared" si="8"/>
        <v>1</v>
      </c>
      <c r="K55" s="51" t="s">
        <v>63</v>
      </c>
      <c r="L55" s="51" t="s">
        <v>7</v>
      </c>
      <c r="M55" s="60"/>
      <c r="N55" s="59"/>
      <c r="O55" s="59"/>
      <c r="P55" s="61"/>
      <c r="Q55" s="59"/>
      <c r="R55" s="59"/>
      <c r="S55" s="61"/>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62">
        <f t="shared" si="4"/>
        <v>1304022.1</v>
      </c>
      <c r="BB55" s="63">
        <f t="shared" si="5"/>
        <v>1304022.1</v>
      </c>
      <c r="BC55" s="58" t="str">
        <f t="shared" si="9"/>
        <v>INR  Thirteen Lakh Four Thousand  &amp;Twenty Two  and Paise Ten Only</v>
      </c>
      <c r="BD55" s="65">
        <v>122</v>
      </c>
      <c r="BE55" s="65">
        <f t="shared" si="10"/>
        <v>138.01</v>
      </c>
      <c r="BF55" s="68">
        <f t="shared" si="11"/>
        <v>1903.2</v>
      </c>
      <c r="BG55" s="79">
        <f t="shared" si="6"/>
        <v>83591.16</v>
      </c>
      <c r="BH55" s="79">
        <f t="shared" si="7"/>
        <v>94558.32</v>
      </c>
      <c r="IE55" s="16"/>
      <c r="IF55" s="16"/>
      <c r="IG55" s="16"/>
      <c r="IH55" s="16"/>
      <c r="II55" s="16"/>
    </row>
    <row r="56" spans="1:243" s="15" customFormat="1" ht="144" customHeight="1">
      <c r="A56" s="27">
        <v>44</v>
      </c>
      <c r="B56" s="86" t="s">
        <v>536</v>
      </c>
      <c r="C56" s="47" t="s">
        <v>94</v>
      </c>
      <c r="D56" s="105">
        <v>15.6</v>
      </c>
      <c r="E56" s="89" t="s">
        <v>257</v>
      </c>
      <c r="F56" s="90">
        <v>84224.63</v>
      </c>
      <c r="G56" s="59"/>
      <c r="H56" s="49"/>
      <c r="I56" s="48" t="s">
        <v>39</v>
      </c>
      <c r="J56" s="50">
        <f t="shared" si="8"/>
        <v>1</v>
      </c>
      <c r="K56" s="51" t="s">
        <v>63</v>
      </c>
      <c r="L56" s="51" t="s">
        <v>7</v>
      </c>
      <c r="M56" s="60"/>
      <c r="N56" s="59"/>
      <c r="O56" s="59"/>
      <c r="P56" s="61"/>
      <c r="Q56" s="59"/>
      <c r="R56" s="59"/>
      <c r="S56" s="61"/>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62">
        <f t="shared" si="4"/>
        <v>1313904.23</v>
      </c>
      <c r="BB56" s="63">
        <f t="shared" si="5"/>
        <v>1313904.23</v>
      </c>
      <c r="BC56" s="58" t="str">
        <f t="shared" si="9"/>
        <v>INR  Thirteen Lakh Thirteen Thousand Nine Hundred &amp; Four  and Paise Twenty Three Only</v>
      </c>
      <c r="BD56" s="65">
        <v>126</v>
      </c>
      <c r="BE56" s="65">
        <f t="shared" si="10"/>
        <v>142.53</v>
      </c>
      <c r="BF56" s="68">
        <f t="shared" si="11"/>
        <v>1965.6</v>
      </c>
      <c r="BG56" s="79">
        <f t="shared" si="6"/>
        <v>84224.63</v>
      </c>
      <c r="BH56" s="79">
        <f t="shared" si="7"/>
        <v>95274.9</v>
      </c>
      <c r="IE56" s="16"/>
      <c r="IF56" s="16"/>
      <c r="IG56" s="16"/>
      <c r="IH56" s="16"/>
      <c r="II56" s="16"/>
    </row>
    <row r="57" spans="1:243" s="15" customFormat="1" ht="144" customHeight="1">
      <c r="A57" s="27">
        <v>45</v>
      </c>
      <c r="B57" s="86" t="s">
        <v>537</v>
      </c>
      <c r="C57" s="47" t="s">
        <v>95</v>
      </c>
      <c r="D57" s="105">
        <v>15.6</v>
      </c>
      <c r="E57" s="89" t="s">
        <v>257</v>
      </c>
      <c r="F57" s="90">
        <v>84858.1</v>
      </c>
      <c r="G57" s="59"/>
      <c r="H57" s="49"/>
      <c r="I57" s="48" t="s">
        <v>39</v>
      </c>
      <c r="J57" s="50">
        <f t="shared" si="8"/>
        <v>1</v>
      </c>
      <c r="K57" s="51" t="s">
        <v>63</v>
      </c>
      <c r="L57" s="51" t="s">
        <v>7</v>
      </c>
      <c r="M57" s="60"/>
      <c r="N57" s="59"/>
      <c r="O57" s="59"/>
      <c r="P57" s="61"/>
      <c r="Q57" s="59"/>
      <c r="R57" s="59"/>
      <c r="S57" s="61"/>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62">
        <f t="shared" si="4"/>
        <v>1323786.36</v>
      </c>
      <c r="BB57" s="63">
        <f t="shared" si="5"/>
        <v>1323786.36</v>
      </c>
      <c r="BC57" s="58" t="str">
        <f t="shared" si="9"/>
        <v>INR  Thirteen Lakh Twenty Three Thousand Seven Hundred &amp; Eighty Six  and Paise Thirty Six Only</v>
      </c>
      <c r="BD57" s="65">
        <v>130</v>
      </c>
      <c r="BE57" s="65">
        <f t="shared" si="10"/>
        <v>147.06</v>
      </c>
      <c r="BF57" s="68">
        <f t="shared" si="11"/>
        <v>2028</v>
      </c>
      <c r="BG57" s="79">
        <f t="shared" si="6"/>
        <v>84858.1</v>
      </c>
      <c r="BH57" s="79">
        <f t="shared" si="7"/>
        <v>95991.48</v>
      </c>
      <c r="IE57" s="16"/>
      <c r="IF57" s="16"/>
      <c r="IG57" s="16"/>
      <c r="IH57" s="16"/>
      <c r="II57" s="16"/>
    </row>
    <row r="58" spans="1:243" s="15" customFormat="1" ht="144" customHeight="1">
      <c r="A58" s="27">
        <v>46</v>
      </c>
      <c r="B58" s="86" t="s">
        <v>538</v>
      </c>
      <c r="C58" s="47" t="s">
        <v>96</v>
      </c>
      <c r="D58" s="105">
        <v>4</v>
      </c>
      <c r="E58" s="89" t="s">
        <v>257</v>
      </c>
      <c r="F58" s="90">
        <v>85491.57</v>
      </c>
      <c r="G58" s="59"/>
      <c r="H58" s="49"/>
      <c r="I58" s="48" t="s">
        <v>39</v>
      </c>
      <c r="J58" s="50">
        <f t="shared" si="8"/>
        <v>1</v>
      </c>
      <c r="K58" s="51" t="s">
        <v>63</v>
      </c>
      <c r="L58" s="51" t="s">
        <v>7</v>
      </c>
      <c r="M58" s="60"/>
      <c r="N58" s="59"/>
      <c r="O58" s="59"/>
      <c r="P58" s="61"/>
      <c r="Q58" s="59"/>
      <c r="R58" s="59"/>
      <c r="S58" s="61"/>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62">
        <f t="shared" si="4"/>
        <v>341966.28</v>
      </c>
      <c r="BB58" s="63">
        <f t="shared" si="5"/>
        <v>341966.28</v>
      </c>
      <c r="BC58" s="58" t="str">
        <f t="shared" si="9"/>
        <v>INR  Three Lakh Forty One Thousand Nine Hundred &amp; Sixty Six  and Paise Twenty Eight Only</v>
      </c>
      <c r="BD58" s="65">
        <v>153</v>
      </c>
      <c r="BE58" s="65">
        <f t="shared" si="10"/>
        <v>173.07</v>
      </c>
      <c r="BF58" s="68">
        <f t="shared" si="11"/>
        <v>612</v>
      </c>
      <c r="BG58" s="79">
        <f t="shared" si="6"/>
        <v>85491.57</v>
      </c>
      <c r="BH58" s="79">
        <f t="shared" si="7"/>
        <v>96708.06</v>
      </c>
      <c r="IE58" s="16"/>
      <c r="IF58" s="16"/>
      <c r="IG58" s="16"/>
      <c r="IH58" s="16"/>
      <c r="II58" s="16"/>
    </row>
    <row r="59" spans="1:243" s="15" customFormat="1" ht="42" customHeight="1">
      <c r="A59" s="27">
        <v>47</v>
      </c>
      <c r="B59" s="86" t="s">
        <v>539</v>
      </c>
      <c r="C59" s="47" t="s">
        <v>97</v>
      </c>
      <c r="D59" s="105">
        <v>260.788</v>
      </c>
      <c r="E59" s="89" t="s">
        <v>263</v>
      </c>
      <c r="F59" s="90">
        <v>6123.19</v>
      </c>
      <c r="G59" s="59"/>
      <c r="H59" s="49"/>
      <c r="I59" s="48" t="s">
        <v>39</v>
      </c>
      <c r="J59" s="50">
        <f t="shared" si="8"/>
        <v>1</v>
      </c>
      <c r="K59" s="51" t="s">
        <v>63</v>
      </c>
      <c r="L59" s="51" t="s">
        <v>7</v>
      </c>
      <c r="M59" s="60"/>
      <c r="N59" s="59"/>
      <c r="O59" s="59"/>
      <c r="P59" s="61"/>
      <c r="Q59" s="59"/>
      <c r="R59" s="59"/>
      <c r="S59" s="61"/>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62">
        <f t="shared" si="4"/>
        <v>1596854.47</v>
      </c>
      <c r="BB59" s="63">
        <f t="shared" si="5"/>
        <v>1596854.47</v>
      </c>
      <c r="BC59" s="58" t="str">
        <f t="shared" si="9"/>
        <v>INR  Fifteen Lakh Ninety Six Thousand Eight Hundred &amp; Fifty Four  and Paise Forty Seven Only</v>
      </c>
      <c r="BD59" s="65">
        <v>157</v>
      </c>
      <c r="BE59" s="65">
        <f t="shared" si="10"/>
        <v>177.6</v>
      </c>
      <c r="BF59" s="68">
        <f t="shared" si="11"/>
        <v>40943.72</v>
      </c>
      <c r="BG59" s="79">
        <f t="shared" si="6"/>
        <v>6123.19</v>
      </c>
      <c r="BH59" s="79">
        <f t="shared" si="7"/>
        <v>6926.55</v>
      </c>
      <c r="IE59" s="16"/>
      <c r="IF59" s="16"/>
      <c r="IG59" s="16"/>
      <c r="IH59" s="16"/>
      <c r="II59" s="16"/>
    </row>
    <row r="60" spans="1:243" s="15" customFormat="1" ht="51" customHeight="1">
      <c r="A60" s="27">
        <v>48</v>
      </c>
      <c r="B60" s="86" t="s">
        <v>540</v>
      </c>
      <c r="C60" s="47" t="s">
        <v>98</v>
      </c>
      <c r="D60" s="105">
        <v>267.756</v>
      </c>
      <c r="E60" s="89" t="s">
        <v>263</v>
      </c>
      <c r="F60" s="90">
        <v>6375.44</v>
      </c>
      <c r="G60" s="59"/>
      <c r="H60" s="49"/>
      <c r="I60" s="48" t="s">
        <v>39</v>
      </c>
      <c r="J60" s="50">
        <f t="shared" si="8"/>
        <v>1</v>
      </c>
      <c r="K60" s="51" t="s">
        <v>63</v>
      </c>
      <c r="L60" s="51" t="s">
        <v>7</v>
      </c>
      <c r="M60" s="60"/>
      <c r="N60" s="59"/>
      <c r="O60" s="59"/>
      <c r="P60" s="61"/>
      <c r="Q60" s="59"/>
      <c r="R60" s="59"/>
      <c r="S60" s="61"/>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62">
        <f t="shared" si="4"/>
        <v>1707062.31</v>
      </c>
      <c r="BB60" s="63">
        <f t="shared" si="5"/>
        <v>1707062.31</v>
      </c>
      <c r="BC60" s="58" t="str">
        <f t="shared" si="9"/>
        <v>INR  Seventeen Lakh Seven Thousand  &amp;Sixty Two  and Paise Thirty One Only</v>
      </c>
      <c r="BD60" s="65">
        <v>161</v>
      </c>
      <c r="BE60" s="65">
        <f t="shared" si="10"/>
        <v>182.12</v>
      </c>
      <c r="BF60" s="68">
        <f t="shared" si="11"/>
        <v>43108.72</v>
      </c>
      <c r="BG60" s="79">
        <f t="shared" si="6"/>
        <v>6375.44</v>
      </c>
      <c r="BH60" s="79">
        <f t="shared" si="7"/>
        <v>7211.9</v>
      </c>
      <c r="IE60" s="16"/>
      <c r="IF60" s="16"/>
      <c r="IG60" s="16"/>
      <c r="IH60" s="16"/>
      <c r="II60" s="16"/>
    </row>
    <row r="61" spans="1:243" s="15" customFormat="1" ht="50.25" customHeight="1">
      <c r="A61" s="27">
        <v>49</v>
      </c>
      <c r="B61" s="86" t="s">
        <v>541</v>
      </c>
      <c r="C61" s="47" t="s">
        <v>99</v>
      </c>
      <c r="D61" s="105">
        <v>105</v>
      </c>
      <c r="E61" s="89" t="s">
        <v>263</v>
      </c>
      <c r="F61" s="90">
        <v>6501.01</v>
      </c>
      <c r="G61" s="59"/>
      <c r="H61" s="49"/>
      <c r="I61" s="48" t="s">
        <v>39</v>
      </c>
      <c r="J61" s="50">
        <f t="shared" si="8"/>
        <v>1</v>
      </c>
      <c r="K61" s="51" t="s">
        <v>63</v>
      </c>
      <c r="L61" s="51" t="s">
        <v>7</v>
      </c>
      <c r="M61" s="60"/>
      <c r="N61" s="59"/>
      <c r="O61" s="59"/>
      <c r="P61" s="61"/>
      <c r="Q61" s="59"/>
      <c r="R61" s="59"/>
      <c r="S61" s="61"/>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62">
        <f t="shared" si="4"/>
        <v>682606.05</v>
      </c>
      <c r="BB61" s="63">
        <f t="shared" si="5"/>
        <v>682606.05</v>
      </c>
      <c r="BC61" s="58" t="str">
        <f t="shared" si="9"/>
        <v>INR  Six Lakh Eighty Two Thousand Six Hundred &amp; Six  and Paise Five Only</v>
      </c>
      <c r="BD61" s="65">
        <v>135</v>
      </c>
      <c r="BE61" s="65">
        <f t="shared" si="10"/>
        <v>152.71</v>
      </c>
      <c r="BF61" s="68">
        <f t="shared" si="11"/>
        <v>14175</v>
      </c>
      <c r="BG61" s="79">
        <f t="shared" si="6"/>
        <v>6501.01</v>
      </c>
      <c r="BH61" s="79">
        <f t="shared" si="7"/>
        <v>7353.94</v>
      </c>
      <c r="IE61" s="16"/>
      <c r="IF61" s="16"/>
      <c r="IG61" s="16"/>
      <c r="IH61" s="16"/>
      <c r="II61" s="16"/>
    </row>
    <row r="62" spans="1:243" s="15" customFormat="1" ht="48" customHeight="1">
      <c r="A62" s="27">
        <v>50</v>
      </c>
      <c r="B62" s="86" t="s">
        <v>542</v>
      </c>
      <c r="C62" s="47" t="s">
        <v>100</v>
      </c>
      <c r="D62" s="105">
        <v>105</v>
      </c>
      <c r="E62" s="89" t="s">
        <v>263</v>
      </c>
      <c r="F62" s="90">
        <v>6626.57</v>
      </c>
      <c r="G62" s="59"/>
      <c r="H62" s="49"/>
      <c r="I62" s="48" t="s">
        <v>39</v>
      </c>
      <c r="J62" s="50">
        <f t="shared" si="8"/>
        <v>1</v>
      </c>
      <c r="K62" s="51" t="s">
        <v>63</v>
      </c>
      <c r="L62" s="51" t="s">
        <v>7</v>
      </c>
      <c r="M62" s="60"/>
      <c r="N62" s="59"/>
      <c r="O62" s="59"/>
      <c r="P62" s="61"/>
      <c r="Q62" s="59"/>
      <c r="R62" s="59"/>
      <c r="S62" s="61"/>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62">
        <f t="shared" si="4"/>
        <v>695789.85</v>
      </c>
      <c r="BB62" s="63">
        <f t="shared" si="5"/>
        <v>695789.85</v>
      </c>
      <c r="BC62" s="58" t="str">
        <f t="shared" si="9"/>
        <v>INR  Six Lakh Ninety Five Thousand Seven Hundred &amp; Eighty Nine  and Paise Eighty Five Only</v>
      </c>
      <c r="BD62" s="65">
        <v>139</v>
      </c>
      <c r="BE62" s="65">
        <f t="shared" si="10"/>
        <v>157.24</v>
      </c>
      <c r="BF62" s="68">
        <f t="shared" si="11"/>
        <v>14595</v>
      </c>
      <c r="BG62" s="79">
        <f t="shared" si="6"/>
        <v>6626.57</v>
      </c>
      <c r="BH62" s="79">
        <f t="shared" si="7"/>
        <v>7495.98</v>
      </c>
      <c r="IE62" s="16"/>
      <c r="IF62" s="16"/>
      <c r="IG62" s="16"/>
      <c r="IH62" s="16"/>
      <c r="II62" s="16"/>
    </row>
    <row r="63" spans="1:243" s="15" customFormat="1" ht="40.5" customHeight="1">
      <c r="A63" s="27">
        <v>51</v>
      </c>
      <c r="B63" s="86" t="s">
        <v>543</v>
      </c>
      <c r="C63" s="47" t="s">
        <v>101</v>
      </c>
      <c r="D63" s="105">
        <v>105</v>
      </c>
      <c r="E63" s="89" t="s">
        <v>263</v>
      </c>
      <c r="F63" s="90">
        <v>6752.13</v>
      </c>
      <c r="G63" s="59"/>
      <c r="H63" s="49"/>
      <c r="I63" s="48" t="s">
        <v>39</v>
      </c>
      <c r="J63" s="50">
        <f t="shared" si="8"/>
        <v>1</v>
      </c>
      <c r="K63" s="51" t="s">
        <v>63</v>
      </c>
      <c r="L63" s="51" t="s">
        <v>7</v>
      </c>
      <c r="M63" s="60"/>
      <c r="N63" s="59"/>
      <c r="O63" s="59"/>
      <c r="P63" s="61"/>
      <c r="Q63" s="59"/>
      <c r="R63" s="59"/>
      <c r="S63" s="61"/>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62">
        <f t="shared" si="4"/>
        <v>708973.65</v>
      </c>
      <c r="BB63" s="63">
        <f t="shared" si="5"/>
        <v>708973.65</v>
      </c>
      <c r="BC63" s="58" t="str">
        <f t="shared" si="9"/>
        <v>INR  Seven Lakh Eight Thousand Nine Hundred &amp; Seventy Three  and Paise Sixty Five Only</v>
      </c>
      <c r="BD63" s="65">
        <v>143</v>
      </c>
      <c r="BE63" s="65">
        <f t="shared" si="10"/>
        <v>161.76</v>
      </c>
      <c r="BF63" s="68">
        <f t="shared" si="11"/>
        <v>15015</v>
      </c>
      <c r="BG63" s="79">
        <f t="shared" si="6"/>
        <v>6752.13</v>
      </c>
      <c r="BH63" s="79">
        <f t="shared" si="7"/>
        <v>7638.01</v>
      </c>
      <c r="IE63" s="16"/>
      <c r="IF63" s="16"/>
      <c r="IG63" s="16"/>
      <c r="IH63" s="16"/>
      <c r="II63" s="16"/>
    </row>
    <row r="64" spans="1:243" s="15" customFormat="1" ht="48.75" customHeight="1">
      <c r="A64" s="27">
        <v>52</v>
      </c>
      <c r="B64" s="86" t="s">
        <v>544</v>
      </c>
      <c r="C64" s="47" t="s">
        <v>102</v>
      </c>
      <c r="D64" s="105">
        <v>105</v>
      </c>
      <c r="E64" s="89" t="s">
        <v>263</v>
      </c>
      <c r="F64" s="90">
        <v>6877.7</v>
      </c>
      <c r="G64" s="59"/>
      <c r="H64" s="49"/>
      <c r="I64" s="48" t="s">
        <v>39</v>
      </c>
      <c r="J64" s="50">
        <f t="shared" si="8"/>
        <v>1</v>
      </c>
      <c r="K64" s="51" t="s">
        <v>63</v>
      </c>
      <c r="L64" s="51" t="s">
        <v>7</v>
      </c>
      <c r="M64" s="60"/>
      <c r="N64" s="59"/>
      <c r="O64" s="59"/>
      <c r="P64" s="61"/>
      <c r="Q64" s="59"/>
      <c r="R64" s="59"/>
      <c r="S64" s="61"/>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62">
        <f t="shared" si="4"/>
        <v>722158.5</v>
      </c>
      <c r="BB64" s="63">
        <f t="shared" si="5"/>
        <v>722158.5</v>
      </c>
      <c r="BC64" s="58" t="str">
        <f t="shared" si="9"/>
        <v>INR  Seven Lakh Twenty Two Thousand One Hundred &amp; Fifty Eight  and Paise Fifty Only</v>
      </c>
      <c r="BD64" s="65">
        <v>34</v>
      </c>
      <c r="BE64" s="65">
        <f t="shared" si="10"/>
        <v>38.46</v>
      </c>
      <c r="BF64" s="68">
        <f t="shared" si="11"/>
        <v>3570</v>
      </c>
      <c r="BG64" s="79">
        <f t="shared" si="6"/>
        <v>6877.7</v>
      </c>
      <c r="BH64" s="79">
        <f t="shared" si="7"/>
        <v>7780.05</v>
      </c>
      <c r="IE64" s="16"/>
      <c r="IF64" s="16"/>
      <c r="IG64" s="16"/>
      <c r="IH64" s="16"/>
      <c r="II64" s="16"/>
    </row>
    <row r="65" spans="1:243" s="15" customFormat="1" ht="60.75" customHeight="1">
      <c r="A65" s="27">
        <v>53</v>
      </c>
      <c r="B65" s="86" t="s">
        <v>545</v>
      </c>
      <c r="C65" s="47" t="s">
        <v>103</v>
      </c>
      <c r="D65" s="105">
        <v>105</v>
      </c>
      <c r="E65" s="89" t="s">
        <v>263</v>
      </c>
      <c r="F65" s="90">
        <v>7028.15</v>
      </c>
      <c r="G65" s="59"/>
      <c r="H65" s="49"/>
      <c r="I65" s="48" t="s">
        <v>39</v>
      </c>
      <c r="J65" s="50">
        <f t="shared" si="8"/>
        <v>1</v>
      </c>
      <c r="K65" s="51" t="s">
        <v>63</v>
      </c>
      <c r="L65" s="51" t="s">
        <v>7</v>
      </c>
      <c r="M65" s="60"/>
      <c r="N65" s="59"/>
      <c r="O65" s="59"/>
      <c r="P65" s="61"/>
      <c r="Q65" s="59"/>
      <c r="R65" s="59"/>
      <c r="S65" s="61"/>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62">
        <f t="shared" si="4"/>
        <v>737955.75</v>
      </c>
      <c r="BB65" s="63">
        <f t="shared" si="5"/>
        <v>737955.75</v>
      </c>
      <c r="BC65" s="58" t="str">
        <f t="shared" si="9"/>
        <v>INR  Seven Lakh Thirty Seven Thousand Nine Hundred &amp; Fifty Five  and Paise Seventy Five Only</v>
      </c>
      <c r="BD65" s="65">
        <v>122</v>
      </c>
      <c r="BE65" s="65">
        <f t="shared" si="10"/>
        <v>138.01</v>
      </c>
      <c r="BF65" s="68">
        <f t="shared" si="11"/>
        <v>12810</v>
      </c>
      <c r="BG65" s="79">
        <f t="shared" si="6"/>
        <v>7028.15</v>
      </c>
      <c r="BH65" s="79">
        <f t="shared" si="7"/>
        <v>7950.24</v>
      </c>
      <c r="IE65" s="16"/>
      <c r="IF65" s="16"/>
      <c r="IG65" s="16"/>
      <c r="IH65" s="16"/>
      <c r="II65" s="16"/>
    </row>
    <row r="66" spans="1:243" s="15" customFormat="1" ht="60.75" customHeight="1">
      <c r="A66" s="27">
        <v>54</v>
      </c>
      <c r="B66" s="86" t="s">
        <v>546</v>
      </c>
      <c r="C66" s="47" t="s">
        <v>104</v>
      </c>
      <c r="D66" s="105">
        <v>105</v>
      </c>
      <c r="E66" s="89" t="s">
        <v>263</v>
      </c>
      <c r="F66" s="90">
        <v>7178.6</v>
      </c>
      <c r="G66" s="59"/>
      <c r="H66" s="49"/>
      <c r="I66" s="48" t="s">
        <v>39</v>
      </c>
      <c r="J66" s="50">
        <f t="shared" si="8"/>
        <v>1</v>
      </c>
      <c r="K66" s="51" t="s">
        <v>63</v>
      </c>
      <c r="L66" s="51" t="s">
        <v>7</v>
      </c>
      <c r="M66" s="60"/>
      <c r="N66" s="59"/>
      <c r="O66" s="59"/>
      <c r="P66" s="61"/>
      <c r="Q66" s="59"/>
      <c r="R66" s="59"/>
      <c r="S66" s="61"/>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62">
        <f t="shared" si="4"/>
        <v>753753</v>
      </c>
      <c r="BB66" s="63">
        <f t="shared" si="5"/>
        <v>753753</v>
      </c>
      <c r="BC66" s="58" t="str">
        <f t="shared" si="9"/>
        <v>INR  Seven Lakh Fifty Three Thousand Seven Hundred &amp; Fifty Three  Only</v>
      </c>
      <c r="BD66" s="65">
        <v>122.72</v>
      </c>
      <c r="BE66" s="65">
        <f t="shared" si="10"/>
        <v>138.82</v>
      </c>
      <c r="BF66" s="68">
        <f t="shared" si="11"/>
        <v>12885.6</v>
      </c>
      <c r="BG66" s="79">
        <f t="shared" si="6"/>
        <v>7178.6</v>
      </c>
      <c r="BH66" s="79">
        <f t="shared" si="7"/>
        <v>8120.43</v>
      </c>
      <c r="IE66" s="16"/>
      <c r="IF66" s="16"/>
      <c r="IG66" s="16"/>
      <c r="IH66" s="16"/>
      <c r="II66" s="16"/>
    </row>
    <row r="67" spans="1:243" s="15" customFormat="1" ht="60.75" customHeight="1">
      <c r="A67" s="27">
        <v>55</v>
      </c>
      <c r="B67" s="86" t="s">
        <v>547</v>
      </c>
      <c r="C67" s="47" t="s">
        <v>105</v>
      </c>
      <c r="D67" s="105">
        <v>105</v>
      </c>
      <c r="E67" s="89" t="s">
        <v>263</v>
      </c>
      <c r="F67" s="90">
        <v>7329.04</v>
      </c>
      <c r="G67" s="59"/>
      <c r="H67" s="49"/>
      <c r="I67" s="48" t="s">
        <v>39</v>
      </c>
      <c r="J67" s="50">
        <f t="shared" si="8"/>
        <v>1</v>
      </c>
      <c r="K67" s="51" t="s">
        <v>63</v>
      </c>
      <c r="L67" s="51" t="s">
        <v>7</v>
      </c>
      <c r="M67" s="60"/>
      <c r="N67" s="59"/>
      <c r="O67" s="59"/>
      <c r="P67" s="61"/>
      <c r="Q67" s="59"/>
      <c r="R67" s="59"/>
      <c r="S67" s="61"/>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62">
        <f t="shared" si="4"/>
        <v>769549.2</v>
      </c>
      <c r="BB67" s="63">
        <f t="shared" si="5"/>
        <v>769549.2</v>
      </c>
      <c r="BC67" s="58" t="str">
        <f t="shared" si="9"/>
        <v>INR  Seven Lakh Sixty Nine Thousand Five Hundred &amp; Forty Nine  and Paise Twenty Only</v>
      </c>
      <c r="BD67" s="65">
        <v>123.44</v>
      </c>
      <c r="BE67" s="65">
        <f t="shared" si="10"/>
        <v>139.64</v>
      </c>
      <c r="BF67" s="68">
        <f t="shared" si="11"/>
        <v>12961.2</v>
      </c>
      <c r="BG67" s="79">
        <f t="shared" si="6"/>
        <v>7329.04</v>
      </c>
      <c r="BH67" s="79">
        <f t="shared" si="7"/>
        <v>8290.61</v>
      </c>
      <c r="IE67" s="16"/>
      <c r="IF67" s="16"/>
      <c r="IG67" s="16"/>
      <c r="IH67" s="16"/>
      <c r="II67" s="16"/>
    </row>
    <row r="68" spans="1:243" s="15" customFormat="1" ht="50.25" customHeight="1">
      <c r="A68" s="27">
        <v>56</v>
      </c>
      <c r="B68" s="86" t="s">
        <v>548</v>
      </c>
      <c r="C68" s="47" t="s">
        <v>106</v>
      </c>
      <c r="D68" s="105">
        <v>20</v>
      </c>
      <c r="E68" s="89" t="s">
        <v>263</v>
      </c>
      <c r="F68" s="90">
        <v>7479.49</v>
      </c>
      <c r="G68" s="59"/>
      <c r="H68" s="49"/>
      <c r="I68" s="48" t="s">
        <v>39</v>
      </c>
      <c r="J68" s="50">
        <f t="shared" si="8"/>
        <v>1</v>
      </c>
      <c r="K68" s="51" t="s">
        <v>63</v>
      </c>
      <c r="L68" s="51" t="s">
        <v>7</v>
      </c>
      <c r="M68" s="60"/>
      <c r="N68" s="59"/>
      <c r="O68" s="59"/>
      <c r="P68" s="61"/>
      <c r="Q68" s="59"/>
      <c r="R68" s="59"/>
      <c r="S68" s="61"/>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62">
        <f t="shared" si="4"/>
        <v>149589.8</v>
      </c>
      <c r="BB68" s="63">
        <f t="shared" si="5"/>
        <v>149589.8</v>
      </c>
      <c r="BC68" s="58" t="str">
        <f t="shared" si="9"/>
        <v>INR  One Lakh Forty Nine Thousand Five Hundred &amp; Eighty Nine  and Paise Eighty Only</v>
      </c>
      <c r="BD68" s="65">
        <v>48.5</v>
      </c>
      <c r="BE68" s="65">
        <f t="shared" si="10"/>
        <v>54.86</v>
      </c>
      <c r="BF68" s="68">
        <f t="shared" si="11"/>
        <v>970</v>
      </c>
      <c r="BG68" s="79">
        <f t="shared" si="6"/>
        <v>7479.49</v>
      </c>
      <c r="BH68" s="79">
        <f t="shared" si="7"/>
        <v>8460.8</v>
      </c>
      <c r="IE68" s="16"/>
      <c r="IF68" s="16"/>
      <c r="IG68" s="16"/>
      <c r="IH68" s="16"/>
      <c r="II68" s="16"/>
    </row>
    <row r="69" spans="1:243" s="15" customFormat="1" ht="61.5" customHeight="1">
      <c r="A69" s="27">
        <v>57</v>
      </c>
      <c r="B69" s="86" t="s">
        <v>549</v>
      </c>
      <c r="C69" s="47" t="s">
        <v>107</v>
      </c>
      <c r="D69" s="105">
        <v>270</v>
      </c>
      <c r="E69" s="89" t="s">
        <v>262</v>
      </c>
      <c r="F69" s="90">
        <v>832.56</v>
      </c>
      <c r="G69" s="59"/>
      <c r="H69" s="49"/>
      <c r="I69" s="48" t="s">
        <v>39</v>
      </c>
      <c r="J69" s="50">
        <f t="shared" si="8"/>
        <v>1</v>
      </c>
      <c r="K69" s="51" t="s">
        <v>63</v>
      </c>
      <c r="L69" s="51" t="s">
        <v>7</v>
      </c>
      <c r="M69" s="60"/>
      <c r="N69" s="59"/>
      <c r="O69" s="59"/>
      <c r="P69" s="61"/>
      <c r="Q69" s="59"/>
      <c r="R69" s="59"/>
      <c r="S69" s="61"/>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62">
        <f t="shared" si="4"/>
        <v>224791.2</v>
      </c>
      <c r="BB69" s="63">
        <f t="shared" si="5"/>
        <v>224791.2</v>
      </c>
      <c r="BC69" s="58" t="str">
        <f t="shared" si="9"/>
        <v>INR  Two Lakh Twenty Four Thousand Seven Hundred &amp; Ninety One  and Paise Twenty Only</v>
      </c>
      <c r="BD69" s="65">
        <v>48.5</v>
      </c>
      <c r="BE69" s="65">
        <f t="shared" si="10"/>
        <v>54.86</v>
      </c>
      <c r="BF69" s="68">
        <f t="shared" si="11"/>
        <v>13095</v>
      </c>
      <c r="BG69" s="79">
        <f t="shared" si="6"/>
        <v>832.56</v>
      </c>
      <c r="BH69" s="79">
        <f t="shared" si="7"/>
        <v>941.79</v>
      </c>
      <c r="IE69" s="16"/>
      <c r="IF69" s="16"/>
      <c r="IG69" s="16"/>
      <c r="IH69" s="16"/>
      <c r="II69" s="16"/>
    </row>
    <row r="70" spans="1:243" s="15" customFormat="1" ht="52.5" customHeight="1">
      <c r="A70" s="27">
        <v>58</v>
      </c>
      <c r="B70" s="86" t="s">
        <v>550</v>
      </c>
      <c r="C70" s="47" t="s">
        <v>108</v>
      </c>
      <c r="D70" s="105">
        <v>270</v>
      </c>
      <c r="E70" s="89" t="s">
        <v>262</v>
      </c>
      <c r="F70" s="90">
        <v>846.14</v>
      </c>
      <c r="G70" s="59"/>
      <c r="H70" s="49"/>
      <c r="I70" s="48" t="s">
        <v>39</v>
      </c>
      <c r="J70" s="50">
        <f t="shared" si="8"/>
        <v>1</v>
      </c>
      <c r="K70" s="51" t="s">
        <v>63</v>
      </c>
      <c r="L70" s="51" t="s">
        <v>7</v>
      </c>
      <c r="M70" s="60"/>
      <c r="N70" s="59"/>
      <c r="O70" s="59"/>
      <c r="P70" s="61"/>
      <c r="Q70" s="59"/>
      <c r="R70" s="59"/>
      <c r="S70" s="61"/>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62">
        <f aca="true" t="shared" si="12" ref="BA70:BA133">total_amount_ba($B$2,$D$2,D70,F70,J70,K70,M70)</f>
        <v>228457.8</v>
      </c>
      <c r="BB70" s="63">
        <f aca="true" t="shared" si="13" ref="BB70:BB133">BA70+SUM(N70:AZ70)</f>
        <v>228457.8</v>
      </c>
      <c r="BC70" s="58" t="str">
        <f t="shared" si="9"/>
        <v>INR  Two Lakh Twenty Eight Thousand Four Hundred &amp; Fifty Seven  and Paise Eighty Only</v>
      </c>
      <c r="BD70" s="65">
        <v>48.5</v>
      </c>
      <c r="BE70" s="65">
        <f t="shared" si="10"/>
        <v>54.86</v>
      </c>
      <c r="BF70" s="68">
        <f t="shared" si="11"/>
        <v>13095</v>
      </c>
      <c r="BG70" s="79">
        <f t="shared" si="6"/>
        <v>846.14</v>
      </c>
      <c r="BH70" s="79">
        <f t="shared" si="7"/>
        <v>957.15</v>
      </c>
      <c r="IE70" s="16"/>
      <c r="IF70" s="16"/>
      <c r="IG70" s="16"/>
      <c r="IH70" s="16"/>
      <c r="II70" s="16"/>
    </row>
    <row r="71" spans="1:243" s="15" customFormat="1" ht="61.5" customHeight="1">
      <c r="A71" s="27">
        <v>59</v>
      </c>
      <c r="B71" s="86" t="s">
        <v>551</v>
      </c>
      <c r="C71" s="47" t="s">
        <v>109</v>
      </c>
      <c r="D71" s="105">
        <v>270</v>
      </c>
      <c r="E71" s="89" t="s">
        <v>262</v>
      </c>
      <c r="F71" s="90">
        <v>859.71</v>
      </c>
      <c r="G71" s="59"/>
      <c r="H71" s="49"/>
      <c r="I71" s="48" t="s">
        <v>39</v>
      </c>
      <c r="J71" s="50">
        <f t="shared" si="8"/>
        <v>1</v>
      </c>
      <c r="K71" s="51" t="s">
        <v>63</v>
      </c>
      <c r="L71" s="51" t="s">
        <v>7</v>
      </c>
      <c r="M71" s="60"/>
      <c r="N71" s="59"/>
      <c r="O71" s="59"/>
      <c r="P71" s="61"/>
      <c r="Q71" s="59"/>
      <c r="R71" s="59"/>
      <c r="S71" s="61"/>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62">
        <f t="shared" si="12"/>
        <v>232121.7</v>
      </c>
      <c r="BB71" s="63">
        <f t="shared" si="13"/>
        <v>232121.7</v>
      </c>
      <c r="BC71" s="58" t="str">
        <f t="shared" si="9"/>
        <v>INR  Two Lakh Thirty Two Thousand One Hundred &amp; Twenty One  and Paise Seventy Only</v>
      </c>
      <c r="BD71" s="65">
        <v>10</v>
      </c>
      <c r="BE71" s="65">
        <f t="shared" si="10"/>
        <v>11.31</v>
      </c>
      <c r="BF71" s="68">
        <f t="shared" si="11"/>
        <v>2700</v>
      </c>
      <c r="BG71" s="79">
        <f t="shared" si="6"/>
        <v>859.71</v>
      </c>
      <c r="BH71" s="79">
        <f t="shared" si="7"/>
        <v>972.5</v>
      </c>
      <c r="IE71" s="16">
        <v>2</v>
      </c>
      <c r="IF71" s="16" t="s">
        <v>35</v>
      </c>
      <c r="IG71" s="16" t="s">
        <v>44</v>
      </c>
      <c r="IH71" s="16">
        <v>10</v>
      </c>
      <c r="II71" s="16" t="s">
        <v>38</v>
      </c>
    </row>
    <row r="72" spans="1:243" s="15" customFormat="1" ht="58.5" customHeight="1">
      <c r="A72" s="27">
        <v>60</v>
      </c>
      <c r="B72" s="86" t="s">
        <v>552</v>
      </c>
      <c r="C72" s="47" t="s">
        <v>110</v>
      </c>
      <c r="D72" s="105">
        <v>270</v>
      </c>
      <c r="E72" s="89" t="s">
        <v>262</v>
      </c>
      <c r="F72" s="90">
        <v>873.29</v>
      </c>
      <c r="G72" s="59"/>
      <c r="H72" s="49"/>
      <c r="I72" s="48" t="s">
        <v>39</v>
      </c>
      <c r="J72" s="50">
        <f t="shared" si="8"/>
        <v>1</v>
      </c>
      <c r="K72" s="51" t="s">
        <v>63</v>
      </c>
      <c r="L72" s="51" t="s">
        <v>7</v>
      </c>
      <c r="M72" s="60"/>
      <c r="N72" s="59"/>
      <c r="O72" s="59"/>
      <c r="P72" s="61"/>
      <c r="Q72" s="59"/>
      <c r="R72" s="59"/>
      <c r="S72" s="61"/>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62">
        <f t="shared" si="12"/>
        <v>235788.3</v>
      </c>
      <c r="BB72" s="63">
        <f t="shared" si="13"/>
        <v>235788.3</v>
      </c>
      <c r="BC72" s="58" t="str">
        <f t="shared" si="9"/>
        <v>INR  Two Lakh Thirty Five Thousand Seven Hundred &amp; Eighty Eight  and Paise Thirty Only</v>
      </c>
      <c r="BD72" s="65">
        <v>166</v>
      </c>
      <c r="BE72" s="65">
        <f aca="true" t="shared" si="14" ref="BE72:BE182">BD72*1.12*1.01</f>
        <v>187.78</v>
      </c>
      <c r="BF72" s="68">
        <f aca="true" t="shared" si="15" ref="BF72:BF182">D72*BD72</f>
        <v>44820</v>
      </c>
      <c r="BG72" s="79">
        <f t="shared" si="6"/>
        <v>873.29</v>
      </c>
      <c r="BH72" s="79">
        <f t="shared" si="7"/>
        <v>987.87</v>
      </c>
      <c r="IE72" s="16">
        <v>3</v>
      </c>
      <c r="IF72" s="16" t="s">
        <v>46</v>
      </c>
      <c r="IG72" s="16" t="s">
        <v>47</v>
      </c>
      <c r="IH72" s="16">
        <v>10</v>
      </c>
      <c r="II72" s="16" t="s">
        <v>38</v>
      </c>
    </row>
    <row r="73" spans="1:243" s="15" customFormat="1" ht="66" customHeight="1">
      <c r="A73" s="27">
        <v>61</v>
      </c>
      <c r="B73" s="86" t="s">
        <v>553</v>
      </c>
      <c r="C73" s="47" t="s">
        <v>111</v>
      </c>
      <c r="D73" s="105">
        <v>270</v>
      </c>
      <c r="E73" s="89" t="s">
        <v>262</v>
      </c>
      <c r="F73" s="90">
        <v>886.86</v>
      </c>
      <c r="G73" s="59"/>
      <c r="H73" s="49"/>
      <c r="I73" s="48" t="s">
        <v>39</v>
      </c>
      <c r="J73" s="50">
        <f t="shared" si="8"/>
        <v>1</v>
      </c>
      <c r="K73" s="51" t="s">
        <v>63</v>
      </c>
      <c r="L73" s="51" t="s">
        <v>7</v>
      </c>
      <c r="M73" s="60"/>
      <c r="N73" s="59"/>
      <c r="O73" s="59"/>
      <c r="P73" s="61"/>
      <c r="Q73" s="59"/>
      <c r="R73" s="59"/>
      <c r="S73" s="61"/>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62">
        <f t="shared" si="12"/>
        <v>239452.2</v>
      </c>
      <c r="BB73" s="63">
        <f t="shared" si="13"/>
        <v>239452.2</v>
      </c>
      <c r="BC73" s="58" t="str">
        <f t="shared" si="9"/>
        <v>INR  Two Lakh Thirty Nine Thousand Four Hundred &amp; Fifty Two  and Paise Twenty Only</v>
      </c>
      <c r="BD73" s="65">
        <v>119.27</v>
      </c>
      <c r="BE73" s="65">
        <f t="shared" si="14"/>
        <v>134.92</v>
      </c>
      <c r="BF73" s="68">
        <f t="shared" si="15"/>
        <v>32202.9</v>
      </c>
      <c r="BG73" s="79">
        <f t="shared" si="6"/>
        <v>886.86</v>
      </c>
      <c r="BH73" s="79">
        <f t="shared" si="7"/>
        <v>1003.22</v>
      </c>
      <c r="IE73" s="16">
        <v>1.01</v>
      </c>
      <c r="IF73" s="16" t="s">
        <v>40</v>
      </c>
      <c r="IG73" s="16" t="s">
        <v>36</v>
      </c>
      <c r="IH73" s="16">
        <v>123.223</v>
      </c>
      <c r="II73" s="16" t="s">
        <v>38</v>
      </c>
    </row>
    <row r="74" spans="1:243" s="15" customFormat="1" ht="56.25" customHeight="1">
      <c r="A74" s="27">
        <v>62</v>
      </c>
      <c r="B74" s="86" t="s">
        <v>554</v>
      </c>
      <c r="C74" s="47" t="s">
        <v>112</v>
      </c>
      <c r="D74" s="105">
        <v>270</v>
      </c>
      <c r="E74" s="89" t="s">
        <v>262</v>
      </c>
      <c r="F74" s="90">
        <v>901.57</v>
      </c>
      <c r="G74" s="59"/>
      <c r="H74" s="49"/>
      <c r="I74" s="48" t="s">
        <v>39</v>
      </c>
      <c r="J74" s="50">
        <f t="shared" si="8"/>
        <v>1</v>
      </c>
      <c r="K74" s="51" t="s">
        <v>63</v>
      </c>
      <c r="L74" s="51" t="s">
        <v>7</v>
      </c>
      <c r="M74" s="60"/>
      <c r="N74" s="59"/>
      <c r="O74" s="59"/>
      <c r="P74" s="61"/>
      <c r="Q74" s="59"/>
      <c r="R74" s="59"/>
      <c r="S74" s="61"/>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62">
        <f t="shared" si="12"/>
        <v>243423.9</v>
      </c>
      <c r="BB74" s="63">
        <f t="shared" si="13"/>
        <v>243423.9</v>
      </c>
      <c r="BC74" s="58" t="str">
        <f t="shared" si="9"/>
        <v>INR  Two Lakh Forty Three Thousand Four Hundred &amp; Twenty Three  and Paise Ninety Only</v>
      </c>
      <c r="BD74" s="65">
        <v>192.38</v>
      </c>
      <c r="BE74" s="65">
        <f t="shared" si="14"/>
        <v>217.62</v>
      </c>
      <c r="BF74" s="68">
        <f t="shared" si="15"/>
        <v>51942.6</v>
      </c>
      <c r="BG74" s="79">
        <f t="shared" si="6"/>
        <v>901.57</v>
      </c>
      <c r="BH74" s="79">
        <f t="shared" si="7"/>
        <v>1019.86</v>
      </c>
      <c r="IE74" s="16">
        <v>1.02</v>
      </c>
      <c r="IF74" s="16" t="s">
        <v>41</v>
      </c>
      <c r="IG74" s="16" t="s">
        <v>42</v>
      </c>
      <c r="IH74" s="16">
        <v>213</v>
      </c>
      <c r="II74" s="16" t="s">
        <v>38</v>
      </c>
    </row>
    <row r="75" spans="1:243" s="15" customFormat="1" ht="66.75" customHeight="1">
      <c r="A75" s="27">
        <v>63</v>
      </c>
      <c r="B75" s="86" t="s">
        <v>555</v>
      </c>
      <c r="C75" s="47" t="s">
        <v>113</v>
      </c>
      <c r="D75" s="105">
        <v>270</v>
      </c>
      <c r="E75" s="89" t="s">
        <v>262</v>
      </c>
      <c r="F75" s="90">
        <v>916.27</v>
      </c>
      <c r="G75" s="59"/>
      <c r="H75" s="49"/>
      <c r="I75" s="48" t="s">
        <v>39</v>
      </c>
      <c r="J75" s="50">
        <f t="shared" si="8"/>
        <v>1</v>
      </c>
      <c r="K75" s="51" t="s">
        <v>63</v>
      </c>
      <c r="L75" s="51" t="s">
        <v>7</v>
      </c>
      <c r="M75" s="60"/>
      <c r="N75" s="59"/>
      <c r="O75" s="59"/>
      <c r="P75" s="61"/>
      <c r="Q75" s="59"/>
      <c r="R75" s="59"/>
      <c r="S75" s="61"/>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62">
        <f t="shared" si="12"/>
        <v>247392.9</v>
      </c>
      <c r="BB75" s="63">
        <f t="shared" si="13"/>
        <v>247392.9</v>
      </c>
      <c r="BC75" s="58" t="str">
        <f t="shared" si="9"/>
        <v>INR  Two Lakh Forty Seven Thousand Three Hundred &amp; Ninety Two  and Paise Ninety Only</v>
      </c>
      <c r="BD75" s="65">
        <v>77.54</v>
      </c>
      <c r="BE75" s="65">
        <f t="shared" si="14"/>
        <v>87.71</v>
      </c>
      <c r="BF75" s="68">
        <f t="shared" si="15"/>
        <v>20935.8</v>
      </c>
      <c r="BG75" s="79">
        <f t="shared" si="6"/>
        <v>916.27</v>
      </c>
      <c r="BH75" s="79">
        <f t="shared" si="7"/>
        <v>1036.48</v>
      </c>
      <c r="IE75" s="16">
        <v>2</v>
      </c>
      <c r="IF75" s="16" t="s">
        <v>35</v>
      </c>
      <c r="IG75" s="16" t="s">
        <v>44</v>
      </c>
      <c r="IH75" s="16">
        <v>10</v>
      </c>
      <c r="II75" s="16" t="s">
        <v>38</v>
      </c>
    </row>
    <row r="76" spans="1:243" s="15" customFormat="1" ht="60" customHeight="1">
      <c r="A76" s="27">
        <v>64</v>
      </c>
      <c r="B76" s="86" t="s">
        <v>556</v>
      </c>
      <c r="C76" s="47" t="s">
        <v>114</v>
      </c>
      <c r="D76" s="105">
        <v>270</v>
      </c>
      <c r="E76" s="89" t="s">
        <v>262</v>
      </c>
      <c r="F76" s="90">
        <v>930.98</v>
      </c>
      <c r="G76" s="59"/>
      <c r="H76" s="49"/>
      <c r="I76" s="48" t="s">
        <v>39</v>
      </c>
      <c r="J76" s="50">
        <f t="shared" si="8"/>
        <v>1</v>
      </c>
      <c r="K76" s="51" t="s">
        <v>63</v>
      </c>
      <c r="L76" s="51" t="s">
        <v>7</v>
      </c>
      <c r="M76" s="60"/>
      <c r="N76" s="59"/>
      <c r="O76" s="59"/>
      <c r="P76" s="61"/>
      <c r="Q76" s="59"/>
      <c r="R76" s="59"/>
      <c r="S76" s="61"/>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62">
        <f t="shared" si="12"/>
        <v>251364.6</v>
      </c>
      <c r="BB76" s="63">
        <f t="shared" si="13"/>
        <v>251364.6</v>
      </c>
      <c r="BC76" s="58" t="str">
        <f t="shared" si="9"/>
        <v>INR  Two Lakh Fifty One Thousand Three Hundred &amp; Sixty Four  and Paise Sixty Only</v>
      </c>
      <c r="BD76" s="65">
        <v>355.41</v>
      </c>
      <c r="BE76" s="65">
        <f t="shared" si="14"/>
        <v>402.04</v>
      </c>
      <c r="BF76" s="68">
        <f t="shared" si="15"/>
        <v>95960.7</v>
      </c>
      <c r="BG76" s="79">
        <f t="shared" si="6"/>
        <v>930.98</v>
      </c>
      <c r="BH76" s="79">
        <f t="shared" si="7"/>
        <v>1053.12</v>
      </c>
      <c r="IE76" s="16">
        <v>3</v>
      </c>
      <c r="IF76" s="16" t="s">
        <v>46</v>
      </c>
      <c r="IG76" s="16" t="s">
        <v>47</v>
      </c>
      <c r="IH76" s="16">
        <v>10</v>
      </c>
      <c r="II76" s="16" t="s">
        <v>38</v>
      </c>
    </row>
    <row r="77" spans="1:243" s="15" customFormat="1" ht="49.5" customHeight="1">
      <c r="A77" s="27">
        <v>65</v>
      </c>
      <c r="B77" s="86" t="s">
        <v>266</v>
      </c>
      <c r="C77" s="47" t="s">
        <v>115</v>
      </c>
      <c r="D77" s="105">
        <v>27772.62</v>
      </c>
      <c r="E77" s="89" t="s">
        <v>258</v>
      </c>
      <c r="F77" s="90">
        <v>23.76</v>
      </c>
      <c r="G77" s="59"/>
      <c r="H77" s="49"/>
      <c r="I77" s="48" t="s">
        <v>39</v>
      </c>
      <c r="J77" s="50">
        <f t="shared" si="8"/>
        <v>1</v>
      </c>
      <c r="K77" s="51" t="s">
        <v>63</v>
      </c>
      <c r="L77" s="51" t="s">
        <v>7</v>
      </c>
      <c r="M77" s="60"/>
      <c r="N77" s="59"/>
      <c r="O77" s="59"/>
      <c r="P77" s="61"/>
      <c r="Q77" s="59"/>
      <c r="R77" s="59"/>
      <c r="S77" s="61"/>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62">
        <f t="shared" si="12"/>
        <v>659877.45</v>
      </c>
      <c r="BB77" s="63">
        <f t="shared" si="13"/>
        <v>659877.45</v>
      </c>
      <c r="BC77" s="58" t="str">
        <f t="shared" si="9"/>
        <v>INR  Six Lakh Fifty Nine Thousand Eight Hundred &amp; Seventy Seven  and Paise Forty Five Only</v>
      </c>
      <c r="BD77" s="65">
        <v>487.41</v>
      </c>
      <c r="BE77" s="65">
        <f t="shared" si="14"/>
        <v>551.36</v>
      </c>
      <c r="BF77" s="68">
        <f t="shared" si="15"/>
        <v>13536652.71</v>
      </c>
      <c r="BG77" s="79">
        <f t="shared" si="6"/>
        <v>23.76</v>
      </c>
      <c r="BH77" s="79">
        <f t="shared" si="7"/>
        <v>26.88</v>
      </c>
      <c r="IE77" s="16">
        <v>1.01</v>
      </c>
      <c r="IF77" s="16" t="s">
        <v>40</v>
      </c>
      <c r="IG77" s="16" t="s">
        <v>36</v>
      </c>
      <c r="IH77" s="16">
        <v>123.223</v>
      </c>
      <c r="II77" s="16" t="s">
        <v>38</v>
      </c>
    </row>
    <row r="78" spans="1:243" s="15" customFormat="1" ht="186" customHeight="1">
      <c r="A78" s="27">
        <v>66</v>
      </c>
      <c r="B78" s="86" t="s">
        <v>264</v>
      </c>
      <c r="C78" s="47" t="s">
        <v>116</v>
      </c>
      <c r="D78" s="105">
        <v>33</v>
      </c>
      <c r="E78" s="89" t="s">
        <v>262</v>
      </c>
      <c r="F78" s="90">
        <v>214.93</v>
      </c>
      <c r="G78" s="59"/>
      <c r="H78" s="49"/>
      <c r="I78" s="48" t="s">
        <v>39</v>
      </c>
      <c r="J78" s="50">
        <f t="shared" si="8"/>
        <v>1</v>
      </c>
      <c r="K78" s="51" t="s">
        <v>63</v>
      </c>
      <c r="L78" s="51" t="s">
        <v>7</v>
      </c>
      <c r="M78" s="60"/>
      <c r="N78" s="59"/>
      <c r="O78" s="59"/>
      <c r="P78" s="61"/>
      <c r="Q78" s="59"/>
      <c r="R78" s="59"/>
      <c r="S78" s="61"/>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62">
        <f t="shared" si="12"/>
        <v>7092.69</v>
      </c>
      <c r="BB78" s="63">
        <f t="shared" si="13"/>
        <v>7092.69</v>
      </c>
      <c r="BC78" s="58" t="str">
        <f t="shared" si="9"/>
        <v>INR  Seven Thousand  &amp;Ninety Two  and Paise Sixty Nine Only</v>
      </c>
      <c r="BD78" s="65">
        <v>110</v>
      </c>
      <c r="BE78" s="65">
        <f t="shared" si="14"/>
        <v>124.43</v>
      </c>
      <c r="BF78" s="68">
        <f t="shared" si="15"/>
        <v>3630</v>
      </c>
      <c r="BG78" s="79">
        <f t="shared" si="6"/>
        <v>214.93</v>
      </c>
      <c r="BH78" s="79">
        <f t="shared" si="7"/>
        <v>243.13</v>
      </c>
      <c r="IE78" s="16"/>
      <c r="IF78" s="16"/>
      <c r="IG78" s="16"/>
      <c r="IH78" s="16"/>
      <c r="II78" s="16"/>
    </row>
    <row r="79" spans="1:243" s="15" customFormat="1" ht="136.5" customHeight="1">
      <c r="A79" s="27">
        <v>67</v>
      </c>
      <c r="B79" s="86" t="s">
        <v>557</v>
      </c>
      <c r="C79" s="47" t="s">
        <v>117</v>
      </c>
      <c r="D79" s="105">
        <v>834</v>
      </c>
      <c r="E79" s="89" t="s">
        <v>262</v>
      </c>
      <c r="F79" s="90">
        <v>150.45</v>
      </c>
      <c r="G79" s="59"/>
      <c r="H79" s="49"/>
      <c r="I79" s="48" t="s">
        <v>39</v>
      </c>
      <c r="J79" s="50">
        <f t="shared" si="8"/>
        <v>1</v>
      </c>
      <c r="K79" s="51" t="s">
        <v>63</v>
      </c>
      <c r="L79" s="51" t="s">
        <v>7</v>
      </c>
      <c r="M79" s="60"/>
      <c r="N79" s="59"/>
      <c r="O79" s="59"/>
      <c r="P79" s="61"/>
      <c r="Q79" s="59"/>
      <c r="R79" s="59"/>
      <c r="S79" s="61"/>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62">
        <f t="shared" si="12"/>
        <v>125475.3</v>
      </c>
      <c r="BB79" s="63">
        <f t="shared" si="13"/>
        <v>125475.3</v>
      </c>
      <c r="BC79" s="58" t="str">
        <f t="shared" si="9"/>
        <v>INR  One Lakh Twenty Five Thousand Four Hundred &amp; Seventy Five  and Paise Thirty Only</v>
      </c>
      <c r="BD79" s="65">
        <v>266</v>
      </c>
      <c r="BE79" s="65">
        <f t="shared" si="14"/>
        <v>300.9</v>
      </c>
      <c r="BF79" s="68">
        <f t="shared" si="15"/>
        <v>221844</v>
      </c>
      <c r="BG79" s="79">
        <f aca="true" t="shared" si="16" ref="BG79:BG142">ROUND(F79,2)</f>
        <v>150.45</v>
      </c>
      <c r="BH79" s="79">
        <f aca="true" t="shared" si="17" ref="BH79:BH142">ROUND(BG79*1.12*1.01,2)</f>
        <v>170.19</v>
      </c>
      <c r="IE79" s="16"/>
      <c r="IF79" s="16"/>
      <c r="IG79" s="16"/>
      <c r="IH79" s="16"/>
      <c r="II79" s="16"/>
    </row>
    <row r="80" spans="1:243" s="15" customFormat="1" ht="136.5" customHeight="1">
      <c r="A80" s="27">
        <v>68</v>
      </c>
      <c r="B80" s="86" t="s">
        <v>558</v>
      </c>
      <c r="C80" s="47" t="s">
        <v>118</v>
      </c>
      <c r="D80" s="105">
        <v>834</v>
      </c>
      <c r="E80" s="89" t="s">
        <v>262</v>
      </c>
      <c r="F80" s="90">
        <v>154.97</v>
      </c>
      <c r="G80" s="59"/>
      <c r="H80" s="49"/>
      <c r="I80" s="48" t="s">
        <v>39</v>
      </c>
      <c r="J80" s="50">
        <f t="shared" si="8"/>
        <v>1</v>
      </c>
      <c r="K80" s="51" t="s">
        <v>63</v>
      </c>
      <c r="L80" s="51" t="s">
        <v>7</v>
      </c>
      <c r="M80" s="60"/>
      <c r="N80" s="59"/>
      <c r="O80" s="59"/>
      <c r="P80" s="61"/>
      <c r="Q80" s="59"/>
      <c r="R80" s="59"/>
      <c r="S80" s="61"/>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62">
        <f t="shared" si="12"/>
        <v>129244.98</v>
      </c>
      <c r="BB80" s="63">
        <f t="shared" si="13"/>
        <v>129244.98</v>
      </c>
      <c r="BC80" s="58" t="str">
        <f t="shared" si="9"/>
        <v>INR  One Lakh Twenty Nine Thousand Two Hundred &amp; Forty Four  and Paise Ninety Eight Only</v>
      </c>
      <c r="BD80" s="65">
        <v>40</v>
      </c>
      <c r="BE80" s="65">
        <f t="shared" si="14"/>
        <v>45.25</v>
      </c>
      <c r="BF80" s="68">
        <f t="shared" si="15"/>
        <v>33360</v>
      </c>
      <c r="BG80" s="79">
        <f t="shared" si="16"/>
        <v>154.97</v>
      </c>
      <c r="BH80" s="79">
        <f t="shared" si="17"/>
        <v>175.3</v>
      </c>
      <c r="IE80" s="16"/>
      <c r="IF80" s="16"/>
      <c r="IG80" s="16"/>
      <c r="IH80" s="16"/>
      <c r="II80" s="16"/>
    </row>
    <row r="81" spans="1:243" s="15" customFormat="1" ht="136.5" customHeight="1">
      <c r="A81" s="27">
        <v>69</v>
      </c>
      <c r="B81" s="86" t="s">
        <v>559</v>
      </c>
      <c r="C81" s="47" t="s">
        <v>119</v>
      </c>
      <c r="D81" s="105">
        <v>834</v>
      </c>
      <c r="E81" s="89" t="s">
        <v>262</v>
      </c>
      <c r="F81" s="90">
        <v>159.5</v>
      </c>
      <c r="G81" s="59"/>
      <c r="H81" s="49"/>
      <c r="I81" s="48" t="s">
        <v>39</v>
      </c>
      <c r="J81" s="50">
        <f t="shared" si="8"/>
        <v>1</v>
      </c>
      <c r="K81" s="51" t="s">
        <v>63</v>
      </c>
      <c r="L81" s="51" t="s">
        <v>7</v>
      </c>
      <c r="M81" s="60"/>
      <c r="N81" s="59"/>
      <c r="O81" s="59"/>
      <c r="P81" s="61"/>
      <c r="Q81" s="59"/>
      <c r="R81" s="59"/>
      <c r="S81" s="61"/>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62">
        <f t="shared" si="12"/>
        <v>133023</v>
      </c>
      <c r="BB81" s="63">
        <f t="shared" si="13"/>
        <v>133023</v>
      </c>
      <c r="BC81" s="58" t="str">
        <f t="shared" si="9"/>
        <v>INR  One Lakh Thirty Three Thousand  &amp;Twenty Three  Only</v>
      </c>
      <c r="BD81" s="65">
        <v>24</v>
      </c>
      <c r="BE81" s="65">
        <f t="shared" si="14"/>
        <v>27.15</v>
      </c>
      <c r="BF81" s="68">
        <f t="shared" si="15"/>
        <v>20016</v>
      </c>
      <c r="BG81" s="79">
        <f t="shared" si="16"/>
        <v>159.5</v>
      </c>
      <c r="BH81" s="79">
        <f t="shared" si="17"/>
        <v>180.43</v>
      </c>
      <c r="IE81" s="16"/>
      <c r="IF81" s="16"/>
      <c r="IG81" s="16"/>
      <c r="IH81" s="16"/>
      <c r="II81" s="16"/>
    </row>
    <row r="82" spans="1:243" s="15" customFormat="1" ht="136.5" customHeight="1">
      <c r="A82" s="27">
        <v>70</v>
      </c>
      <c r="B82" s="86" t="s">
        <v>560</v>
      </c>
      <c r="C82" s="47" t="s">
        <v>120</v>
      </c>
      <c r="D82" s="105">
        <v>834</v>
      </c>
      <c r="E82" s="89" t="s">
        <v>262</v>
      </c>
      <c r="F82" s="90">
        <v>164.02</v>
      </c>
      <c r="G82" s="59"/>
      <c r="H82" s="49"/>
      <c r="I82" s="48" t="s">
        <v>39</v>
      </c>
      <c r="J82" s="50">
        <f t="shared" si="8"/>
        <v>1</v>
      </c>
      <c r="K82" s="51" t="s">
        <v>63</v>
      </c>
      <c r="L82" s="51" t="s">
        <v>7</v>
      </c>
      <c r="M82" s="60"/>
      <c r="N82" s="59"/>
      <c r="O82" s="59"/>
      <c r="P82" s="61"/>
      <c r="Q82" s="59"/>
      <c r="R82" s="59"/>
      <c r="S82" s="61"/>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62">
        <f t="shared" si="12"/>
        <v>136792.68</v>
      </c>
      <c r="BB82" s="63">
        <f t="shared" si="13"/>
        <v>136792.68</v>
      </c>
      <c r="BC82" s="58" t="str">
        <f t="shared" si="9"/>
        <v>INR  One Lakh Thirty Six Thousand Seven Hundred &amp; Ninety Two  and Paise Sixty Eight Only</v>
      </c>
      <c r="BD82" s="65">
        <v>4818.66</v>
      </c>
      <c r="BE82" s="65">
        <f t="shared" si="14"/>
        <v>5450.87</v>
      </c>
      <c r="BF82" s="68">
        <f t="shared" si="15"/>
        <v>4018762.44</v>
      </c>
      <c r="BG82" s="79">
        <f t="shared" si="16"/>
        <v>164.02</v>
      </c>
      <c r="BH82" s="79">
        <f t="shared" si="17"/>
        <v>185.54</v>
      </c>
      <c r="IE82" s="16"/>
      <c r="IF82" s="16"/>
      <c r="IG82" s="16"/>
      <c r="IH82" s="16"/>
      <c r="II82" s="16"/>
    </row>
    <row r="83" spans="1:243" s="15" customFormat="1" ht="136.5" customHeight="1">
      <c r="A83" s="27">
        <v>71</v>
      </c>
      <c r="B83" s="86" t="s">
        <v>561</v>
      </c>
      <c r="C83" s="47" t="s">
        <v>121</v>
      </c>
      <c r="D83" s="105">
        <v>834</v>
      </c>
      <c r="E83" s="89" t="s">
        <v>262</v>
      </c>
      <c r="F83" s="90">
        <v>168.55</v>
      </c>
      <c r="G83" s="59"/>
      <c r="H83" s="49"/>
      <c r="I83" s="48" t="s">
        <v>39</v>
      </c>
      <c r="J83" s="50">
        <f t="shared" si="8"/>
        <v>1</v>
      </c>
      <c r="K83" s="51" t="s">
        <v>63</v>
      </c>
      <c r="L83" s="51" t="s">
        <v>7</v>
      </c>
      <c r="M83" s="60"/>
      <c r="N83" s="59"/>
      <c r="O83" s="59"/>
      <c r="P83" s="61"/>
      <c r="Q83" s="59"/>
      <c r="R83" s="59"/>
      <c r="S83" s="61"/>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62">
        <f t="shared" si="12"/>
        <v>140570.7</v>
      </c>
      <c r="BB83" s="63">
        <f t="shared" si="13"/>
        <v>140570.7</v>
      </c>
      <c r="BC83" s="58" t="str">
        <f t="shared" si="9"/>
        <v>INR  One Lakh Forty Thousand Five Hundred &amp; Seventy  and Paise Seventy Only</v>
      </c>
      <c r="BD83" s="65">
        <v>10</v>
      </c>
      <c r="BE83" s="65">
        <f>BD83*1.12*1.01</f>
        <v>11.31</v>
      </c>
      <c r="BF83" s="68">
        <f>D83*BD83</f>
        <v>8340</v>
      </c>
      <c r="BG83" s="79">
        <f t="shared" si="16"/>
        <v>168.55</v>
      </c>
      <c r="BH83" s="79">
        <f t="shared" si="17"/>
        <v>190.66</v>
      </c>
      <c r="IE83" s="16">
        <v>2</v>
      </c>
      <c r="IF83" s="16" t="s">
        <v>35</v>
      </c>
      <c r="IG83" s="16" t="s">
        <v>44</v>
      </c>
      <c r="IH83" s="16">
        <v>10</v>
      </c>
      <c r="II83" s="16" t="s">
        <v>38</v>
      </c>
    </row>
    <row r="84" spans="1:243" s="15" customFormat="1" ht="136.5" customHeight="1">
      <c r="A84" s="27">
        <v>72</v>
      </c>
      <c r="B84" s="86" t="s">
        <v>562</v>
      </c>
      <c r="C84" s="47" t="s">
        <v>122</v>
      </c>
      <c r="D84" s="105">
        <v>834</v>
      </c>
      <c r="E84" s="89" t="s">
        <v>262</v>
      </c>
      <c r="F84" s="90">
        <v>174.2</v>
      </c>
      <c r="G84" s="59"/>
      <c r="H84" s="49"/>
      <c r="I84" s="48" t="s">
        <v>39</v>
      </c>
      <c r="J84" s="50">
        <f aca="true" t="shared" si="18" ref="J84:J104">IF(I84="Less(-)",-1,1)</f>
        <v>1</v>
      </c>
      <c r="K84" s="51" t="s">
        <v>63</v>
      </c>
      <c r="L84" s="51" t="s">
        <v>7</v>
      </c>
      <c r="M84" s="60"/>
      <c r="N84" s="59"/>
      <c r="O84" s="59"/>
      <c r="P84" s="61"/>
      <c r="Q84" s="59"/>
      <c r="R84" s="59"/>
      <c r="S84" s="61"/>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62">
        <f t="shared" si="12"/>
        <v>145282.8</v>
      </c>
      <c r="BB84" s="63">
        <f t="shared" si="13"/>
        <v>145282.8</v>
      </c>
      <c r="BC84" s="58" t="str">
        <f aca="true" t="shared" si="19" ref="BC84:BC104">SpellNumber(L84,BB84)</f>
        <v>INR  One Lakh Forty Five Thousand Two Hundred &amp; Eighty Two  and Paise Eighty Only</v>
      </c>
      <c r="BD84" s="65">
        <v>166</v>
      </c>
      <c r="BE84" s="65">
        <f aca="true" t="shared" si="20" ref="BE84:BE138">BD84*1.12*1.01</f>
        <v>187.78</v>
      </c>
      <c r="BF84" s="68">
        <f aca="true" t="shared" si="21" ref="BF84:BF138">D84*BD84</f>
        <v>138444</v>
      </c>
      <c r="BG84" s="79">
        <f t="shared" si="16"/>
        <v>174.2</v>
      </c>
      <c r="BH84" s="79">
        <f t="shared" si="17"/>
        <v>197.06</v>
      </c>
      <c r="IE84" s="16">
        <v>3</v>
      </c>
      <c r="IF84" s="16" t="s">
        <v>46</v>
      </c>
      <c r="IG84" s="16" t="s">
        <v>47</v>
      </c>
      <c r="IH84" s="16">
        <v>10</v>
      </c>
      <c r="II84" s="16" t="s">
        <v>38</v>
      </c>
    </row>
    <row r="85" spans="1:243" s="15" customFormat="1" ht="136.5" customHeight="1">
      <c r="A85" s="27">
        <v>73</v>
      </c>
      <c r="B85" s="86" t="s">
        <v>563</v>
      </c>
      <c r="C85" s="47" t="s">
        <v>123</v>
      </c>
      <c r="D85" s="105">
        <v>834</v>
      </c>
      <c r="E85" s="89" t="s">
        <v>262</v>
      </c>
      <c r="F85" s="90">
        <v>179.86</v>
      </c>
      <c r="G85" s="59"/>
      <c r="H85" s="49"/>
      <c r="I85" s="48" t="s">
        <v>39</v>
      </c>
      <c r="J85" s="50">
        <f t="shared" si="18"/>
        <v>1</v>
      </c>
      <c r="K85" s="51" t="s">
        <v>63</v>
      </c>
      <c r="L85" s="51" t="s">
        <v>7</v>
      </c>
      <c r="M85" s="60"/>
      <c r="N85" s="59"/>
      <c r="O85" s="59"/>
      <c r="P85" s="61"/>
      <c r="Q85" s="59"/>
      <c r="R85" s="59"/>
      <c r="S85" s="61"/>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62">
        <f t="shared" si="12"/>
        <v>150003.24</v>
      </c>
      <c r="BB85" s="63">
        <f t="shared" si="13"/>
        <v>150003.24</v>
      </c>
      <c r="BC85" s="58" t="str">
        <f t="shared" si="19"/>
        <v>INR  One Lakh Fifty Thousand  &amp;Three  and Paise Twenty Four Only</v>
      </c>
      <c r="BD85" s="65">
        <v>119.27</v>
      </c>
      <c r="BE85" s="65">
        <f t="shared" si="20"/>
        <v>134.92</v>
      </c>
      <c r="BF85" s="68">
        <f t="shared" si="21"/>
        <v>99471.18</v>
      </c>
      <c r="BG85" s="79">
        <f t="shared" si="16"/>
        <v>179.86</v>
      </c>
      <c r="BH85" s="79">
        <f t="shared" si="17"/>
        <v>203.46</v>
      </c>
      <c r="IE85" s="16">
        <v>1.01</v>
      </c>
      <c r="IF85" s="16" t="s">
        <v>40</v>
      </c>
      <c r="IG85" s="16" t="s">
        <v>36</v>
      </c>
      <c r="IH85" s="16">
        <v>123.223</v>
      </c>
      <c r="II85" s="16" t="s">
        <v>38</v>
      </c>
    </row>
    <row r="86" spans="1:243" s="15" customFormat="1" ht="136.5" customHeight="1">
      <c r="A86" s="27">
        <v>74</v>
      </c>
      <c r="B86" s="86" t="s">
        <v>564</v>
      </c>
      <c r="C86" s="47" t="s">
        <v>124</v>
      </c>
      <c r="D86" s="105">
        <v>834</v>
      </c>
      <c r="E86" s="89" t="s">
        <v>262</v>
      </c>
      <c r="F86" s="90">
        <v>185.52</v>
      </c>
      <c r="G86" s="59"/>
      <c r="H86" s="49"/>
      <c r="I86" s="48" t="s">
        <v>39</v>
      </c>
      <c r="J86" s="50">
        <f t="shared" si="18"/>
        <v>1</v>
      </c>
      <c r="K86" s="51" t="s">
        <v>63</v>
      </c>
      <c r="L86" s="51" t="s">
        <v>7</v>
      </c>
      <c r="M86" s="60"/>
      <c r="N86" s="59"/>
      <c r="O86" s="59"/>
      <c r="P86" s="61"/>
      <c r="Q86" s="59"/>
      <c r="R86" s="59"/>
      <c r="S86" s="61"/>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62">
        <f t="shared" si="12"/>
        <v>154723.68</v>
      </c>
      <c r="BB86" s="63">
        <f t="shared" si="13"/>
        <v>154723.68</v>
      </c>
      <c r="BC86" s="58" t="str">
        <f t="shared" si="19"/>
        <v>INR  One Lakh Fifty Four Thousand Seven Hundred &amp; Twenty Three  and Paise Sixty Eight Only</v>
      </c>
      <c r="BD86" s="65">
        <v>192.38</v>
      </c>
      <c r="BE86" s="65">
        <f t="shared" si="20"/>
        <v>217.62</v>
      </c>
      <c r="BF86" s="68">
        <f t="shared" si="21"/>
        <v>160444.92</v>
      </c>
      <c r="BG86" s="79">
        <f t="shared" si="16"/>
        <v>185.52</v>
      </c>
      <c r="BH86" s="79">
        <f t="shared" si="17"/>
        <v>209.86</v>
      </c>
      <c r="IE86" s="16">
        <v>1.02</v>
      </c>
      <c r="IF86" s="16" t="s">
        <v>41</v>
      </c>
      <c r="IG86" s="16" t="s">
        <v>42</v>
      </c>
      <c r="IH86" s="16">
        <v>213</v>
      </c>
      <c r="II86" s="16" t="s">
        <v>38</v>
      </c>
    </row>
    <row r="87" spans="1:243" s="15" customFormat="1" ht="136.5" customHeight="1">
      <c r="A87" s="27">
        <v>75</v>
      </c>
      <c r="B87" s="86" t="s">
        <v>565</v>
      </c>
      <c r="C87" s="47" t="s">
        <v>125</v>
      </c>
      <c r="D87" s="105">
        <v>150</v>
      </c>
      <c r="E87" s="89" t="s">
        <v>262</v>
      </c>
      <c r="F87" s="90">
        <v>191.17</v>
      </c>
      <c r="G87" s="59"/>
      <c r="H87" s="49"/>
      <c r="I87" s="48" t="s">
        <v>39</v>
      </c>
      <c r="J87" s="50">
        <f t="shared" si="18"/>
        <v>1</v>
      </c>
      <c r="K87" s="51" t="s">
        <v>63</v>
      </c>
      <c r="L87" s="51" t="s">
        <v>7</v>
      </c>
      <c r="M87" s="60"/>
      <c r="N87" s="59"/>
      <c r="O87" s="59"/>
      <c r="P87" s="61"/>
      <c r="Q87" s="59"/>
      <c r="R87" s="59"/>
      <c r="S87" s="61"/>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62">
        <f t="shared" si="12"/>
        <v>28675.5</v>
      </c>
      <c r="BB87" s="63">
        <f t="shared" si="13"/>
        <v>28675.5</v>
      </c>
      <c r="BC87" s="58" t="str">
        <f t="shared" si="19"/>
        <v>INR  Twenty Eight Thousand Six Hundred &amp; Seventy Five  and Paise Fifty Only</v>
      </c>
      <c r="BD87" s="65">
        <v>77.54</v>
      </c>
      <c r="BE87" s="65">
        <f t="shared" si="20"/>
        <v>87.71</v>
      </c>
      <c r="BF87" s="68">
        <f t="shared" si="21"/>
        <v>11631</v>
      </c>
      <c r="BG87" s="79">
        <f t="shared" si="16"/>
        <v>191.17</v>
      </c>
      <c r="BH87" s="79">
        <f t="shared" si="17"/>
        <v>216.25</v>
      </c>
      <c r="IE87" s="16">
        <v>2</v>
      </c>
      <c r="IF87" s="16" t="s">
        <v>35</v>
      </c>
      <c r="IG87" s="16" t="s">
        <v>44</v>
      </c>
      <c r="IH87" s="16">
        <v>10</v>
      </c>
      <c r="II87" s="16" t="s">
        <v>38</v>
      </c>
    </row>
    <row r="88" spans="1:243" s="15" customFormat="1" ht="44.25" customHeight="1">
      <c r="A88" s="27">
        <v>76</v>
      </c>
      <c r="B88" s="86" t="s">
        <v>566</v>
      </c>
      <c r="C88" s="47" t="s">
        <v>126</v>
      </c>
      <c r="D88" s="105">
        <v>2025</v>
      </c>
      <c r="E88" s="89" t="s">
        <v>262</v>
      </c>
      <c r="F88" s="90">
        <v>170.81</v>
      </c>
      <c r="G88" s="59"/>
      <c r="H88" s="49"/>
      <c r="I88" s="48" t="s">
        <v>39</v>
      </c>
      <c r="J88" s="50">
        <f t="shared" si="18"/>
        <v>1</v>
      </c>
      <c r="K88" s="51" t="s">
        <v>63</v>
      </c>
      <c r="L88" s="51" t="s">
        <v>7</v>
      </c>
      <c r="M88" s="60"/>
      <c r="N88" s="59"/>
      <c r="O88" s="59"/>
      <c r="P88" s="61"/>
      <c r="Q88" s="59"/>
      <c r="R88" s="59"/>
      <c r="S88" s="61"/>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62">
        <f t="shared" si="12"/>
        <v>345890.25</v>
      </c>
      <c r="BB88" s="63">
        <f t="shared" si="13"/>
        <v>345890.25</v>
      </c>
      <c r="BC88" s="58" t="str">
        <f t="shared" si="19"/>
        <v>INR  Three Lakh Forty Five Thousand Eight Hundred &amp; Ninety  and Paise Twenty Five Only</v>
      </c>
      <c r="BD88" s="65">
        <v>355.41</v>
      </c>
      <c r="BE88" s="65">
        <f t="shared" si="20"/>
        <v>402.04</v>
      </c>
      <c r="BF88" s="68">
        <f t="shared" si="21"/>
        <v>719705.25</v>
      </c>
      <c r="BG88" s="79">
        <f t="shared" si="16"/>
        <v>170.81</v>
      </c>
      <c r="BH88" s="79">
        <f t="shared" si="17"/>
        <v>193.22</v>
      </c>
      <c r="IE88" s="16">
        <v>3</v>
      </c>
      <c r="IF88" s="16" t="s">
        <v>46</v>
      </c>
      <c r="IG88" s="16" t="s">
        <v>47</v>
      </c>
      <c r="IH88" s="16">
        <v>10</v>
      </c>
      <c r="II88" s="16" t="s">
        <v>38</v>
      </c>
    </row>
    <row r="89" spans="1:243" s="15" customFormat="1" ht="44.25" customHeight="1">
      <c r="A89" s="27">
        <v>77</v>
      </c>
      <c r="B89" s="86" t="s">
        <v>567</v>
      </c>
      <c r="C89" s="47" t="s">
        <v>127</v>
      </c>
      <c r="D89" s="105">
        <v>1950</v>
      </c>
      <c r="E89" s="89" t="s">
        <v>262</v>
      </c>
      <c r="F89" s="90">
        <v>175.34</v>
      </c>
      <c r="G89" s="59"/>
      <c r="H89" s="49"/>
      <c r="I89" s="48" t="s">
        <v>39</v>
      </c>
      <c r="J89" s="50">
        <f t="shared" si="18"/>
        <v>1</v>
      </c>
      <c r="K89" s="51" t="s">
        <v>63</v>
      </c>
      <c r="L89" s="51" t="s">
        <v>7</v>
      </c>
      <c r="M89" s="60"/>
      <c r="N89" s="59"/>
      <c r="O89" s="59"/>
      <c r="P89" s="61"/>
      <c r="Q89" s="59"/>
      <c r="R89" s="59"/>
      <c r="S89" s="61"/>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62">
        <f t="shared" si="12"/>
        <v>341913</v>
      </c>
      <c r="BB89" s="63">
        <f t="shared" si="13"/>
        <v>341913</v>
      </c>
      <c r="BC89" s="58" t="str">
        <f t="shared" si="19"/>
        <v>INR  Three Lakh Forty One Thousand Nine Hundred &amp; Thirteen  Only</v>
      </c>
      <c r="BD89" s="65">
        <v>487.41</v>
      </c>
      <c r="BE89" s="65">
        <f t="shared" si="20"/>
        <v>551.36</v>
      </c>
      <c r="BF89" s="68">
        <f t="shared" si="21"/>
        <v>950449.5</v>
      </c>
      <c r="BG89" s="79">
        <f t="shared" si="16"/>
        <v>175.34</v>
      </c>
      <c r="BH89" s="79">
        <f t="shared" si="17"/>
        <v>198.34</v>
      </c>
      <c r="IE89" s="16">
        <v>1.01</v>
      </c>
      <c r="IF89" s="16" t="s">
        <v>40</v>
      </c>
      <c r="IG89" s="16" t="s">
        <v>36</v>
      </c>
      <c r="IH89" s="16">
        <v>123.223</v>
      </c>
      <c r="II89" s="16" t="s">
        <v>38</v>
      </c>
    </row>
    <row r="90" spans="1:243" s="15" customFormat="1" ht="44.25" customHeight="1">
      <c r="A90" s="27">
        <v>78</v>
      </c>
      <c r="B90" s="86" t="s">
        <v>568</v>
      </c>
      <c r="C90" s="47" t="s">
        <v>128</v>
      </c>
      <c r="D90" s="105">
        <v>1950</v>
      </c>
      <c r="E90" s="89" t="s">
        <v>262</v>
      </c>
      <c r="F90" s="90">
        <v>179.86</v>
      </c>
      <c r="G90" s="59"/>
      <c r="H90" s="49"/>
      <c r="I90" s="48" t="s">
        <v>39</v>
      </c>
      <c r="J90" s="50">
        <f t="shared" si="18"/>
        <v>1</v>
      </c>
      <c r="K90" s="51" t="s">
        <v>63</v>
      </c>
      <c r="L90" s="51" t="s">
        <v>7</v>
      </c>
      <c r="M90" s="60"/>
      <c r="N90" s="59"/>
      <c r="O90" s="59"/>
      <c r="P90" s="61"/>
      <c r="Q90" s="59"/>
      <c r="R90" s="59"/>
      <c r="S90" s="61"/>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62">
        <f t="shared" si="12"/>
        <v>350727</v>
      </c>
      <c r="BB90" s="63">
        <f t="shared" si="13"/>
        <v>350727</v>
      </c>
      <c r="BC90" s="58" t="str">
        <f t="shared" si="19"/>
        <v>INR  Three Lakh Fifty Thousand Seven Hundred &amp; Twenty Seven  Only</v>
      </c>
      <c r="BD90" s="65">
        <v>110</v>
      </c>
      <c r="BE90" s="65">
        <f t="shared" si="20"/>
        <v>124.43</v>
      </c>
      <c r="BF90" s="68">
        <f t="shared" si="21"/>
        <v>214500</v>
      </c>
      <c r="BG90" s="79">
        <f t="shared" si="16"/>
        <v>179.86</v>
      </c>
      <c r="BH90" s="79">
        <f t="shared" si="17"/>
        <v>203.46</v>
      </c>
      <c r="IE90" s="16"/>
      <c r="IF90" s="16"/>
      <c r="IG90" s="16"/>
      <c r="IH90" s="16"/>
      <c r="II90" s="16"/>
    </row>
    <row r="91" spans="1:243" s="15" customFormat="1" ht="46.5" customHeight="1">
      <c r="A91" s="27">
        <v>79</v>
      </c>
      <c r="B91" s="86" t="s">
        <v>569</v>
      </c>
      <c r="C91" s="47" t="s">
        <v>129</v>
      </c>
      <c r="D91" s="105">
        <v>1950</v>
      </c>
      <c r="E91" s="89" t="s">
        <v>262</v>
      </c>
      <c r="F91" s="90">
        <v>184.39</v>
      </c>
      <c r="G91" s="59"/>
      <c r="H91" s="49"/>
      <c r="I91" s="48" t="s">
        <v>39</v>
      </c>
      <c r="J91" s="50">
        <f t="shared" si="18"/>
        <v>1</v>
      </c>
      <c r="K91" s="51" t="s">
        <v>63</v>
      </c>
      <c r="L91" s="51" t="s">
        <v>7</v>
      </c>
      <c r="M91" s="60"/>
      <c r="N91" s="59"/>
      <c r="O91" s="59"/>
      <c r="P91" s="61"/>
      <c r="Q91" s="59"/>
      <c r="R91" s="59"/>
      <c r="S91" s="61"/>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62">
        <f t="shared" si="12"/>
        <v>359560.5</v>
      </c>
      <c r="BB91" s="63">
        <f t="shared" si="13"/>
        <v>359560.5</v>
      </c>
      <c r="BC91" s="58" t="str">
        <f t="shared" si="19"/>
        <v>INR  Three Lakh Fifty Nine Thousand Five Hundred &amp; Sixty  and Paise Fifty Only</v>
      </c>
      <c r="BD91" s="65">
        <v>266</v>
      </c>
      <c r="BE91" s="65">
        <f t="shared" si="20"/>
        <v>300.9</v>
      </c>
      <c r="BF91" s="68">
        <f t="shared" si="21"/>
        <v>518700</v>
      </c>
      <c r="BG91" s="79">
        <f t="shared" si="16"/>
        <v>184.39</v>
      </c>
      <c r="BH91" s="79">
        <f t="shared" si="17"/>
        <v>208.58</v>
      </c>
      <c r="IE91" s="16"/>
      <c r="IF91" s="16"/>
      <c r="IG91" s="16"/>
      <c r="IH91" s="16"/>
      <c r="II91" s="16"/>
    </row>
    <row r="92" spans="1:243" s="15" customFormat="1" ht="47.25" customHeight="1">
      <c r="A92" s="27">
        <v>80</v>
      </c>
      <c r="B92" s="86" t="s">
        <v>570</v>
      </c>
      <c r="C92" s="47" t="s">
        <v>130</v>
      </c>
      <c r="D92" s="105">
        <v>1950</v>
      </c>
      <c r="E92" s="89" t="s">
        <v>262</v>
      </c>
      <c r="F92" s="90">
        <v>188.91</v>
      </c>
      <c r="G92" s="59"/>
      <c r="H92" s="49"/>
      <c r="I92" s="48" t="s">
        <v>39</v>
      </c>
      <c r="J92" s="50">
        <f t="shared" si="18"/>
        <v>1</v>
      </c>
      <c r="K92" s="51" t="s">
        <v>63</v>
      </c>
      <c r="L92" s="51" t="s">
        <v>7</v>
      </c>
      <c r="M92" s="60"/>
      <c r="N92" s="59"/>
      <c r="O92" s="59"/>
      <c r="P92" s="61"/>
      <c r="Q92" s="59"/>
      <c r="R92" s="59"/>
      <c r="S92" s="61"/>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62">
        <f t="shared" si="12"/>
        <v>368374.5</v>
      </c>
      <c r="BB92" s="63">
        <f t="shared" si="13"/>
        <v>368374.5</v>
      </c>
      <c r="BC92" s="58" t="str">
        <f t="shared" si="19"/>
        <v>INR  Three Lakh Sixty Eight Thousand Three Hundred &amp; Seventy Four  and Paise Fifty Only</v>
      </c>
      <c r="BD92" s="65">
        <v>40</v>
      </c>
      <c r="BE92" s="65">
        <f t="shared" si="20"/>
        <v>45.25</v>
      </c>
      <c r="BF92" s="68">
        <f t="shared" si="21"/>
        <v>78000</v>
      </c>
      <c r="BG92" s="79">
        <f t="shared" si="16"/>
        <v>188.91</v>
      </c>
      <c r="BH92" s="79">
        <f t="shared" si="17"/>
        <v>213.69</v>
      </c>
      <c r="IE92" s="16"/>
      <c r="IF92" s="16"/>
      <c r="IG92" s="16"/>
      <c r="IH92" s="16"/>
      <c r="II92" s="16"/>
    </row>
    <row r="93" spans="1:243" s="15" customFormat="1" ht="58.5" customHeight="1">
      <c r="A93" s="27">
        <v>81</v>
      </c>
      <c r="B93" s="86" t="s">
        <v>571</v>
      </c>
      <c r="C93" s="47" t="s">
        <v>131</v>
      </c>
      <c r="D93" s="105">
        <v>1950</v>
      </c>
      <c r="E93" s="89" t="s">
        <v>262</v>
      </c>
      <c r="F93" s="90">
        <v>194.57</v>
      </c>
      <c r="G93" s="59"/>
      <c r="H93" s="49"/>
      <c r="I93" s="48" t="s">
        <v>39</v>
      </c>
      <c r="J93" s="50">
        <f t="shared" si="18"/>
        <v>1</v>
      </c>
      <c r="K93" s="51" t="s">
        <v>63</v>
      </c>
      <c r="L93" s="51" t="s">
        <v>7</v>
      </c>
      <c r="M93" s="60"/>
      <c r="N93" s="59"/>
      <c r="O93" s="59"/>
      <c r="P93" s="61"/>
      <c r="Q93" s="59"/>
      <c r="R93" s="59"/>
      <c r="S93" s="61"/>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62">
        <f t="shared" si="12"/>
        <v>379411.5</v>
      </c>
      <c r="BB93" s="63">
        <f t="shared" si="13"/>
        <v>379411.5</v>
      </c>
      <c r="BC93" s="58" t="str">
        <f t="shared" si="19"/>
        <v>INR  Three Lakh Seventy Nine Thousand Four Hundred &amp; Eleven  and Paise Fifty Only</v>
      </c>
      <c r="BD93" s="65">
        <v>24</v>
      </c>
      <c r="BE93" s="65">
        <f t="shared" si="20"/>
        <v>27.15</v>
      </c>
      <c r="BF93" s="68">
        <f t="shared" si="21"/>
        <v>46800</v>
      </c>
      <c r="BG93" s="79">
        <f t="shared" si="16"/>
        <v>194.57</v>
      </c>
      <c r="BH93" s="79">
        <f t="shared" si="17"/>
        <v>220.1</v>
      </c>
      <c r="IE93" s="16"/>
      <c r="IF93" s="16"/>
      <c r="IG93" s="16"/>
      <c r="IH93" s="16"/>
      <c r="II93" s="16"/>
    </row>
    <row r="94" spans="1:243" s="15" customFormat="1" ht="60" customHeight="1">
      <c r="A94" s="27">
        <v>82</v>
      </c>
      <c r="B94" s="86" t="s">
        <v>572</v>
      </c>
      <c r="C94" s="47" t="s">
        <v>132</v>
      </c>
      <c r="D94" s="105">
        <v>1950</v>
      </c>
      <c r="E94" s="89" t="s">
        <v>262</v>
      </c>
      <c r="F94" s="90">
        <v>200.22</v>
      </c>
      <c r="G94" s="59"/>
      <c r="H94" s="49"/>
      <c r="I94" s="48" t="s">
        <v>39</v>
      </c>
      <c r="J94" s="50">
        <f t="shared" si="18"/>
        <v>1</v>
      </c>
      <c r="K94" s="51" t="s">
        <v>63</v>
      </c>
      <c r="L94" s="51" t="s">
        <v>7</v>
      </c>
      <c r="M94" s="60"/>
      <c r="N94" s="59"/>
      <c r="O94" s="59"/>
      <c r="P94" s="61"/>
      <c r="Q94" s="59"/>
      <c r="R94" s="59"/>
      <c r="S94" s="61"/>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62">
        <f t="shared" si="12"/>
        <v>390429</v>
      </c>
      <c r="BB94" s="63">
        <f t="shared" si="13"/>
        <v>390429</v>
      </c>
      <c r="BC94" s="58" t="str">
        <f t="shared" si="19"/>
        <v>INR  Three Lakh Ninety Thousand Four Hundred &amp; Twenty Nine  Only</v>
      </c>
      <c r="BD94" s="65">
        <v>4818.66</v>
      </c>
      <c r="BE94" s="65">
        <f t="shared" si="20"/>
        <v>5450.87</v>
      </c>
      <c r="BF94" s="68">
        <f t="shared" si="21"/>
        <v>9396387</v>
      </c>
      <c r="BG94" s="79">
        <f t="shared" si="16"/>
        <v>200.22</v>
      </c>
      <c r="BH94" s="79">
        <f t="shared" si="17"/>
        <v>226.49</v>
      </c>
      <c r="IE94" s="16"/>
      <c r="IF94" s="16"/>
      <c r="IG94" s="16"/>
      <c r="IH94" s="16"/>
      <c r="II94" s="16"/>
    </row>
    <row r="95" spans="1:243" s="15" customFormat="1" ht="50.25" customHeight="1">
      <c r="A95" s="27">
        <v>83</v>
      </c>
      <c r="B95" s="86" t="s">
        <v>573</v>
      </c>
      <c r="C95" s="47" t="s">
        <v>133</v>
      </c>
      <c r="D95" s="105">
        <v>1950</v>
      </c>
      <c r="E95" s="89" t="s">
        <v>262</v>
      </c>
      <c r="F95" s="90">
        <v>205.88</v>
      </c>
      <c r="G95" s="59"/>
      <c r="H95" s="49"/>
      <c r="I95" s="48" t="s">
        <v>39</v>
      </c>
      <c r="J95" s="50">
        <f t="shared" si="18"/>
        <v>1</v>
      </c>
      <c r="K95" s="51" t="s">
        <v>63</v>
      </c>
      <c r="L95" s="51" t="s">
        <v>7</v>
      </c>
      <c r="M95" s="60"/>
      <c r="N95" s="59"/>
      <c r="O95" s="59"/>
      <c r="P95" s="61"/>
      <c r="Q95" s="59"/>
      <c r="R95" s="59"/>
      <c r="S95" s="61"/>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62">
        <f t="shared" si="12"/>
        <v>401466</v>
      </c>
      <c r="BB95" s="63">
        <f t="shared" si="13"/>
        <v>401466</v>
      </c>
      <c r="BC95" s="58" t="str">
        <f t="shared" si="19"/>
        <v>INR  Four Lakh One Thousand Four Hundred &amp; Sixty Six  Only</v>
      </c>
      <c r="BD95" s="65">
        <v>5920.24</v>
      </c>
      <c r="BE95" s="65">
        <f t="shared" si="20"/>
        <v>6696.98</v>
      </c>
      <c r="BF95" s="68">
        <f t="shared" si="21"/>
        <v>11544468</v>
      </c>
      <c r="BG95" s="79">
        <f t="shared" si="16"/>
        <v>205.88</v>
      </c>
      <c r="BH95" s="79">
        <f t="shared" si="17"/>
        <v>232.89</v>
      </c>
      <c r="IE95" s="16"/>
      <c r="IF95" s="16"/>
      <c r="IG95" s="16"/>
      <c r="IH95" s="16"/>
      <c r="II95" s="16"/>
    </row>
    <row r="96" spans="1:243" s="15" customFormat="1" ht="55.5" customHeight="1">
      <c r="A96" s="27">
        <v>84</v>
      </c>
      <c r="B96" s="86" t="s">
        <v>574</v>
      </c>
      <c r="C96" s="47" t="s">
        <v>134</v>
      </c>
      <c r="D96" s="105">
        <v>36</v>
      </c>
      <c r="E96" s="89" t="s">
        <v>262</v>
      </c>
      <c r="F96" s="90">
        <v>211.53</v>
      </c>
      <c r="G96" s="59"/>
      <c r="H96" s="49"/>
      <c r="I96" s="48" t="s">
        <v>39</v>
      </c>
      <c r="J96" s="50">
        <f t="shared" si="18"/>
        <v>1</v>
      </c>
      <c r="K96" s="51" t="s">
        <v>63</v>
      </c>
      <c r="L96" s="51" t="s">
        <v>7</v>
      </c>
      <c r="M96" s="60"/>
      <c r="N96" s="59"/>
      <c r="O96" s="59"/>
      <c r="P96" s="61"/>
      <c r="Q96" s="59"/>
      <c r="R96" s="59"/>
      <c r="S96" s="61"/>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62">
        <f t="shared" si="12"/>
        <v>7615.08</v>
      </c>
      <c r="BB96" s="63">
        <f t="shared" si="13"/>
        <v>7615.08</v>
      </c>
      <c r="BC96" s="58" t="str">
        <f t="shared" si="19"/>
        <v>INR  Seven Thousand Six Hundred &amp; Fifteen  and Paise Eight Only</v>
      </c>
      <c r="BD96" s="65">
        <v>5940.24</v>
      </c>
      <c r="BE96" s="65">
        <f t="shared" si="20"/>
        <v>6719.6</v>
      </c>
      <c r="BF96" s="68">
        <f t="shared" si="21"/>
        <v>213848.64</v>
      </c>
      <c r="BG96" s="79">
        <f t="shared" si="16"/>
        <v>211.53</v>
      </c>
      <c r="BH96" s="79">
        <f t="shared" si="17"/>
        <v>239.28</v>
      </c>
      <c r="IE96" s="16"/>
      <c r="IF96" s="16"/>
      <c r="IG96" s="16"/>
      <c r="IH96" s="16"/>
      <c r="II96" s="16"/>
    </row>
    <row r="97" spans="1:243" s="15" customFormat="1" ht="54.75" customHeight="1">
      <c r="A97" s="27">
        <v>85</v>
      </c>
      <c r="B97" s="86" t="s">
        <v>575</v>
      </c>
      <c r="C97" s="47" t="s">
        <v>135</v>
      </c>
      <c r="D97" s="105">
        <v>1250.186</v>
      </c>
      <c r="E97" s="89" t="s">
        <v>262</v>
      </c>
      <c r="F97" s="90">
        <v>197.96</v>
      </c>
      <c r="G97" s="59"/>
      <c r="H97" s="49"/>
      <c r="I97" s="48" t="s">
        <v>39</v>
      </c>
      <c r="J97" s="50">
        <f t="shared" si="18"/>
        <v>1</v>
      </c>
      <c r="K97" s="51" t="s">
        <v>63</v>
      </c>
      <c r="L97" s="51" t="s">
        <v>7</v>
      </c>
      <c r="M97" s="60"/>
      <c r="N97" s="59"/>
      <c r="O97" s="59"/>
      <c r="P97" s="61"/>
      <c r="Q97" s="59"/>
      <c r="R97" s="59"/>
      <c r="S97" s="61"/>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62">
        <f t="shared" si="12"/>
        <v>247486.82</v>
      </c>
      <c r="BB97" s="63">
        <f t="shared" si="13"/>
        <v>247486.82</v>
      </c>
      <c r="BC97" s="58" t="str">
        <f t="shared" si="19"/>
        <v>INR  Two Lakh Forty Seven Thousand Four Hundred &amp; Eighty Six  and Paise Eighty Two Only</v>
      </c>
      <c r="BD97" s="65">
        <v>5960.24</v>
      </c>
      <c r="BE97" s="65">
        <f t="shared" si="20"/>
        <v>6742.22</v>
      </c>
      <c r="BF97" s="68">
        <f t="shared" si="21"/>
        <v>7451408.6</v>
      </c>
      <c r="BG97" s="79">
        <f t="shared" si="16"/>
        <v>197.96</v>
      </c>
      <c r="BH97" s="79">
        <f t="shared" si="17"/>
        <v>223.93</v>
      </c>
      <c r="IE97" s="16"/>
      <c r="IF97" s="16"/>
      <c r="IG97" s="16"/>
      <c r="IH97" s="16"/>
      <c r="II97" s="16"/>
    </row>
    <row r="98" spans="1:243" s="15" customFormat="1" ht="53.25" customHeight="1">
      <c r="A98" s="27">
        <v>86</v>
      </c>
      <c r="B98" s="86" t="s">
        <v>576</v>
      </c>
      <c r="C98" s="47" t="s">
        <v>136</v>
      </c>
      <c r="D98" s="105">
        <v>600</v>
      </c>
      <c r="E98" s="89" t="s">
        <v>262</v>
      </c>
      <c r="F98" s="90">
        <v>202.48</v>
      </c>
      <c r="G98" s="59"/>
      <c r="H98" s="49"/>
      <c r="I98" s="48" t="s">
        <v>39</v>
      </c>
      <c r="J98" s="50">
        <f t="shared" si="18"/>
        <v>1</v>
      </c>
      <c r="K98" s="51" t="s">
        <v>63</v>
      </c>
      <c r="L98" s="51" t="s">
        <v>7</v>
      </c>
      <c r="M98" s="60"/>
      <c r="N98" s="59"/>
      <c r="O98" s="59"/>
      <c r="P98" s="61"/>
      <c r="Q98" s="59"/>
      <c r="R98" s="59"/>
      <c r="S98" s="61"/>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62">
        <f t="shared" si="12"/>
        <v>121488</v>
      </c>
      <c r="BB98" s="63">
        <f t="shared" si="13"/>
        <v>121488</v>
      </c>
      <c r="BC98" s="58" t="str">
        <f t="shared" si="19"/>
        <v>INR  One Lakh Twenty One Thousand Four Hundred &amp; Eighty Eight  Only</v>
      </c>
      <c r="BD98" s="65">
        <v>359</v>
      </c>
      <c r="BE98" s="65">
        <f t="shared" si="20"/>
        <v>406.1</v>
      </c>
      <c r="BF98" s="68">
        <f t="shared" si="21"/>
        <v>215400</v>
      </c>
      <c r="BG98" s="79">
        <f t="shared" si="16"/>
        <v>202.48</v>
      </c>
      <c r="BH98" s="79">
        <f t="shared" si="17"/>
        <v>229.05</v>
      </c>
      <c r="IE98" s="16"/>
      <c r="IF98" s="16"/>
      <c r="IG98" s="16"/>
      <c r="IH98" s="16"/>
      <c r="II98" s="16"/>
    </row>
    <row r="99" spans="1:243" s="15" customFormat="1" ht="53.25" customHeight="1">
      <c r="A99" s="27">
        <v>87</v>
      </c>
      <c r="B99" s="86" t="s">
        <v>577</v>
      </c>
      <c r="C99" s="47" t="s">
        <v>137</v>
      </c>
      <c r="D99" s="105">
        <v>600</v>
      </c>
      <c r="E99" s="89" t="s">
        <v>262</v>
      </c>
      <c r="F99" s="90">
        <v>207.01</v>
      </c>
      <c r="G99" s="59"/>
      <c r="H99" s="49"/>
      <c r="I99" s="48" t="s">
        <v>39</v>
      </c>
      <c r="J99" s="50">
        <f t="shared" si="18"/>
        <v>1</v>
      </c>
      <c r="K99" s="51" t="s">
        <v>63</v>
      </c>
      <c r="L99" s="51" t="s">
        <v>7</v>
      </c>
      <c r="M99" s="60"/>
      <c r="N99" s="59"/>
      <c r="O99" s="59"/>
      <c r="P99" s="61"/>
      <c r="Q99" s="59"/>
      <c r="R99" s="59"/>
      <c r="S99" s="61"/>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62">
        <f t="shared" si="12"/>
        <v>124206</v>
      </c>
      <c r="BB99" s="63">
        <f t="shared" si="13"/>
        <v>124206</v>
      </c>
      <c r="BC99" s="58" t="str">
        <f t="shared" si="19"/>
        <v>INR  One Lakh Twenty Four Thousand Two Hundred &amp; Six  Only</v>
      </c>
      <c r="BD99" s="65">
        <v>377</v>
      </c>
      <c r="BE99" s="65">
        <f t="shared" si="20"/>
        <v>426.46</v>
      </c>
      <c r="BF99" s="68">
        <f t="shared" si="21"/>
        <v>226200</v>
      </c>
      <c r="BG99" s="79">
        <f t="shared" si="16"/>
        <v>207.01</v>
      </c>
      <c r="BH99" s="79">
        <f t="shared" si="17"/>
        <v>234.17</v>
      </c>
      <c r="IE99" s="16"/>
      <c r="IF99" s="16"/>
      <c r="IG99" s="16"/>
      <c r="IH99" s="16"/>
      <c r="II99" s="16"/>
    </row>
    <row r="100" spans="1:243" s="15" customFormat="1" ht="58.5" customHeight="1">
      <c r="A100" s="27">
        <v>88</v>
      </c>
      <c r="B100" s="86" t="s">
        <v>578</v>
      </c>
      <c r="C100" s="47" t="s">
        <v>138</v>
      </c>
      <c r="D100" s="105">
        <v>600</v>
      </c>
      <c r="E100" s="89" t="s">
        <v>262</v>
      </c>
      <c r="F100" s="90">
        <v>211.53</v>
      </c>
      <c r="G100" s="59"/>
      <c r="H100" s="49"/>
      <c r="I100" s="48" t="s">
        <v>39</v>
      </c>
      <c r="J100" s="50">
        <f t="shared" si="18"/>
        <v>1</v>
      </c>
      <c r="K100" s="51" t="s">
        <v>63</v>
      </c>
      <c r="L100" s="51" t="s">
        <v>7</v>
      </c>
      <c r="M100" s="60"/>
      <c r="N100" s="59"/>
      <c r="O100" s="59"/>
      <c r="P100" s="61"/>
      <c r="Q100" s="59"/>
      <c r="R100" s="59"/>
      <c r="S100" s="61"/>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62">
        <f t="shared" si="12"/>
        <v>126918</v>
      </c>
      <c r="BB100" s="63">
        <f t="shared" si="13"/>
        <v>126918</v>
      </c>
      <c r="BC100" s="58" t="str">
        <f t="shared" si="19"/>
        <v>INR  One Lakh Twenty Six Thousand Nine Hundred &amp; Eighteen  Only</v>
      </c>
      <c r="BD100" s="65">
        <v>395</v>
      </c>
      <c r="BE100" s="65">
        <f t="shared" si="20"/>
        <v>446.82</v>
      </c>
      <c r="BF100" s="68">
        <f t="shared" si="21"/>
        <v>237000</v>
      </c>
      <c r="BG100" s="79">
        <f t="shared" si="16"/>
        <v>211.53</v>
      </c>
      <c r="BH100" s="79">
        <f t="shared" si="17"/>
        <v>239.28</v>
      </c>
      <c r="IE100" s="16"/>
      <c r="IF100" s="16"/>
      <c r="IG100" s="16"/>
      <c r="IH100" s="16"/>
      <c r="II100" s="16"/>
    </row>
    <row r="101" spans="1:243" s="15" customFormat="1" ht="47.25" customHeight="1">
      <c r="A101" s="27">
        <v>89</v>
      </c>
      <c r="B101" s="86" t="s">
        <v>579</v>
      </c>
      <c r="C101" s="47" t="s">
        <v>139</v>
      </c>
      <c r="D101" s="105">
        <v>600</v>
      </c>
      <c r="E101" s="89" t="s">
        <v>262</v>
      </c>
      <c r="F101" s="90">
        <v>216.06</v>
      </c>
      <c r="G101" s="59"/>
      <c r="H101" s="49"/>
      <c r="I101" s="48" t="s">
        <v>39</v>
      </c>
      <c r="J101" s="50">
        <f t="shared" si="18"/>
        <v>1</v>
      </c>
      <c r="K101" s="51" t="s">
        <v>63</v>
      </c>
      <c r="L101" s="51" t="s">
        <v>7</v>
      </c>
      <c r="M101" s="60"/>
      <c r="N101" s="59"/>
      <c r="O101" s="59"/>
      <c r="P101" s="61"/>
      <c r="Q101" s="59"/>
      <c r="R101" s="59"/>
      <c r="S101" s="61"/>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62">
        <f t="shared" si="12"/>
        <v>129636</v>
      </c>
      <c r="BB101" s="63">
        <f t="shared" si="13"/>
        <v>129636</v>
      </c>
      <c r="BC101" s="58" t="str">
        <f t="shared" si="19"/>
        <v>INR  One Lakh Twenty Nine Thousand Six Hundred &amp; Thirty Six  Only</v>
      </c>
      <c r="BD101" s="65">
        <v>71269</v>
      </c>
      <c r="BE101" s="65">
        <f t="shared" si="20"/>
        <v>80619.49</v>
      </c>
      <c r="BF101" s="68">
        <f t="shared" si="21"/>
        <v>42761400</v>
      </c>
      <c r="BG101" s="79">
        <f t="shared" si="16"/>
        <v>216.06</v>
      </c>
      <c r="BH101" s="79">
        <f t="shared" si="17"/>
        <v>244.41</v>
      </c>
      <c r="IE101" s="16"/>
      <c r="IF101" s="16"/>
      <c r="IG101" s="16"/>
      <c r="IH101" s="16"/>
      <c r="II101" s="16"/>
    </row>
    <row r="102" spans="1:243" s="15" customFormat="1" ht="48.75" customHeight="1">
      <c r="A102" s="27">
        <v>90</v>
      </c>
      <c r="B102" s="86" t="s">
        <v>580</v>
      </c>
      <c r="C102" s="47" t="s">
        <v>140</v>
      </c>
      <c r="D102" s="105">
        <v>600</v>
      </c>
      <c r="E102" s="89" t="s">
        <v>262</v>
      </c>
      <c r="F102" s="90">
        <v>221.72</v>
      </c>
      <c r="G102" s="59"/>
      <c r="H102" s="49"/>
      <c r="I102" s="48" t="s">
        <v>39</v>
      </c>
      <c r="J102" s="50">
        <f t="shared" si="18"/>
        <v>1</v>
      </c>
      <c r="K102" s="51" t="s">
        <v>63</v>
      </c>
      <c r="L102" s="51" t="s">
        <v>7</v>
      </c>
      <c r="M102" s="60"/>
      <c r="N102" s="59"/>
      <c r="O102" s="59"/>
      <c r="P102" s="61"/>
      <c r="Q102" s="59"/>
      <c r="R102" s="59"/>
      <c r="S102" s="61"/>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62">
        <f t="shared" si="12"/>
        <v>133032</v>
      </c>
      <c r="BB102" s="63">
        <f t="shared" si="13"/>
        <v>133032</v>
      </c>
      <c r="BC102" s="58" t="str">
        <f t="shared" si="19"/>
        <v>INR  One Lakh Thirty Three Thousand  &amp;Thirty Two  Only</v>
      </c>
      <c r="BD102" s="65">
        <v>71699</v>
      </c>
      <c r="BE102" s="65">
        <f t="shared" si="20"/>
        <v>81105.91</v>
      </c>
      <c r="BF102" s="68">
        <f t="shared" si="21"/>
        <v>43019400</v>
      </c>
      <c r="BG102" s="79">
        <f t="shared" si="16"/>
        <v>221.72</v>
      </c>
      <c r="BH102" s="79">
        <f t="shared" si="17"/>
        <v>250.81</v>
      </c>
      <c r="IE102" s="16"/>
      <c r="IF102" s="16"/>
      <c r="IG102" s="16"/>
      <c r="IH102" s="16"/>
      <c r="II102" s="16"/>
    </row>
    <row r="103" spans="1:243" s="15" customFormat="1" ht="58.5" customHeight="1">
      <c r="A103" s="27">
        <v>91</v>
      </c>
      <c r="B103" s="86" t="s">
        <v>581</v>
      </c>
      <c r="C103" s="47" t="s">
        <v>141</v>
      </c>
      <c r="D103" s="105">
        <v>600</v>
      </c>
      <c r="E103" s="89" t="s">
        <v>262</v>
      </c>
      <c r="F103" s="90">
        <v>227.37</v>
      </c>
      <c r="G103" s="59"/>
      <c r="H103" s="49"/>
      <c r="I103" s="48" t="s">
        <v>39</v>
      </c>
      <c r="J103" s="50">
        <f t="shared" si="18"/>
        <v>1</v>
      </c>
      <c r="K103" s="51" t="s">
        <v>63</v>
      </c>
      <c r="L103" s="51" t="s">
        <v>7</v>
      </c>
      <c r="M103" s="60"/>
      <c r="N103" s="59"/>
      <c r="O103" s="59"/>
      <c r="P103" s="61"/>
      <c r="Q103" s="59"/>
      <c r="R103" s="59"/>
      <c r="S103" s="61"/>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62">
        <f t="shared" si="12"/>
        <v>136422</v>
      </c>
      <c r="BB103" s="63">
        <f t="shared" si="13"/>
        <v>136422</v>
      </c>
      <c r="BC103" s="58" t="str">
        <f t="shared" si="19"/>
        <v>INR  One Lakh Thirty Six Thousand Four Hundred &amp; Twenty Two  Only</v>
      </c>
      <c r="BD103" s="65">
        <v>72129</v>
      </c>
      <c r="BE103" s="65">
        <f t="shared" si="20"/>
        <v>81592.32</v>
      </c>
      <c r="BF103" s="68">
        <f t="shared" si="21"/>
        <v>43277400</v>
      </c>
      <c r="BG103" s="79">
        <f t="shared" si="16"/>
        <v>227.37</v>
      </c>
      <c r="BH103" s="79">
        <f t="shared" si="17"/>
        <v>257.2</v>
      </c>
      <c r="IE103" s="16"/>
      <c r="IF103" s="16"/>
      <c r="IG103" s="16"/>
      <c r="IH103" s="16"/>
      <c r="II103" s="16"/>
    </row>
    <row r="104" spans="1:243" s="15" customFormat="1" ht="45.75" customHeight="1">
      <c r="A104" s="27">
        <v>92</v>
      </c>
      <c r="B104" s="86" t="s">
        <v>582</v>
      </c>
      <c r="C104" s="47" t="s">
        <v>142</v>
      </c>
      <c r="D104" s="105">
        <v>600</v>
      </c>
      <c r="E104" s="89" t="s">
        <v>262</v>
      </c>
      <c r="F104" s="90">
        <v>233.03</v>
      </c>
      <c r="G104" s="59"/>
      <c r="H104" s="49"/>
      <c r="I104" s="48" t="s">
        <v>39</v>
      </c>
      <c r="J104" s="50">
        <f t="shared" si="18"/>
        <v>1</v>
      </c>
      <c r="K104" s="51" t="s">
        <v>63</v>
      </c>
      <c r="L104" s="51" t="s">
        <v>7</v>
      </c>
      <c r="M104" s="60"/>
      <c r="N104" s="59"/>
      <c r="O104" s="59"/>
      <c r="P104" s="61"/>
      <c r="Q104" s="59"/>
      <c r="R104" s="59"/>
      <c r="S104" s="61"/>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62">
        <f t="shared" si="12"/>
        <v>139818</v>
      </c>
      <c r="BB104" s="63">
        <f t="shared" si="13"/>
        <v>139818</v>
      </c>
      <c r="BC104" s="58" t="str">
        <f t="shared" si="19"/>
        <v>INR  One Lakh Thirty Nine Thousand Eight Hundred &amp; Eighteen  Only</v>
      </c>
      <c r="BD104" s="65">
        <v>4243</v>
      </c>
      <c r="BE104" s="65">
        <f t="shared" si="20"/>
        <v>4799.68</v>
      </c>
      <c r="BF104" s="68">
        <f t="shared" si="21"/>
        <v>2545800</v>
      </c>
      <c r="BG104" s="79">
        <f t="shared" si="16"/>
        <v>233.03</v>
      </c>
      <c r="BH104" s="79">
        <f t="shared" si="17"/>
        <v>263.6</v>
      </c>
      <c r="IE104" s="16"/>
      <c r="IF104" s="16"/>
      <c r="IG104" s="16"/>
      <c r="IH104" s="16"/>
      <c r="II104" s="16"/>
    </row>
    <row r="105" spans="1:243" s="15" customFormat="1" ht="59.25" customHeight="1">
      <c r="A105" s="27">
        <v>93</v>
      </c>
      <c r="B105" s="86" t="s">
        <v>583</v>
      </c>
      <c r="C105" s="47" t="s">
        <v>143</v>
      </c>
      <c r="D105" s="105">
        <v>186</v>
      </c>
      <c r="E105" s="89" t="s">
        <v>262</v>
      </c>
      <c r="F105" s="90">
        <v>238.68</v>
      </c>
      <c r="G105" s="59"/>
      <c r="H105" s="49"/>
      <c r="I105" s="48" t="s">
        <v>39</v>
      </c>
      <c r="J105" s="50">
        <f aca="true" t="shared" si="22" ref="J105:J110">IF(I105="Less(-)",-1,1)</f>
        <v>1</v>
      </c>
      <c r="K105" s="51" t="s">
        <v>63</v>
      </c>
      <c r="L105" s="51" t="s">
        <v>7</v>
      </c>
      <c r="M105" s="60"/>
      <c r="N105" s="59"/>
      <c r="O105" s="59"/>
      <c r="P105" s="61"/>
      <c r="Q105" s="59"/>
      <c r="R105" s="59"/>
      <c r="S105" s="61"/>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62">
        <f t="shared" si="12"/>
        <v>44394.48</v>
      </c>
      <c r="BB105" s="63">
        <f t="shared" si="13"/>
        <v>44394.48</v>
      </c>
      <c r="BC105" s="58" t="str">
        <f aca="true" t="shared" si="23" ref="BC105:BC110">SpellNumber(L105,BB105)</f>
        <v>INR  Forty Four Thousand Three Hundred &amp; Ninety Four  and Paise Forty Eight Only</v>
      </c>
      <c r="BD105" s="65">
        <v>4354</v>
      </c>
      <c r="BE105" s="65">
        <f t="shared" si="20"/>
        <v>4925.24</v>
      </c>
      <c r="BF105" s="68">
        <f t="shared" si="21"/>
        <v>809844</v>
      </c>
      <c r="BG105" s="79">
        <f t="shared" si="16"/>
        <v>238.68</v>
      </c>
      <c r="BH105" s="79">
        <f t="shared" si="17"/>
        <v>269.99</v>
      </c>
      <c r="IE105" s="16"/>
      <c r="IF105" s="16"/>
      <c r="IG105" s="16"/>
      <c r="IH105" s="16"/>
      <c r="II105" s="16"/>
    </row>
    <row r="106" spans="1:243" s="15" customFormat="1" ht="57" customHeight="1">
      <c r="A106" s="27">
        <v>94</v>
      </c>
      <c r="B106" s="86" t="s">
        <v>452</v>
      </c>
      <c r="C106" s="47" t="s">
        <v>144</v>
      </c>
      <c r="D106" s="105">
        <v>780</v>
      </c>
      <c r="E106" s="89" t="s">
        <v>262</v>
      </c>
      <c r="F106" s="90">
        <v>38.46</v>
      </c>
      <c r="G106" s="59"/>
      <c r="H106" s="49"/>
      <c r="I106" s="48" t="s">
        <v>39</v>
      </c>
      <c r="J106" s="50">
        <f t="shared" si="22"/>
        <v>1</v>
      </c>
      <c r="K106" s="51" t="s">
        <v>63</v>
      </c>
      <c r="L106" s="51" t="s">
        <v>7</v>
      </c>
      <c r="M106" s="60"/>
      <c r="N106" s="59"/>
      <c r="O106" s="59"/>
      <c r="P106" s="61"/>
      <c r="Q106" s="59"/>
      <c r="R106" s="59"/>
      <c r="S106" s="61"/>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62">
        <f t="shared" si="12"/>
        <v>29998.8</v>
      </c>
      <c r="BB106" s="63">
        <f t="shared" si="13"/>
        <v>29998.8</v>
      </c>
      <c r="BC106" s="58" t="str">
        <f t="shared" si="23"/>
        <v>INR  Twenty Nine Thousand Nine Hundred &amp; Ninety Eight  and Paise Eighty Only</v>
      </c>
      <c r="BD106" s="65">
        <v>4465</v>
      </c>
      <c r="BE106" s="65">
        <f t="shared" si="20"/>
        <v>5050.81</v>
      </c>
      <c r="BF106" s="68">
        <f t="shared" si="21"/>
        <v>3482700</v>
      </c>
      <c r="BG106" s="79">
        <f t="shared" si="16"/>
        <v>38.46</v>
      </c>
      <c r="BH106" s="79">
        <f t="shared" si="17"/>
        <v>43.51</v>
      </c>
      <c r="IE106" s="16"/>
      <c r="IF106" s="16"/>
      <c r="IG106" s="16"/>
      <c r="IH106" s="16"/>
      <c r="II106" s="16"/>
    </row>
    <row r="107" spans="1:243" s="15" customFormat="1" ht="123" customHeight="1">
      <c r="A107" s="27">
        <v>95</v>
      </c>
      <c r="B107" s="86" t="s">
        <v>584</v>
      </c>
      <c r="C107" s="47" t="s">
        <v>145</v>
      </c>
      <c r="D107" s="105">
        <v>675</v>
      </c>
      <c r="E107" s="89" t="s">
        <v>262</v>
      </c>
      <c r="F107" s="90">
        <v>219.45</v>
      </c>
      <c r="G107" s="59"/>
      <c r="H107" s="49"/>
      <c r="I107" s="48" t="s">
        <v>39</v>
      </c>
      <c r="J107" s="50">
        <f t="shared" si="22"/>
        <v>1</v>
      </c>
      <c r="K107" s="51" t="s">
        <v>63</v>
      </c>
      <c r="L107" s="51" t="s">
        <v>7</v>
      </c>
      <c r="M107" s="60"/>
      <c r="N107" s="59"/>
      <c r="O107" s="59"/>
      <c r="P107" s="61"/>
      <c r="Q107" s="59"/>
      <c r="R107" s="59"/>
      <c r="S107" s="61"/>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62">
        <f t="shared" si="12"/>
        <v>148128.75</v>
      </c>
      <c r="BB107" s="63">
        <f t="shared" si="13"/>
        <v>148128.75</v>
      </c>
      <c r="BC107" s="58" t="str">
        <f t="shared" si="23"/>
        <v>INR  One Lakh Forty Eight Thousand One Hundred &amp; Twenty Eight  and Paise Seventy Five Only</v>
      </c>
      <c r="BD107" s="65">
        <v>4576</v>
      </c>
      <c r="BE107" s="65">
        <f t="shared" si="20"/>
        <v>5176.37</v>
      </c>
      <c r="BF107" s="68">
        <f t="shared" si="21"/>
        <v>3088800</v>
      </c>
      <c r="BG107" s="79">
        <f t="shared" si="16"/>
        <v>219.45</v>
      </c>
      <c r="BH107" s="79">
        <f t="shared" si="17"/>
        <v>248.24</v>
      </c>
      <c r="IE107" s="16"/>
      <c r="IF107" s="16"/>
      <c r="IG107" s="16"/>
      <c r="IH107" s="16"/>
      <c r="II107" s="16"/>
    </row>
    <row r="108" spans="1:243" s="15" customFormat="1" ht="109.5" customHeight="1">
      <c r="A108" s="27">
        <v>96</v>
      </c>
      <c r="B108" s="86" t="s">
        <v>585</v>
      </c>
      <c r="C108" s="47" t="s">
        <v>146</v>
      </c>
      <c r="D108" s="105">
        <v>0.8</v>
      </c>
      <c r="E108" s="89" t="s">
        <v>263</v>
      </c>
      <c r="F108" s="90">
        <v>94136.2</v>
      </c>
      <c r="G108" s="59"/>
      <c r="H108" s="49"/>
      <c r="I108" s="48" t="s">
        <v>39</v>
      </c>
      <c r="J108" s="50">
        <f t="shared" si="22"/>
        <v>1</v>
      </c>
      <c r="K108" s="51" t="s">
        <v>63</v>
      </c>
      <c r="L108" s="51" t="s">
        <v>7</v>
      </c>
      <c r="M108" s="60"/>
      <c r="N108" s="59"/>
      <c r="O108" s="59"/>
      <c r="P108" s="61"/>
      <c r="Q108" s="59"/>
      <c r="R108" s="59"/>
      <c r="S108" s="61"/>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62">
        <f t="shared" si="12"/>
        <v>75308.96</v>
      </c>
      <c r="BB108" s="63">
        <f t="shared" si="13"/>
        <v>75308.96</v>
      </c>
      <c r="BC108" s="58" t="str">
        <f t="shared" si="23"/>
        <v>INR  Seventy Five Thousand Three Hundred &amp; Eight  and Paise Ninety Six Only</v>
      </c>
      <c r="BD108" s="65">
        <v>592</v>
      </c>
      <c r="BE108" s="65">
        <f t="shared" si="20"/>
        <v>669.67</v>
      </c>
      <c r="BF108" s="68">
        <f t="shared" si="21"/>
        <v>473.6</v>
      </c>
      <c r="BG108" s="79">
        <f t="shared" si="16"/>
        <v>94136.2</v>
      </c>
      <c r="BH108" s="79">
        <f t="shared" si="17"/>
        <v>106486.87</v>
      </c>
      <c r="IE108" s="16"/>
      <c r="IF108" s="16"/>
      <c r="IG108" s="16"/>
      <c r="IH108" s="16"/>
      <c r="II108" s="16"/>
    </row>
    <row r="109" spans="1:243" s="15" customFormat="1" ht="109.5" customHeight="1">
      <c r="A109" s="27">
        <v>97</v>
      </c>
      <c r="B109" s="86" t="s">
        <v>586</v>
      </c>
      <c r="C109" s="47" t="s">
        <v>147</v>
      </c>
      <c r="D109" s="105">
        <v>0.8</v>
      </c>
      <c r="E109" s="89" t="s">
        <v>263</v>
      </c>
      <c r="F109" s="90">
        <v>94362.44</v>
      </c>
      <c r="G109" s="59"/>
      <c r="H109" s="49"/>
      <c r="I109" s="48" t="s">
        <v>39</v>
      </c>
      <c r="J109" s="50">
        <f t="shared" si="22"/>
        <v>1</v>
      </c>
      <c r="K109" s="51" t="s">
        <v>63</v>
      </c>
      <c r="L109" s="51" t="s">
        <v>7</v>
      </c>
      <c r="M109" s="60"/>
      <c r="N109" s="59"/>
      <c r="O109" s="59"/>
      <c r="P109" s="61"/>
      <c r="Q109" s="59"/>
      <c r="R109" s="59"/>
      <c r="S109" s="61"/>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62">
        <f t="shared" si="12"/>
        <v>75489.95</v>
      </c>
      <c r="BB109" s="63">
        <f t="shared" si="13"/>
        <v>75489.95</v>
      </c>
      <c r="BC109" s="58" t="str">
        <f t="shared" si="23"/>
        <v>INR  Seventy Five Thousand Four Hundred &amp; Eighty Nine  and Paise Ninety Five Only</v>
      </c>
      <c r="BD109" s="65">
        <v>604</v>
      </c>
      <c r="BE109" s="65">
        <f t="shared" si="20"/>
        <v>683.24</v>
      </c>
      <c r="BF109" s="68">
        <f t="shared" si="21"/>
        <v>483.2</v>
      </c>
      <c r="BG109" s="79">
        <f t="shared" si="16"/>
        <v>94362.44</v>
      </c>
      <c r="BH109" s="79">
        <f t="shared" si="17"/>
        <v>106742.79</v>
      </c>
      <c r="IE109" s="16"/>
      <c r="IF109" s="16"/>
      <c r="IG109" s="16"/>
      <c r="IH109" s="16"/>
      <c r="II109" s="16"/>
    </row>
    <row r="110" spans="1:243" s="15" customFormat="1" ht="109.5" customHeight="1">
      <c r="A110" s="27">
        <v>98</v>
      </c>
      <c r="B110" s="86" t="s">
        <v>587</v>
      </c>
      <c r="C110" s="47" t="s">
        <v>148</v>
      </c>
      <c r="D110" s="105">
        <v>0.8</v>
      </c>
      <c r="E110" s="89" t="s">
        <v>263</v>
      </c>
      <c r="F110" s="90">
        <v>94588.68</v>
      </c>
      <c r="G110" s="59"/>
      <c r="H110" s="49"/>
      <c r="I110" s="48" t="s">
        <v>39</v>
      </c>
      <c r="J110" s="50">
        <f t="shared" si="22"/>
        <v>1</v>
      </c>
      <c r="K110" s="51" t="s">
        <v>63</v>
      </c>
      <c r="L110" s="51" t="s">
        <v>7</v>
      </c>
      <c r="M110" s="60"/>
      <c r="N110" s="59"/>
      <c r="O110" s="59"/>
      <c r="P110" s="61"/>
      <c r="Q110" s="59"/>
      <c r="R110" s="59"/>
      <c r="S110" s="61"/>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62">
        <f t="shared" si="12"/>
        <v>75670.94</v>
      </c>
      <c r="BB110" s="63">
        <f t="shared" si="13"/>
        <v>75670.94</v>
      </c>
      <c r="BC110" s="58" t="str">
        <f t="shared" si="23"/>
        <v>INR  Seventy Five Thousand Six Hundred &amp; Seventy  and Paise Ninety Four Only</v>
      </c>
      <c r="BD110" s="65">
        <v>616</v>
      </c>
      <c r="BE110" s="65">
        <f t="shared" si="20"/>
        <v>696.82</v>
      </c>
      <c r="BF110" s="68">
        <f t="shared" si="21"/>
        <v>492.8</v>
      </c>
      <c r="BG110" s="79">
        <f t="shared" si="16"/>
        <v>94588.68</v>
      </c>
      <c r="BH110" s="79">
        <f t="shared" si="17"/>
        <v>106998.71</v>
      </c>
      <c r="IE110" s="16"/>
      <c r="IF110" s="16"/>
      <c r="IG110" s="16"/>
      <c r="IH110" s="16"/>
      <c r="II110" s="16"/>
    </row>
    <row r="111" spans="1:243" s="15" customFormat="1" ht="109.5" customHeight="1">
      <c r="A111" s="27">
        <v>99</v>
      </c>
      <c r="B111" s="86" t="s">
        <v>588</v>
      </c>
      <c r="C111" s="47" t="s">
        <v>149</v>
      </c>
      <c r="D111" s="105">
        <v>0.8</v>
      </c>
      <c r="E111" s="89" t="s">
        <v>263</v>
      </c>
      <c r="F111" s="90">
        <v>94814.92</v>
      </c>
      <c r="G111" s="59"/>
      <c r="H111" s="49"/>
      <c r="I111" s="48" t="s">
        <v>39</v>
      </c>
      <c r="J111" s="50">
        <v>1</v>
      </c>
      <c r="K111" s="51" t="s">
        <v>63</v>
      </c>
      <c r="L111" s="51" t="s">
        <v>7</v>
      </c>
      <c r="M111" s="60"/>
      <c r="N111" s="59"/>
      <c r="O111" s="59"/>
      <c r="P111" s="61"/>
      <c r="Q111" s="59"/>
      <c r="R111" s="59"/>
      <c r="S111" s="61"/>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62">
        <f t="shared" si="12"/>
        <v>75851.94</v>
      </c>
      <c r="BB111" s="63">
        <f t="shared" si="13"/>
        <v>75851.94</v>
      </c>
      <c r="BC111" s="58" t="s">
        <v>265</v>
      </c>
      <c r="BD111" s="65">
        <v>186</v>
      </c>
      <c r="BE111" s="65">
        <f t="shared" si="20"/>
        <v>210.4</v>
      </c>
      <c r="BF111" s="68">
        <f t="shared" si="21"/>
        <v>148.8</v>
      </c>
      <c r="BG111" s="79">
        <f t="shared" si="16"/>
        <v>94814.92</v>
      </c>
      <c r="BH111" s="79">
        <f t="shared" si="17"/>
        <v>107254.64</v>
      </c>
      <c r="IE111" s="16"/>
      <c r="IF111" s="16"/>
      <c r="IG111" s="16"/>
      <c r="IH111" s="16"/>
      <c r="II111" s="16"/>
    </row>
    <row r="112" spans="1:243" s="15" customFormat="1" ht="109.5" customHeight="1">
      <c r="A112" s="27">
        <v>100</v>
      </c>
      <c r="B112" s="86" t="s">
        <v>589</v>
      </c>
      <c r="C112" s="47" t="s">
        <v>150</v>
      </c>
      <c r="D112" s="105">
        <v>0.8</v>
      </c>
      <c r="E112" s="89" t="s">
        <v>263</v>
      </c>
      <c r="F112" s="90">
        <v>95041.16</v>
      </c>
      <c r="G112" s="59"/>
      <c r="H112" s="49"/>
      <c r="I112" s="48" t="s">
        <v>39</v>
      </c>
      <c r="J112" s="50">
        <f aca="true" t="shared" si="24" ref="J112:J128">IF(I112="Less(-)",-1,1)</f>
        <v>1</v>
      </c>
      <c r="K112" s="51" t="s">
        <v>63</v>
      </c>
      <c r="L112" s="51" t="s">
        <v>7</v>
      </c>
      <c r="M112" s="60"/>
      <c r="N112" s="59"/>
      <c r="O112" s="59"/>
      <c r="P112" s="61"/>
      <c r="Q112" s="59"/>
      <c r="R112" s="59"/>
      <c r="S112" s="61"/>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62">
        <f t="shared" si="12"/>
        <v>76032.93</v>
      </c>
      <c r="BB112" s="63">
        <f t="shared" si="13"/>
        <v>76032.93</v>
      </c>
      <c r="BC112" s="58" t="str">
        <f aca="true" t="shared" si="25" ref="BC112:BC128">SpellNumber(L112,BB112)</f>
        <v>INR  Seventy Six Thousand  &amp;Thirty Two  and Paise Ninety Three Only</v>
      </c>
      <c r="BD112" s="65">
        <v>21</v>
      </c>
      <c r="BE112" s="65">
        <f t="shared" si="20"/>
        <v>23.76</v>
      </c>
      <c r="BF112" s="68">
        <f t="shared" si="21"/>
        <v>16.8</v>
      </c>
      <c r="BG112" s="79">
        <f t="shared" si="16"/>
        <v>95041.16</v>
      </c>
      <c r="BH112" s="79">
        <f t="shared" si="17"/>
        <v>107510.56</v>
      </c>
      <c r="IE112" s="16"/>
      <c r="IF112" s="16"/>
      <c r="IG112" s="16"/>
      <c r="IH112" s="16"/>
      <c r="II112" s="16"/>
    </row>
    <row r="113" spans="1:243" s="15" customFormat="1" ht="114.75" customHeight="1">
      <c r="A113" s="27">
        <v>101</v>
      </c>
      <c r="B113" s="86" t="s">
        <v>590</v>
      </c>
      <c r="C113" s="47" t="s">
        <v>151</v>
      </c>
      <c r="D113" s="105">
        <v>0.8</v>
      </c>
      <c r="E113" s="89" t="s">
        <v>263</v>
      </c>
      <c r="F113" s="90">
        <v>95323.96</v>
      </c>
      <c r="G113" s="59"/>
      <c r="H113" s="49"/>
      <c r="I113" s="48" t="s">
        <v>39</v>
      </c>
      <c r="J113" s="50">
        <f t="shared" si="24"/>
        <v>1</v>
      </c>
      <c r="K113" s="51" t="s">
        <v>63</v>
      </c>
      <c r="L113" s="51" t="s">
        <v>7</v>
      </c>
      <c r="M113" s="60"/>
      <c r="N113" s="59"/>
      <c r="O113" s="59"/>
      <c r="P113" s="61"/>
      <c r="Q113" s="59"/>
      <c r="R113" s="59"/>
      <c r="S113" s="61"/>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62">
        <f t="shared" si="12"/>
        <v>76259.17</v>
      </c>
      <c r="BB113" s="63">
        <f t="shared" si="13"/>
        <v>76259.17</v>
      </c>
      <c r="BC113" s="58" t="str">
        <f t="shared" si="25"/>
        <v>INR  Seventy Six Thousand Two Hundred &amp; Fifty Nine  and Paise Seventeen Only</v>
      </c>
      <c r="BD113" s="65">
        <v>75572</v>
      </c>
      <c r="BE113" s="65">
        <f t="shared" si="20"/>
        <v>85487.05</v>
      </c>
      <c r="BF113" s="68">
        <f t="shared" si="21"/>
        <v>60457.6</v>
      </c>
      <c r="BG113" s="79">
        <f t="shared" si="16"/>
        <v>95323.96</v>
      </c>
      <c r="BH113" s="79">
        <f t="shared" si="17"/>
        <v>107830.46</v>
      </c>
      <c r="IE113" s="16"/>
      <c r="IF113" s="16"/>
      <c r="IG113" s="16"/>
      <c r="IH113" s="16"/>
      <c r="II113" s="16"/>
    </row>
    <row r="114" spans="1:243" s="15" customFormat="1" ht="130.5" customHeight="1">
      <c r="A114" s="27">
        <v>102</v>
      </c>
      <c r="B114" s="86" t="s">
        <v>591</v>
      </c>
      <c r="C114" s="47" t="s">
        <v>152</v>
      </c>
      <c r="D114" s="105">
        <v>0.8</v>
      </c>
      <c r="E114" s="89" t="s">
        <v>263</v>
      </c>
      <c r="F114" s="90">
        <v>95606.76</v>
      </c>
      <c r="G114" s="59"/>
      <c r="H114" s="49"/>
      <c r="I114" s="48" t="s">
        <v>39</v>
      </c>
      <c r="J114" s="50">
        <f t="shared" si="24"/>
        <v>1</v>
      </c>
      <c r="K114" s="51" t="s">
        <v>63</v>
      </c>
      <c r="L114" s="51" t="s">
        <v>7</v>
      </c>
      <c r="M114" s="60"/>
      <c r="N114" s="59"/>
      <c r="O114" s="59"/>
      <c r="P114" s="61"/>
      <c r="Q114" s="59"/>
      <c r="R114" s="59"/>
      <c r="S114" s="61"/>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62">
        <f t="shared" si="12"/>
        <v>76485.41</v>
      </c>
      <c r="BB114" s="63">
        <f t="shared" si="13"/>
        <v>76485.41</v>
      </c>
      <c r="BC114" s="58" t="str">
        <f t="shared" si="25"/>
        <v>INR  Seventy Six Thousand Four Hundred &amp; Eighty Five  and Paise Forty One Only</v>
      </c>
      <c r="BD114" s="65">
        <v>75772</v>
      </c>
      <c r="BE114" s="65">
        <f t="shared" si="20"/>
        <v>85713.29</v>
      </c>
      <c r="BF114" s="68">
        <f t="shared" si="21"/>
        <v>60617.6</v>
      </c>
      <c r="BG114" s="79">
        <f t="shared" si="16"/>
        <v>95606.76</v>
      </c>
      <c r="BH114" s="79">
        <f t="shared" si="17"/>
        <v>108150.37</v>
      </c>
      <c r="IE114" s="16"/>
      <c r="IF114" s="16"/>
      <c r="IG114" s="16"/>
      <c r="IH114" s="16"/>
      <c r="II114" s="16"/>
    </row>
    <row r="115" spans="1:243" s="15" customFormat="1" ht="111.75" customHeight="1">
      <c r="A115" s="27">
        <v>103</v>
      </c>
      <c r="B115" s="86" t="s">
        <v>592</v>
      </c>
      <c r="C115" s="47" t="s">
        <v>153</v>
      </c>
      <c r="D115" s="105">
        <v>0.8</v>
      </c>
      <c r="E115" s="89" t="s">
        <v>263</v>
      </c>
      <c r="F115" s="90">
        <v>95889.56</v>
      </c>
      <c r="G115" s="59"/>
      <c r="H115" s="49"/>
      <c r="I115" s="48" t="s">
        <v>39</v>
      </c>
      <c r="J115" s="50">
        <f t="shared" si="24"/>
        <v>1</v>
      </c>
      <c r="K115" s="51" t="s">
        <v>63</v>
      </c>
      <c r="L115" s="51" t="s">
        <v>7</v>
      </c>
      <c r="M115" s="60"/>
      <c r="N115" s="59"/>
      <c r="O115" s="59"/>
      <c r="P115" s="61"/>
      <c r="Q115" s="59"/>
      <c r="R115" s="59"/>
      <c r="S115" s="61"/>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62">
        <f t="shared" si="12"/>
        <v>76711.65</v>
      </c>
      <c r="BB115" s="63">
        <f t="shared" si="13"/>
        <v>76711.65</v>
      </c>
      <c r="BC115" s="58" t="str">
        <f t="shared" si="25"/>
        <v>INR  Seventy Six Thousand Seven Hundred &amp; Eleven  and Paise Sixty Five Only</v>
      </c>
      <c r="BD115" s="65">
        <v>75972</v>
      </c>
      <c r="BE115" s="65">
        <f t="shared" si="20"/>
        <v>85939.53</v>
      </c>
      <c r="BF115" s="68">
        <f t="shared" si="21"/>
        <v>60777.6</v>
      </c>
      <c r="BG115" s="79">
        <f t="shared" si="16"/>
        <v>95889.56</v>
      </c>
      <c r="BH115" s="79">
        <f t="shared" si="17"/>
        <v>108470.27</v>
      </c>
      <c r="IE115" s="16"/>
      <c r="IF115" s="16"/>
      <c r="IG115" s="16"/>
      <c r="IH115" s="16"/>
      <c r="II115" s="16"/>
    </row>
    <row r="116" spans="1:243" s="15" customFormat="1" ht="156.75" customHeight="1">
      <c r="A116" s="27">
        <v>104</v>
      </c>
      <c r="B116" s="86" t="s">
        <v>593</v>
      </c>
      <c r="C116" s="47" t="s">
        <v>154</v>
      </c>
      <c r="D116" s="105">
        <v>30</v>
      </c>
      <c r="E116" s="89" t="s">
        <v>262</v>
      </c>
      <c r="F116" s="90">
        <v>3007.86</v>
      </c>
      <c r="G116" s="59"/>
      <c r="H116" s="49"/>
      <c r="I116" s="48" t="s">
        <v>39</v>
      </c>
      <c r="J116" s="50">
        <f t="shared" si="24"/>
        <v>1</v>
      </c>
      <c r="K116" s="51" t="s">
        <v>63</v>
      </c>
      <c r="L116" s="51" t="s">
        <v>7</v>
      </c>
      <c r="M116" s="60"/>
      <c r="N116" s="59"/>
      <c r="O116" s="59"/>
      <c r="P116" s="61"/>
      <c r="Q116" s="59"/>
      <c r="R116" s="59"/>
      <c r="S116" s="61"/>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62">
        <f t="shared" si="12"/>
        <v>90235.8</v>
      </c>
      <c r="BB116" s="63">
        <f t="shared" si="13"/>
        <v>90235.8</v>
      </c>
      <c r="BC116" s="58" t="str">
        <f t="shared" si="25"/>
        <v>INR  Ninety Thousand Two Hundred &amp; Thirty Five  and Paise Eighty Only</v>
      </c>
      <c r="BD116" s="65">
        <v>3955</v>
      </c>
      <c r="BE116" s="65">
        <f t="shared" si="20"/>
        <v>4473.9</v>
      </c>
      <c r="BF116" s="68">
        <f t="shared" si="21"/>
        <v>118650</v>
      </c>
      <c r="BG116" s="79">
        <f t="shared" si="16"/>
        <v>3007.86</v>
      </c>
      <c r="BH116" s="79">
        <f t="shared" si="17"/>
        <v>3402.49</v>
      </c>
      <c r="IE116" s="16"/>
      <c r="IF116" s="16"/>
      <c r="IG116" s="16"/>
      <c r="IH116" s="16"/>
      <c r="II116" s="16"/>
    </row>
    <row r="117" spans="1:243" s="15" customFormat="1" ht="170.25" customHeight="1">
      <c r="A117" s="27">
        <v>105</v>
      </c>
      <c r="B117" s="86" t="s">
        <v>594</v>
      </c>
      <c r="C117" s="47" t="s">
        <v>155</v>
      </c>
      <c r="D117" s="105">
        <v>30</v>
      </c>
      <c r="E117" s="89" t="s">
        <v>262</v>
      </c>
      <c r="F117" s="90">
        <v>3023.7</v>
      </c>
      <c r="G117" s="59"/>
      <c r="H117" s="49"/>
      <c r="I117" s="48" t="s">
        <v>39</v>
      </c>
      <c r="J117" s="50">
        <f t="shared" si="24"/>
        <v>1</v>
      </c>
      <c r="K117" s="51" t="s">
        <v>63</v>
      </c>
      <c r="L117" s="51" t="s">
        <v>7</v>
      </c>
      <c r="M117" s="60"/>
      <c r="N117" s="59"/>
      <c r="O117" s="59"/>
      <c r="P117" s="61"/>
      <c r="Q117" s="59"/>
      <c r="R117" s="59"/>
      <c r="S117" s="61"/>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62">
        <f t="shared" si="12"/>
        <v>90711</v>
      </c>
      <c r="BB117" s="63">
        <f t="shared" si="13"/>
        <v>90711</v>
      </c>
      <c r="BC117" s="58" t="str">
        <f t="shared" si="25"/>
        <v>INR  Ninety Thousand Seven Hundred &amp; Eleven  Only</v>
      </c>
      <c r="BD117" s="65">
        <v>3969</v>
      </c>
      <c r="BE117" s="65">
        <f t="shared" si="20"/>
        <v>4489.73</v>
      </c>
      <c r="BF117" s="68">
        <f t="shared" si="21"/>
        <v>119070</v>
      </c>
      <c r="BG117" s="79">
        <f t="shared" si="16"/>
        <v>3023.7</v>
      </c>
      <c r="BH117" s="79">
        <f t="shared" si="17"/>
        <v>3420.41</v>
      </c>
      <c r="IE117" s="16"/>
      <c r="IF117" s="16"/>
      <c r="IG117" s="16"/>
      <c r="IH117" s="16"/>
      <c r="II117" s="16"/>
    </row>
    <row r="118" spans="1:243" s="15" customFormat="1" ht="148.5" customHeight="1">
      <c r="A118" s="27">
        <v>106</v>
      </c>
      <c r="B118" s="86" t="s">
        <v>595</v>
      </c>
      <c r="C118" s="47" t="s">
        <v>156</v>
      </c>
      <c r="D118" s="105">
        <v>30</v>
      </c>
      <c r="E118" s="89" t="s">
        <v>262</v>
      </c>
      <c r="F118" s="90">
        <v>3039.53</v>
      </c>
      <c r="G118" s="59"/>
      <c r="H118" s="49"/>
      <c r="I118" s="48" t="s">
        <v>39</v>
      </c>
      <c r="J118" s="50">
        <f t="shared" si="24"/>
        <v>1</v>
      </c>
      <c r="K118" s="51" t="s">
        <v>63</v>
      </c>
      <c r="L118" s="51" t="s">
        <v>7</v>
      </c>
      <c r="M118" s="60"/>
      <c r="N118" s="59"/>
      <c r="O118" s="59"/>
      <c r="P118" s="61"/>
      <c r="Q118" s="59"/>
      <c r="R118" s="59"/>
      <c r="S118" s="61"/>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62">
        <f t="shared" si="12"/>
        <v>91185.9</v>
      </c>
      <c r="BB118" s="63">
        <f t="shared" si="13"/>
        <v>91185.9</v>
      </c>
      <c r="BC118" s="58" t="str">
        <f t="shared" si="25"/>
        <v>INR  Ninety One Thousand One Hundred &amp; Eighty Five  and Paise Ninety Only</v>
      </c>
      <c r="BD118" s="65">
        <v>3983</v>
      </c>
      <c r="BE118" s="65">
        <f t="shared" si="20"/>
        <v>4505.57</v>
      </c>
      <c r="BF118" s="68">
        <f t="shared" si="21"/>
        <v>119490</v>
      </c>
      <c r="BG118" s="79">
        <f t="shared" si="16"/>
        <v>3039.53</v>
      </c>
      <c r="BH118" s="79">
        <f t="shared" si="17"/>
        <v>3438.32</v>
      </c>
      <c r="IE118" s="16"/>
      <c r="IF118" s="16"/>
      <c r="IG118" s="16"/>
      <c r="IH118" s="16"/>
      <c r="II118" s="16"/>
    </row>
    <row r="119" spans="1:243" s="15" customFormat="1" ht="156.75" customHeight="1">
      <c r="A119" s="27">
        <v>107</v>
      </c>
      <c r="B119" s="86" t="s">
        <v>596</v>
      </c>
      <c r="C119" s="47" t="s">
        <v>157</v>
      </c>
      <c r="D119" s="105">
        <v>30</v>
      </c>
      <c r="E119" s="89" t="s">
        <v>262</v>
      </c>
      <c r="F119" s="90">
        <v>3055.37</v>
      </c>
      <c r="G119" s="59"/>
      <c r="H119" s="49"/>
      <c r="I119" s="48" t="s">
        <v>39</v>
      </c>
      <c r="J119" s="50">
        <f t="shared" si="24"/>
        <v>1</v>
      </c>
      <c r="K119" s="51" t="s">
        <v>63</v>
      </c>
      <c r="L119" s="51" t="s">
        <v>7</v>
      </c>
      <c r="M119" s="60"/>
      <c r="N119" s="59"/>
      <c r="O119" s="59"/>
      <c r="P119" s="61"/>
      <c r="Q119" s="59"/>
      <c r="R119" s="59"/>
      <c r="S119" s="61"/>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62">
        <f t="shared" si="12"/>
        <v>91661.1</v>
      </c>
      <c r="BB119" s="63">
        <f t="shared" si="13"/>
        <v>91661.1</v>
      </c>
      <c r="BC119" s="58" t="str">
        <f t="shared" si="25"/>
        <v>INR  Ninety One Thousand Six Hundred &amp; Sixty One  and Paise Ten Only</v>
      </c>
      <c r="BD119" s="65">
        <v>446</v>
      </c>
      <c r="BE119" s="65">
        <f t="shared" si="20"/>
        <v>504.52</v>
      </c>
      <c r="BF119" s="68">
        <f t="shared" si="21"/>
        <v>13380</v>
      </c>
      <c r="BG119" s="79">
        <f t="shared" si="16"/>
        <v>3055.37</v>
      </c>
      <c r="BH119" s="79">
        <f t="shared" si="17"/>
        <v>3456.23</v>
      </c>
      <c r="IE119" s="16"/>
      <c r="IF119" s="16"/>
      <c r="IG119" s="16"/>
      <c r="IH119" s="16"/>
      <c r="II119" s="16"/>
    </row>
    <row r="120" spans="1:243" s="15" customFormat="1" ht="162.75" customHeight="1">
      <c r="A120" s="27">
        <v>108</v>
      </c>
      <c r="B120" s="86" t="s">
        <v>597</v>
      </c>
      <c r="C120" s="47" t="s">
        <v>158</v>
      </c>
      <c r="D120" s="105">
        <v>30</v>
      </c>
      <c r="E120" s="89" t="s">
        <v>262</v>
      </c>
      <c r="F120" s="90">
        <v>3071.21</v>
      </c>
      <c r="G120" s="59"/>
      <c r="H120" s="49"/>
      <c r="I120" s="48" t="s">
        <v>39</v>
      </c>
      <c r="J120" s="50">
        <f t="shared" si="24"/>
        <v>1</v>
      </c>
      <c r="K120" s="51" t="s">
        <v>63</v>
      </c>
      <c r="L120" s="51" t="s">
        <v>7</v>
      </c>
      <c r="M120" s="60"/>
      <c r="N120" s="59"/>
      <c r="O120" s="59"/>
      <c r="P120" s="61"/>
      <c r="Q120" s="59"/>
      <c r="R120" s="59"/>
      <c r="S120" s="61"/>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62">
        <f t="shared" si="12"/>
        <v>92136.3</v>
      </c>
      <c r="BB120" s="63">
        <f t="shared" si="13"/>
        <v>92136.3</v>
      </c>
      <c r="BC120" s="58" t="str">
        <f t="shared" si="25"/>
        <v>INR  Ninety Two Thousand One Hundred &amp; Thirty Six  and Paise Thirty Only</v>
      </c>
      <c r="BD120" s="65">
        <v>446</v>
      </c>
      <c r="BE120" s="65">
        <f t="shared" si="20"/>
        <v>504.52</v>
      </c>
      <c r="BF120" s="68">
        <f t="shared" si="21"/>
        <v>13380</v>
      </c>
      <c r="BG120" s="79">
        <f t="shared" si="16"/>
        <v>3071.21</v>
      </c>
      <c r="BH120" s="79">
        <f t="shared" si="17"/>
        <v>3474.15</v>
      </c>
      <c r="IE120" s="16"/>
      <c r="IF120" s="16"/>
      <c r="IG120" s="16"/>
      <c r="IH120" s="16"/>
      <c r="II120" s="16"/>
    </row>
    <row r="121" spans="1:243" s="15" customFormat="1" ht="161.25" customHeight="1">
      <c r="A121" s="27">
        <v>109</v>
      </c>
      <c r="B121" s="86" t="s">
        <v>598</v>
      </c>
      <c r="C121" s="47" t="s">
        <v>159</v>
      </c>
      <c r="D121" s="105">
        <v>30</v>
      </c>
      <c r="E121" s="89" t="s">
        <v>262</v>
      </c>
      <c r="F121" s="90">
        <v>3091.57</v>
      </c>
      <c r="G121" s="59"/>
      <c r="H121" s="49"/>
      <c r="I121" s="48" t="s">
        <v>39</v>
      </c>
      <c r="J121" s="50">
        <f t="shared" si="24"/>
        <v>1</v>
      </c>
      <c r="K121" s="51" t="s">
        <v>63</v>
      </c>
      <c r="L121" s="51" t="s">
        <v>7</v>
      </c>
      <c r="M121" s="60"/>
      <c r="N121" s="59"/>
      <c r="O121" s="59"/>
      <c r="P121" s="61"/>
      <c r="Q121" s="59"/>
      <c r="R121" s="59"/>
      <c r="S121" s="61"/>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62">
        <f t="shared" si="12"/>
        <v>92747.1</v>
      </c>
      <c r="BB121" s="63">
        <f t="shared" si="13"/>
        <v>92747.1</v>
      </c>
      <c r="BC121" s="58" t="str">
        <f t="shared" si="25"/>
        <v>INR  Ninety Two Thousand Seven Hundred &amp; Forty Seven  and Paise Ten Only</v>
      </c>
      <c r="BD121" s="65">
        <v>446</v>
      </c>
      <c r="BE121" s="65">
        <f t="shared" si="20"/>
        <v>504.52</v>
      </c>
      <c r="BF121" s="68">
        <f t="shared" si="21"/>
        <v>13380</v>
      </c>
      <c r="BG121" s="79">
        <f t="shared" si="16"/>
        <v>3091.57</v>
      </c>
      <c r="BH121" s="79">
        <f t="shared" si="17"/>
        <v>3497.18</v>
      </c>
      <c r="IE121" s="16"/>
      <c r="IF121" s="16"/>
      <c r="IG121" s="16"/>
      <c r="IH121" s="16"/>
      <c r="II121" s="16"/>
    </row>
    <row r="122" spans="1:243" s="15" customFormat="1" ht="160.5" customHeight="1">
      <c r="A122" s="27">
        <v>110</v>
      </c>
      <c r="B122" s="86" t="s">
        <v>599</v>
      </c>
      <c r="C122" s="47" t="s">
        <v>160</v>
      </c>
      <c r="D122" s="105">
        <v>30</v>
      </c>
      <c r="E122" s="89" t="s">
        <v>262</v>
      </c>
      <c r="F122" s="90">
        <v>3111.93</v>
      </c>
      <c r="G122" s="59"/>
      <c r="H122" s="49"/>
      <c r="I122" s="48" t="s">
        <v>39</v>
      </c>
      <c r="J122" s="50">
        <f t="shared" si="24"/>
        <v>1</v>
      </c>
      <c r="K122" s="51" t="s">
        <v>63</v>
      </c>
      <c r="L122" s="51" t="s">
        <v>7</v>
      </c>
      <c r="M122" s="60"/>
      <c r="N122" s="59"/>
      <c r="O122" s="59"/>
      <c r="P122" s="61"/>
      <c r="Q122" s="59"/>
      <c r="R122" s="59"/>
      <c r="S122" s="61"/>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62">
        <f t="shared" si="12"/>
        <v>93357.9</v>
      </c>
      <c r="BB122" s="63">
        <f t="shared" si="13"/>
        <v>93357.9</v>
      </c>
      <c r="BC122" s="58" t="str">
        <f t="shared" si="25"/>
        <v>INR  Ninety Three Thousand Three Hundred &amp; Fifty Seven  and Paise Ninety Only</v>
      </c>
      <c r="BD122" s="65">
        <v>2581</v>
      </c>
      <c r="BE122" s="65">
        <f t="shared" si="20"/>
        <v>2919.63</v>
      </c>
      <c r="BF122" s="68">
        <f t="shared" si="21"/>
        <v>77430</v>
      </c>
      <c r="BG122" s="79">
        <f t="shared" si="16"/>
        <v>3111.93</v>
      </c>
      <c r="BH122" s="79">
        <f t="shared" si="17"/>
        <v>3520.22</v>
      </c>
      <c r="IE122" s="16"/>
      <c r="IF122" s="16"/>
      <c r="IG122" s="16"/>
      <c r="IH122" s="16"/>
      <c r="II122" s="16"/>
    </row>
    <row r="123" spans="1:243" s="15" customFormat="1" ht="156.75" customHeight="1">
      <c r="A123" s="27">
        <v>111</v>
      </c>
      <c r="B123" s="86" t="s">
        <v>600</v>
      </c>
      <c r="C123" s="47" t="s">
        <v>161</v>
      </c>
      <c r="D123" s="105">
        <v>30</v>
      </c>
      <c r="E123" s="89" t="s">
        <v>262</v>
      </c>
      <c r="F123" s="90">
        <v>3132.29</v>
      </c>
      <c r="G123" s="59"/>
      <c r="H123" s="49"/>
      <c r="I123" s="48" t="s">
        <v>39</v>
      </c>
      <c r="J123" s="50">
        <f t="shared" si="24"/>
        <v>1</v>
      </c>
      <c r="K123" s="51" t="s">
        <v>63</v>
      </c>
      <c r="L123" s="51" t="s">
        <v>7</v>
      </c>
      <c r="M123" s="60"/>
      <c r="N123" s="59"/>
      <c r="O123" s="59"/>
      <c r="P123" s="61"/>
      <c r="Q123" s="59"/>
      <c r="R123" s="59"/>
      <c r="S123" s="61"/>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62">
        <f t="shared" si="12"/>
        <v>93968.7</v>
      </c>
      <c r="BB123" s="63">
        <f t="shared" si="13"/>
        <v>93968.7</v>
      </c>
      <c r="BC123" s="58" t="str">
        <f t="shared" si="25"/>
        <v>INR  Ninety Three Thousand Nine Hundred &amp; Sixty Eight  and Paise Seventy Only</v>
      </c>
      <c r="BD123" s="65">
        <v>2595</v>
      </c>
      <c r="BE123" s="65">
        <f t="shared" si="20"/>
        <v>2935.46</v>
      </c>
      <c r="BF123" s="68">
        <f t="shared" si="21"/>
        <v>77850</v>
      </c>
      <c r="BG123" s="79">
        <f t="shared" si="16"/>
        <v>3132.29</v>
      </c>
      <c r="BH123" s="79">
        <f t="shared" si="17"/>
        <v>3543.25</v>
      </c>
      <c r="IE123" s="16"/>
      <c r="IF123" s="16"/>
      <c r="IG123" s="16"/>
      <c r="IH123" s="16"/>
      <c r="II123" s="16"/>
    </row>
    <row r="124" spans="1:243" s="15" customFormat="1" ht="117.75" customHeight="1">
      <c r="A124" s="27">
        <v>112</v>
      </c>
      <c r="B124" s="86" t="s">
        <v>601</v>
      </c>
      <c r="C124" s="47" t="s">
        <v>162</v>
      </c>
      <c r="D124" s="105">
        <v>106</v>
      </c>
      <c r="E124" s="89" t="s">
        <v>250</v>
      </c>
      <c r="F124" s="90">
        <v>562.21</v>
      </c>
      <c r="G124" s="59"/>
      <c r="H124" s="49"/>
      <c r="I124" s="48" t="s">
        <v>39</v>
      </c>
      <c r="J124" s="50">
        <f t="shared" si="24"/>
        <v>1</v>
      </c>
      <c r="K124" s="51" t="s">
        <v>63</v>
      </c>
      <c r="L124" s="51" t="s">
        <v>7</v>
      </c>
      <c r="M124" s="60"/>
      <c r="N124" s="59"/>
      <c r="O124" s="59"/>
      <c r="P124" s="61"/>
      <c r="Q124" s="59"/>
      <c r="R124" s="59"/>
      <c r="S124" s="61"/>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62">
        <f t="shared" si="12"/>
        <v>59594.26</v>
      </c>
      <c r="BB124" s="63">
        <f t="shared" si="13"/>
        <v>59594.26</v>
      </c>
      <c r="BC124" s="58" t="str">
        <f t="shared" si="25"/>
        <v>INR  Fifty Nine Thousand Five Hundred &amp; Ninety Four  and Paise Twenty Six Only</v>
      </c>
      <c r="BD124" s="65">
        <v>122</v>
      </c>
      <c r="BE124" s="65">
        <f t="shared" si="20"/>
        <v>138.01</v>
      </c>
      <c r="BF124" s="68">
        <f t="shared" si="21"/>
        <v>12932</v>
      </c>
      <c r="BG124" s="79">
        <f t="shared" si="16"/>
        <v>562.21</v>
      </c>
      <c r="BH124" s="79">
        <f t="shared" si="17"/>
        <v>635.97</v>
      </c>
      <c r="IE124" s="16"/>
      <c r="IF124" s="16"/>
      <c r="IG124" s="16"/>
      <c r="IH124" s="16"/>
      <c r="II124" s="16"/>
    </row>
    <row r="125" spans="1:243" s="15" customFormat="1" ht="143.25" customHeight="1">
      <c r="A125" s="27">
        <v>113</v>
      </c>
      <c r="B125" s="86" t="s">
        <v>602</v>
      </c>
      <c r="C125" s="47" t="s">
        <v>163</v>
      </c>
      <c r="D125" s="105">
        <v>13</v>
      </c>
      <c r="E125" s="89" t="s">
        <v>262</v>
      </c>
      <c r="F125" s="90">
        <v>3125.51</v>
      </c>
      <c r="G125" s="59"/>
      <c r="H125" s="49"/>
      <c r="I125" s="48" t="s">
        <v>39</v>
      </c>
      <c r="J125" s="50">
        <f t="shared" si="24"/>
        <v>1</v>
      </c>
      <c r="K125" s="51" t="s">
        <v>63</v>
      </c>
      <c r="L125" s="51" t="s">
        <v>7</v>
      </c>
      <c r="M125" s="60"/>
      <c r="N125" s="59"/>
      <c r="O125" s="59"/>
      <c r="P125" s="61"/>
      <c r="Q125" s="59"/>
      <c r="R125" s="59"/>
      <c r="S125" s="61"/>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62">
        <f t="shared" si="12"/>
        <v>40631.63</v>
      </c>
      <c r="BB125" s="63">
        <f t="shared" si="13"/>
        <v>40631.63</v>
      </c>
      <c r="BC125" s="58" t="str">
        <f t="shared" si="25"/>
        <v>INR  Forty Thousand Six Hundred &amp; Thirty One  and Paise Sixty Three Only</v>
      </c>
      <c r="BD125" s="65">
        <v>126</v>
      </c>
      <c r="BE125" s="65">
        <f t="shared" si="20"/>
        <v>142.53</v>
      </c>
      <c r="BF125" s="68">
        <f t="shared" si="21"/>
        <v>1638</v>
      </c>
      <c r="BG125" s="79">
        <f t="shared" si="16"/>
        <v>3125.51</v>
      </c>
      <c r="BH125" s="79">
        <f t="shared" si="17"/>
        <v>3535.58</v>
      </c>
      <c r="IE125" s="16"/>
      <c r="IF125" s="16"/>
      <c r="IG125" s="16"/>
      <c r="IH125" s="16"/>
      <c r="II125" s="16"/>
    </row>
    <row r="126" spans="1:243" s="15" customFormat="1" ht="139.5" customHeight="1">
      <c r="A126" s="27">
        <v>114</v>
      </c>
      <c r="B126" s="86" t="s">
        <v>603</v>
      </c>
      <c r="C126" s="47" t="s">
        <v>164</v>
      </c>
      <c r="D126" s="105">
        <v>13</v>
      </c>
      <c r="E126" s="89" t="s">
        <v>262</v>
      </c>
      <c r="F126" s="90">
        <v>3141.34</v>
      </c>
      <c r="G126" s="59"/>
      <c r="H126" s="49"/>
      <c r="I126" s="48" t="s">
        <v>39</v>
      </c>
      <c r="J126" s="50">
        <f t="shared" si="24"/>
        <v>1</v>
      </c>
      <c r="K126" s="51" t="s">
        <v>63</v>
      </c>
      <c r="L126" s="51" t="s">
        <v>7</v>
      </c>
      <c r="M126" s="60"/>
      <c r="N126" s="59"/>
      <c r="O126" s="59"/>
      <c r="P126" s="61"/>
      <c r="Q126" s="59"/>
      <c r="R126" s="59"/>
      <c r="S126" s="61"/>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62">
        <f t="shared" si="12"/>
        <v>40837.42</v>
      </c>
      <c r="BB126" s="63">
        <f t="shared" si="13"/>
        <v>40837.42</v>
      </c>
      <c r="BC126" s="58" t="str">
        <f t="shared" si="25"/>
        <v>INR  Forty Thousand Eight Hundred &amp; Thirty Seven  and Paise Forty Two Only</v>
      </c>
      <c r="BD126" s="65">
        <v>130</v>
      </c>
      <c r="BE126" s="65">
        <f t="shared" si="20"/>
        <v>147.06</v>
      </c>
      <c r="BF126" s="68">
        <f t="shared" si="21"/>
        <v>1690</v>
      </c>
      <c r="BG126" s="79">
        <f t="shared" si="16"/>
        <v>3141.34</v>
      </c>
      <c r="BH126" s="79">
        <f t="shared" si="17"/>
        <v>3553.48</v>
      </c>
      <c r="IE126" s="16"/>
      <c r="IF126" s="16"/>
      <c r="IG126" s="16"/>
      <c r="IH126" s="16"/>
      <c r="II126" s="16"/>
    </row>
    <row r="127" spans="1:243" s="15" customFormat="1" ht="143.25" customHeight="1">
      <c r="A127" s="27">
        <v>115</v>
      </c>
      <c r="B127" s="86" t="s">
        <v>604</v>
      </c>
      <c r="C127" s="47" t="s">
        <v>165</v>
      </c>
      <c r="D127" s="105">
        <v>13</v>
      </c>
      <c r="E127" s="89" t="s">
        <v>262</v>
      </c>
      <c r="F127" s="90">
        <v>3157.18</v>
      </c>
      <c r="G127" s="59"/>
      <c r="H127" s="49"/>
      <c r="I127" s="48" t="s">
        <v>39</v>
      </c>
      <c r="J127" s="50">
        <f t="shared" si="24"/>
        <v>1</v>
      </c>
      <c r="K127" s="51" t="s">
        <v>63</v>
      </c>
      <c r="L127" s="51" t="s">
        <v>7</v>
      </c>
      <c r="M127" s="60"/>
      <c r="N127" s="59"/>
      <c r="O127" s="59"/>
      <c r="P127" s="61"/>
      <c r="Q127" s="59"/>
      <c r="R127" s="59"/>
      <c r="S127" s="61"/>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62">
        <f t="shared" si="12"/>
        <v>41043.34</v>
      </c>
      <c r="BB127" s="63">
        <f t="shared" si="13"/>
        <v>41043.34</v>
      </c>
      <c r="BC127" s="58" t="str">
        <f t="shared" si="25"/>
        <v>INR  Forty One Thousand  &amp;Forty Three  and Paise Thirty Four Only</v>
      </c>
      <c r="BD127" s="65">
        <v>153</v>
      </c>
      <c r="BE127" s="65">
        <f t="shared" si="20"/>
        <v>173.07</v>
      </c>
      <c r="BF127" s="68">
        <f t="shared" si="21"/>
        <v>1989</v>
      </c>
      <c r="BG127" s="79">
        <f t="shared" si="16"/>
        <v>3157.18</v>
      </c>
      <c r="BH127" s="79">
        <f t="shared" si="17"/>
        <v>3571.4</v>
      </c>
      <c r="IE127" s="16"/>
      <c r="IF127" s="16"/>
      <c r="IG127" s="16"/>
      <c r="IH127" s="16"/>
      <c r="II127" s="16"/>
    </row>
    <row r="128" spans="1:243" s="15" customFormat="1" ht="159.75" customHeight="1">
      <c r="A128" s="27">
        <v>116</v>
      </c>
      <c r="B128" s="86" t="s">
        <v>605</v>
      </c>
      <c r="C128" s="47" t="s">
        <v>166</v>
      </c>
      <c r="D128" s="105">
        <v>13</v>
      </c>
      <c r="E128" s="89" t="s">
        <v>262</v>
      </c>
      <c r="F128" s="90">
        <v>3173.02</v>
      </c>
      <c r="G128" s="59"/>
      <c r="H128" s="49"/>
      <c r="I128" s="48" t="s">
        <v>39</v>
      </c>
      <c r="J128" s="50">
        <f t="shared" si="24"/>
        <v>1</v>
      </c>
      <c r="K128" s="51" t="s">
        <v>63</v>
      </c>
      <c r="L128" s="51" t="s">
        <v>7</v>
      </c>
      <c r="M128" s="60"/>
      <c r="N128" s="59"/>
      <c r="O128" s="59"/>
      <c r="P128" s="61"/>
      <c r="Q128" s="59"/>
      <c r="R128" s="59"/>
      <c r="S128" s="61"/>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62">
        <f t="shared" si="12"/>
        <v>41249.26</v>
      </c>
      <c r="BB128" s="63">
        <f t="shared" si="13"/>
        <v>41249.26</v>
      </c>
      <c r="BC128" s="58" t="str">
        <f t="shared" si="25"/>
        <v>INR  Forty One Thousand Two Hundred &amp; Forty Nine  and Paise Twenty Six Only</v>
      </c>
      <c r="BD128" s="65">
        <v>157</v>
      </c>
      <c r="BE128" s="65">
        <f t="shared" si="20"/>
        <v>177.6</v>
      </c>
      <c r="BF128" s="68">
        <f t="shared" si="21"/>
        <v>2041</v>
      </c>
      <c r="BG128" s="79">
        <f t="shared" si="16"/>
        <v>3173.02</v>
      </c>
      <c r="BH128" s="79">
        <f t="shared" si="17"/>
        <v>3589.32</v>
      </c>
      <c r="IE128" s="16"/>
      <c r="IF128" s="16"/>
      <c r="IG128" s="16"/>
      <c r="IH128" s="16"/>
      <c r="II128" s="16"/>
    </row>
    <row r="129" spans="1:243" s="15" customFormat="1" ht="159.75" customHeight="1">
      <c r="A129" s="27">
        <v>117</v>
      </c>
      <c r="B129" s="86" t="s">
        <v>606</v>
      </c>
      <c r="C129" s="47" t="s">
        <v>167</v>
      </c>
      <c r="D129" s="105">
        <v>13</v>
      </c>
      <c r="E129" s="89" t="s">
        <v>262</v>
      </c>
      <c r="F129" s="90">
        <v>3193.38</v>
      </c>
      <c r="G129" s="59"/>
      <c r="H129" s="49"/>
      <c r="I129" s="48" t="s">
        <v>39</v>
      </c>
      <c r="J129" s="50">
        <f>IF(I129="Less(-)",-1,1)</f>
        <v>1</v>
      </c>
      <c r="K129" s="51" t="s">
        <v>63</v>
      </c>
      <c r="L129" s="51" t="s">
        <v>7</v>
      </c>
      <c r="M129" s="60"/>
      <c r="N129" s="59"/>
      <c r="O129" s="59"/>
      <c r="P129" s="61"/>
      <c r="Q129" s="59"/>
      <c r="R129" s="59"/>
      <c r="S129" s="61"/>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62">
        <f t="shared" si="12"/>
        <v>41513.94</v>
      </c>
      <c r="BB129" s="63">
        <f t="shared" si="13"/>
        <v>41513.94</v>
      </c>
      <c r="BC129" s="58" t="str">
        <f>SpellNumber(L129,BB129)</f>
        <v>INR  Forty One Thousand Five Hundred &amp; Thirteen  and Paise Ninety Four Only</v>
      </c>
      <c r="BD129" s="65">
        <v>161</v>
      </c>
      <c r="BE129" s="65">
        <f t="shared" si="20"/>
        <v>182.12</v>
      </c>
      <c r="BF129" s="68">
        <f t="shared" si="21"/>
        <v>2093</v>
      </c>
      <c r="BG129" s="79">
        <f t="shared" si="16"/>
        <v>3193.38</v>
      </c>
      <c r="BH129" s="79">
        <f t="shared" si="17"/>
        <v>3612.35</v>
      </c>
      <c r="IE129" s="16"/>
      <c r="IF129" s="16"/>
      <c r="IG129" s="16"/>
      <c r="IH129" s="16"/>
      <c r="II129" s="16"/>
    </row>
    <row r="130" spans="1:243" s="15" customFormat="1" ht="159.75" customHeight="1">
      <c r="A130" s="27">
        <v>118</v>
      </c>
      <c r="B130" s="86" t="s">
        <v>607</v>
      </c>
      <c r="C130" s="47" t="s">
        <v>168</v>
      </c>
      <c r="D130" s="105">
        <v>13</v>
      </c>
      <c r="E130" s="89" t="s">
        <v>262</v>
      </c>
      <c r="F130" s="90">
        <v>3213.74</v>
      </c>
      <c r="G130" s="59"/>
      <c r="H130" s="49"/>
      <c r="I130" s="48" t="s">
        <v>39</v>
      </c>
      <c r="J130" s="50">
        <f aca="true" t="shared" si="26" ref="J130:J138">IF(I130="Less(-)",-1,1)</f>
        <v>1</v>
      </c>
      <c r="K130" s="51" t="s">
        <v>63</v>
      </c>
      <c r="L130" s="51" t="s">
        <v>7</v>
      </c>
      <c r="M130" s="60"/>
      <c r="N130" s="59"/>
      <c r="O130" s="59"/>
      <c r="P130" s="61"/>
      <c r="Q130" s="59"/>
      <c r="R130" s="59"/>
      <c r="S130" s="61"/>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62">
        <f t="shared" si="12"/>
        <v>41778.62</v>
      </c>
      <c r="BB130" s="63">
        <f t="shared" si="13"/>
        <v>41778.62</v>
      </c>
      <c r="BC130" s="58" t="str">
        <f aca="true" t="shared" si="27" ref="BC130:BC138">SpellNumber(L130,BB130)</f>
        <v>INR  Forty One Thousand Seven Hundred &amp; Seventy Eight  and Paise Sixty Two Only</v>
      </c>
      <c r="BD130" s="65">
        <v>135</v>
      </c>
      <c r="BE130" s="65">
        <f t="shared" si="20"/>
        <v>152.71</v>
      </c>
      <c r="BF130" s="68">
        <f t="shared" si="21"/>
        <v>1755</v>
      </c>
      <c r="BG130" s="79">
        <f t="shared" si="16"/>
        <v>3213.74</v>
      </c>
      <c r="BH130" s="79">
        <f t="shared" si="17"/>
        <v>3635.38</v>
      </c>
      <c r="IE130" s="16"/>
      <c r="IF130" s="16"/>
      <c r="IG130" s="16"/>
      <c r="IH130" s="16"/>
      <c r="II130" s="16"/>
    </row>
    <row r="131" spans="1:243" s="15" customFormat="1" ht="159.75" customHeight="1">
      <c r="A131" s="27">
        <v>119</v>
      </c>
      <c r="B131" s="86" t="s">
        <v>608</v>
      </c>
      <c r="C131" s="47" t="s">
        <v>169</v>
      </c>
      <c r="D131" s="105">
        <v>13</v>
      </c>
      <c r="E131" s="89" t="s">
        <v>262</v>
      </c>
      <c r="F131" s="90">
        <v>3234.1</v>
      </c>
      <c r="G131" s="59"/>
      <c r="H131" s="49"/>
      <c r="I131" s="48" t="s">
        <v>39</v>
      </c>
      <c r="J131" s="50">
        <f t="shared" si="26"/>
        <v>1</v>
      </c>
      <c r="K131" s="51" t="s">
        <v>63</v>
      </c>
      <c r="L131" s="51" t="s">
        <v>7</v>
      </c>
      <c r="M131" s="60"/>
      <c r="N131" s="59"/>
      <c r="O131" s="59"/>
      <c r="P131" s="61"/>
      <c r="Q131" s="59"/>
      <c r="R131" s="59"/>
      <c r="S131" s="61"/>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62">
        <f t="shared" si="12"/>
        <v>42043.3</v>
      </c>
      <c r="BB131" s="63">
        <f t="shared" si="13"/>
        <v>42043.3</v>
      </c>
      <c r="BC131" s="58" t="str">
        <f t="shared" si="27"/>
        <v>INR  Forty Two Thousand  &amp;Forty Three  and Paise Thirty Only</v>
      </c>
      <c r="BD131" s="65">
        <v>139</v>
      </c>
      <c r="BE131" s="65">
        <f t="shared" si="20"/>
        <v>157.24</v>
      </c>
      <c r="BF131" s="68">
        <f t="shared" si="21"/>
        <v>1807</v>
      </c>
      <c r="BG131" s="79">
        <f t="shared" si="16"/>
        <v>3234.1</v>
      </c>
      <c r="BH131" s="79">
        <f t="shared" si="17"/>
        <v>3658.41</v>
      </c>
      <c r="IE131" s="16"/>
      <c r="IF131" s="16"/>
      <c r="IG131" s="16"/>
      <c r="IH131" s="16"/>
      <c r="II131" s="16"/>
    </row>
    <row r="132" spans="1:243" s="15" customFormat="1" ht="159.75" customHeight="1">
      <c r="A132" s="27">
        <v>120</v>
      </c>
      <c r="B132" s="86" t="s">
        <v>609</v>
      </c>
      <c r="C132" s="47" t="s">
        <v>170</v>
      </c>
      <c r="D132" s="105">
        <v>3.15</v>
      </c>
      <c r="E132" s="89" t="s">
        <v>262</v>
      </c>
      <c r="F132" s="90">
        <v>3254.46</v>
      </c>
      <c r="G132" s="59"/>
      <c r="H132" s="49"/>
      <c r="I132" s="48" t="s">
        <v>39</v>
      </c>
      <c r="J132" s="50">
        <f t="shared" si="26"/>
        <v>1</v>
      </c>
      <c r="K132" s="51" t="s">
        <v>63</v>
      </c>
      <c r="L132" s="51" t="s">
        <v>7</v>
      </c>
      <c r="M132" s="60"/>
      <c r="N132" s="59"/>
      <c r="O132" s="59"/>
      <c r="P132" s="61"/>
      <c r="Q132" s="59"/>
      <c r="R132" s="59"/>
      <c r="S132" s="61"/>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62">
        <f t="shared" si="12"/>
        <v>10251.55</v>
      </c>
      <c r="BB132" s="63">
        <f t="shared" si="13"/>
        <v>10251.55</v>
      </c>
      <c r="BC132" s="58" t="str">
        <f t="shared" si="27"/>
        <v>INR  Ten Thousand Two Hundred &amp; Fifty One  and Paise Fifty Five Only</v>
      </c>
      <c r="BD132" s="65">
        <v>143</v>
      </c>
      <c r="BE132" s="65">
        <f t="shared" si="20"/>
        <v>161.76</v>
      </c>
      <c r="BF132" s="68">
        <f t="shared" si="21"/>
        <v>450.45</v>
      </c>
      <c r="BG132" s="79">
        <f t="shared" si="16"/>
        <v>3254.46</v>
      </c>
      <c r="BH132" s="79">
        <f t="shared" si="17"/>
        <v>3681.45</v>
      </c>
      <c r="IE132" s="16"/>
      <c r="IF132" s="16"/>
      <c r="IG132" s="16"/>
      <c r="IH132" s="16"/>
      <c r="II132" s="16"/>
    </row>
    <row r="133" spans="1:243" s="15" customFormat="1" ht="159.75" customHeight="1">
      <c r="A133" s="27">
        <v>121</v>
      </c>
      <c r="B133" s="86" t="s">
        <v>610</v>
      </c>
      <c r="C133" s="47" t="s">
        <v>171</v>
      </c>
      <c r="D133" s="105">
        <v>1250.186</v>
      </c>
      <c r="E133" s="89" t="s">
        <v>262</v>
      </c>
      <c r="F133" s="90">
        <v>95.02</v>
      </c>
      <c r="G133" s="59"/>
      <c r="H133" s="49"/>
      <c r="I133" s="48" t="s">
        <v>39</v>
      </c>
      <c r="J133" s="50">
        <f t="shared" si="26"/>
        <v>1</v>
      </c>
      <c r="K133" s="51" t="s">
        <v>63</v>
      </c>
      <c r="L133" s="51" t="s">
        <v>7</v>
      </c>
      <c r="M133" s="60"/>
      <c r="N133" s="59"/>
      <c r="O133" s="59"/>
      <c r="P133" s="61"/>
      <c r="Q133" s="59"/>
      <c r="R133" s="59"/>
      <c r="S133" s="61"/>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62">
        <f t="shared" si="12"/>
        <v>118792.67</v>
      </c>
      <c r="BB133" s="63">
        <f t="shared" si="13"/>
        <v>118792.67</v>
      </c>
      <c r="BC133" s="58" t="str">
        <f t="shared" si="27"/>
        <v>INR  One Lakh Eighteen Thousand Seven Hundred &amp; Ninety Two  and Paise Sixty Seven Only</v>
      </c>
      <c r="BD133" s="65">
        <v>34</v>
      </c>
      <c r="BE133" s="65">
        <f t="shared" si="20"/>
        <v>38.46</v>
      </c>
      <c r="BF133" s="68">
        <f t="shared" si="21"/>
        <v>42506.32</v>
      </c>
      <c r="BG133" s="79">
        <f t="shared" si="16"/>
        <v>95.02</v>
      </c>
      <c r="BH133" s="79">
        <f t="shared" si="17"/>
        <v>107.49</v>
      </c>
      <c r="IE133" s="16"/>
      <c r="IF133" s="16"/>
      <c r="IG133" s="16"/>
      <c r="IH133" s="16"/>
      <c r="II133" s="16"/>
    </row>
    <row r="134" spans="1:243" s="15" customFormat="1" ht="129" customHeight="1">
      <c r="A134" s="27">
        <v>122</v>
      </c>
      <c r="B134" s="86" t="s">
        <v>611</v>
      </c>
      <c r="C134" s="47" t="s">
        <v>172</v>
      </c>
      <c r="D134" s="105">
        <v>600</v>
      </c>
      <c r="E134" s="89" t="s">
        <v>262</v>
      </c>
      <c r="F134" s="90">
        <v>95.82</v>
      </c>
      <c r="G134" s="59"/>
      <c r="H134" s="49"/>
      <c r="I134" s="48" t="s">
        <v>39</v>
      </c>
      <c r="J134" s="50">
        <f t="shared" si="26"/>
        <v>1</v>
      </c>
      <c r="K134" s="51" t="s">
        <v>63</v>
      </c>
      <c r="L134" s="51" t="s">
        <v>7</v>
      </c>
      <c r="M134" s="60"/>
      <c r="N134" s="59"/>
      <c r="O134" s="59"/>
      <c r="P134" s="61"/>
      <c r="Q134" s="59"/>
      <c r="R134" s="59"/>
      <c r="S134" s="61"/>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62">
        <f aca="true" t="shared" si="28" ref="BA134:BA197">total_amount_ba($B$2,$D$2,D134,F134,J134,K134,M134)</f>
        <v>57492</v>
      </c>
      <c r="BB134" s="63">
        <f aca="true" t="shared" si="29" ref="BB134:BB197">BA134+SUM(N134:AZ134)</f>
        <v>57492</v>
      </c>
      <c r="BC134" s="58" t="str">
        <f t="shared" si="27"/>
        <v>INR  Fifty Seven Thousand Four Hundred &amp; Ninety Two  Only</v>
      </c>
      <c r="BD134" s="65">
        <v>122</v>
      </c>
      <c r="BE134" s="65">
        <f t="shared" si="20"/>
        <v>138.01</v>
      </c>
      <c r="BF134" s="68">
        <f t="shared" si="21"/>
        <v>73200</v>
      </c>
      <c r="BG134" s="79">
        <f t="shared" si="16"/>
        <v>95.82</v>
      </c>
      <c r="BH134" s="79">
        <f t="shared" si="17"/>
        <v>108.39</v>
      </c>
      <c r="IE134" s="16"/>
      <c r="IF134" s="16"/>
      <c r="IG134" s="16"/>
      <c r="IH134" s="16"/>
      <c r="II134" s="16"/>
    </row>
    <row r="135" spans="1:243" s="15" customFormat="1" ht="136.5" customHeight="1">
      <c r="A135" s="27">
        <v>123</v>
      </c>
      <c r="B135" s="86" t="s">
        <v>612</v>
      </c>
      <c r="C135" s="47" t="s">
        <v>173</v>
      </c>
      <c r="D135" s="105">
        <v>600</v>
      </c>
      <c r="E135" s="89" t="s">
        <v>262</v>
      </c>
      <c r="F135" s="90">
        <v>96.63</v>
      </c>
      <c r="G135" s="59"/>
      <c r="H135" s="49"/>
      <c r="I135" s="48" t="s">
        <v>39</v>
      </c>
      <c r="J135" s="50">
        <f t="shared" si="26"/>
        <v>1</v>
      </c>
      <c r="K135" s="51" t="s">
        <v>63</v>
      </c>
      <c r="L135" s="51" t="s">
        <v>7</v>
      </c>
      <c r="M135" s="60"/>
      <c r="N135" s="59"/>
      <c r="O135" s="59"/>
      <c r="P135" s="61"/>
      <c r="Q135" s="59"/>
      <c r="R135" s="59"/>
      <c r="S135" s="61"/>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62">
        <f t="shared" si="28"/>
        <v>57978</v>
      </c>
      <c r="BB135" s="63">
        <f t="shared" si="29"/>
        <v>57978</v>
      </c>
      <c r="BC135" s="58" t="str">
        <f t="shared" si="27"/>
        <v>INR  Fifty Seven Thousand Nine Hundred &amp; Seventy Eight  Only</v>
      </c>
      <c r="BD135" s="65">
        <v>122.72</v>
      </c>
      <c r="BE135" s="65">
        <f t="shared" si="20"/>
        <v>138.82</v>
      </c>
      <c r="BF135" s="68">
        <f t="shared" si="21"/>
        <v>73632</v>
      </c>
      <c r="BG135" s="79">
        <f t="shared" si="16"/>
        <v>96.63</v>
      </c>
      <c r="BH135" s="79">
        <f t="shared" si="17"/>
        <v>109.31</v>
      </c>
      <c r="IE135" s="16"/>
      <c r="IF135" s="16"/>
      <c r="IG135" s="16"/>
      <c r="IH135" s="16"/>
      <c r="II135" s="16"/>
    </row>
    <row r="136" spans="1:243" s="15" customFormat="1" ht="137.25" customHeight="1">
      <c r="A136" s="27">
        <v>124</v>
      </c>
      <c r="B136" s="86" t="s">
        <v>613</v>
      </c>
      <c r="C136" s="47" t="s">
        <v>174</v>
      </c>
      <c r="D136" s="105">
        <v>600</v>
      </c>
      <c r="E136" s="89" t="s">
        <v>262</v>
      </c>
      <c r="F136" s="90">
        <v>97.43</v>
      </c>
      <c r="G136" s="59"/>
      <c r="H136" s="49"/>
      <c r="I136" s="48" t="s">
        <v>39</v>
      </c>
      <c r="J136" s="50">
        <f t="shared" si="26"/>
        <v>1</v>
      </c>
      <c r="K136" s="51" t="s">
        <v>63</v>
      </c>
      <c r="L136" s="51" t="s">
        <v>7</v>
      </c>
      <c r="M136" s="60"/>
      <c r="N136" s="59"/>
      <c r="O136" s="59"/>
      <c r="P136" s="61"/>
      <c r="Q136" s="59"/>
      <c r="R136" s="59"/>
      <c r="S136" s="61"/>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62">
        <f t="shared" si="28"/>
        <v>58458</v>
      </c>
      <c r="BB136" s="63">
        <f t="shared" si="29"/>
        <v>58458</v>
      </c>
      <c r="BC136" s="58" t="str">
        <f t="shared" si="27"/>
        <v>INR  Fifty Eight Thousand Four Hundred &amp; Fifty Eight  Only</v>
      </c>
      <c r="BD136" s="65">
        <v>123.44</v>
      </c>
      <c r="BE136" s="65">
        <f t="shared" si="20"/>
        <v>139.64</v>
      </c>
      <c r="BF136" s="68">
        <f t="shared" si="21"/>
        <v>74064</v>
      </c>
      <c r="BG136" s="79">
        <f t="shared" si="16"/>
        <v>97.43</v>
      </c>
      <c r="BH136" s="79">
        <f t="shared" si="17"/>
        <v>110.21</v>
      </c>
      <c r="IE136" s="16"/>
      <c r="IF136" s="16"/>
      <c r="IG136" s="16"/>
      <c r="IH136" s="16"/>
      <c r="II136" s="16"/>
    </row>
    <row r="137" spans="1:243" s="15" customFormat="1" ht="138" customHeight="1">
      <c r="A137" s="27">
        <v>125</v>
      </c>
      <c r="B137" s="86" t="s">
        <v>614</v>
      </c>
      <c r="C137" s="47" t="s">
        <v>175</v>
      </c>
      <c r="D137" s="105">
        <v>600</v>
      </c>
      <c r="E137" s="89" t="s">
        <v>262</v>
      </c>
      <c r="F137" s="90">
        <v>98.23</v>
      </c>
      <c r="G137" s="59"/>
      <c r="H137" s="49"/>
      <c r="I137" s="48" t="s">
        <v>39</v>
      </c>
      <c r="J137" s="50">
        <f t="shared" si="26"/>
        <v>1</v>
      </c>
      <c r="K137" s="51" t="s">
        <v>63</v>
      </c>
      <c r="L137" s="51" t="s">
        <v>7</v>
      </c>
      <c r="M137" s="60"/>
      <c r="N137" s="59"/>
      <c r="O137" s="59"/>
      <c r="P137" s="61"/>
      <c r="Q137" s="59"/>
      <c r="R137" s="59"/>
      <c r="S137" s="61"/>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62">
        <f t="shared" si="28"/>
        <v>58938</v>
      </c>
      <c r="BB137" s="63">
        <f t="shared" si="29"/>
        <v>58938</v>
      </c>
      <c r="BC137" s="58" t="str">
        <f t="shared" si="27"/>
        <v>INR  Fifty Eight Thousand Nine Hundred &amp; Thirty Eight  Only</v>
      </c>
      <c r="BD137" s="65">
        <v>48.5</v>
      </c>
      <c r="BE137" s="65">
        <f t="shared" si="20"/>
        <v>54.86</v>
      </c>
      <c r="BF137" s="68">
        <f t="shared" si="21"/>
        <v>29100</v>
      </c>
      <c r="BG137" s="79">
        <f t="shared" si="16"/>
        <v>98.23</v>
      </c>
      <c r="BH137" s="79">
        <f t="shared" si="17"/>
        <v>111.12</v>
      </c>
      <c r="IE137" s="16"/>
      <c r="IF137" s="16"/>
      <c r="IG137" s="16"/>
      <c r="IH137" s="16"/>
      <c r="II137" s="16"/>
    </row>
    <row r="138" spans="1:243" s="15" customFormat="1" ht="132.75" customHeight="1">
      <c r="A138" s="27">
        <v>126</v>
      </c>
      <c r="B138" s="86" t="s">
        <v>615</v>
      </c>
      <c r="C138" s="47" t="s">
        <v>176</v>
      </c>
      <c r="D138" s="105">
        <v>600</v>
      </c>
      <c r="E138" s="89" t="s">
        <v>262</v>
      </c>
      <c r="F138" s="90">
        <v>99.16</v>
      </c>
      <c r="G138" s="59"/>
      <c r="H138" s="49"/>
      <c r="I138" s="48" t="s">
        <v>39</v>
      </c>
      <c r="J138" s="50">
        <f t="shared" si="26"/>
        <v>1</v>
      </c>
      <c r="K138" s="51" t="s">
        <v>63</v>
      </c>
      <c r="L138" s="51" t="s">
        <v>7</v>
      </c>
      <c r="M138" s="60"/>
      <c r="N138" s="59"/>
      <c r="O138" s="59"/>
      <c r="P138" s="61"/>
      <c r="Q138" s="59"/>
      <c r="R138" s="59"/>
      <c r="S138" s="61"/>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62">
        <f t="shared" si="28"/>
        <v>59496</v>
      </c>
      <c r="BB138" s="63">
        <f t="shared" si="29"/>
        <v>59496</v>
      </c>
      <c r="BC138" s="58" t="str">
        <f t="shared" si="27"/>
        <v>INR  Fifty Nine Thousand Four Hundred &amp; Ninety Six  Only</v>
      </c>
      <c r="BD138" s="65">
        <v>48.5</v>
      </c>
      <c r="BE138" s="65">
        <f t="shared" si="20"/>
        <v>54.86</v>
      </c>
      <c r="BF138" s="68">
        <f t="shared" si="21"/>
        <v>29100</v>
      </c>
      <c r="BG138" s="79">
        <f t="shared" si="16"/>
        <v>99.16</v>
      </c>
      <c r="BH138" s="79">
        <f t="shared" si="17"/>
        <v>112.17</v>
      </c>
      <c r="IE138" s="16"/>
      <c r="IF138" s="16"/>
      <c r="IG138" s="16"/>
      <c r="IH138" s="16"/>
      <c r="II138" s="16"/>
    </row>
    <row r="139" spans="1:243" s="15" customFormat="1" ht="126" customHeight="1">
      <c r="A139" s="27">
        <v>127</v>
      </c>
      <c r="B139" s="86" t="s">
        <v>616</v>
      </c>
      <c r="C139" s="47" t="s">
        <v>177</v>
      </c>
      <c r="D139" s="105">
        <v>600</v>
      </c>
      <c r="E139" s="89" t="s">
        <v>262</v>
      </c>
      <c r="F139" s="90">
        <v>100.09</v>
      </c>
      <c r="G139" s="59"/>
      <c r="H139" s="49"/>
      <c r="I139" s="48" t="s">
        <v>39</v>
      </c>
      <c r="J139" s="50">
        <f aca="true" t="shared" si="30" ref="J139:J154">IF(I139="Less(-)",-1,1)</f>
        <v>1</v>
      </c>
      <c r="K139" s="51" t="s">
        <v>63</v>
      </c>
      <c r="L139" s="51" t="s">
        <v>7</v>
      </c>
      <c r="M139" s="60"/>
      <c r="N139" s="59"/>
      <c r="O139" s="59"/>
      <c r="P139" s="61"/>
      <c r="Q139" s="59"/>
      <c r="R139" s="59"/>
      <c r="S139" s="61"/>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62">
        <f t="shared" si="28"/>
        <v>60054</v>
      </c>
      <c r="BB139" s="63">
        <f t="shared" si="29"/>
        <v>60054</v>
      </c>
      <c r="BC139" s="58" t="str">
        <f aca="true" t="shared" si="31" ref="BC139:BC154">SpellNumber(L139,BB139)</f>
        <v>INR  Sixty Thousand  &amp;Fifty Four  Only</v>
      </c>
      <c r="BD139" s="65">
        <v>5920.24</v>
      </c>
      <c r="BE139" s="65">
        <f t="shared" si="14"/>
        <v>6696.98</v>
      </c>
      <c r="BF139" s="68">
        <f t="shared" si="15"/>
        <v>3552144</v>
      </c>
      <c r="BG139" s="79">
        <f t="shared" si="16"/>
        <v>100.09</v>
      </c>
      <c r="BH139" s="79">
        <f t="shared" si="17"/>
        <v>113.22</v>
      </c>
      <c r="IE139" s="16"/>
      <c r="IF139" s="16"/>
      <c r="IG139" s="16"/>
      <c r="IH139" s="16"/>
      <c r="II139" s="16"/>
    </row>
    <row r="140" spans="1:243" s="15" customFormat="1" ht="134.25" customHeight="1">
      <c r="A140" s="27">
        <v>128</v>
      </c>
      <c r="B140" s="86" t="s">
        <v>617</v>
      </c>
      <c r="C140" s="47" t="s">
        <v>178</v>
      </c>
      <c r="D140" s="105">
        <v>600</v>
      </c>
      <c r="E140" s="89" t="s">
        <v>262</v>
      </c>
      <c r="F140" s="90">
        <v>101.02</v>
      </c>
      <c r="G140" s="59"/>
      <c r="H140" s="49"/>
      <c r="I140" s="48" t="s">
        <v>39</v>
      </c>
      <c r="J140" s="50">
        <f t="shared" si="30"/>
        <v>1</v>
      </c>
      <c r="K140" s="51" t="s">
        <v>63</v>
      </c>
      <c r="L140" s="51" t="s">
        <v>7</v>
      </c>
      <c r="M140" s="60"/>
      <c r="N140" s="59"/>
      <c r="O140" s="59"/>
      <c r="P140" s="61"/>
      <c r="Q140" s="59"/>
      <c r="R140" s="59"/>
      <c r="S140" s="61"/>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62">
        <f t="shared" si="28"/>
        <v>60612</v>
      </c>
      <c r="BB140" s="63">
        <f t="shared" si="29"/>
        <v>60612</v>
      </c>
      <c r="BC140" s="58" t="str">
        <f t="shared" si="31"/>
        <v>INR  Sixty Thousand Six Hundred &amp; Twelve  Only</v>
      </c>
      <c r="BD140" s="65">
        <v>5940.24</v>
      </c>
      <c r="BE140" s="65">
        <f t="shared" si="14"/>
        <v>6719.6</v>
      </c>
      <c r="BF140" s="68">
        <f t="shared" si="15"/>
        <v>3564144</v>
      </c>
      <c r="BG140" s="79">
        <f t="shared" si="16"/>
        <v>101.02</v>
      </c>
      <c r="BH140" s="79">
        <f t="shared" si="17"/>
        <v>114.27</v>
      </c>
      <c r="IE140" s="16"/>
      <c r="IF140" s="16"/>
      <c r="IG140" s="16"/>
      <c r="IH140" s="16"/>
      <c r="II140" s="16"/>
    </row>
    <row r="141" spans="1:243" s="15" customFormat="1" ht="129.75" customHeight="1">
      <c r="A141" s="27">
        <v>129</v>
      </c>
      <c r="B141" s="86" t="s">
        <v>618</v>
      </c>
      <c r="C141" s="47" t="s">
        <v>179</v>
      </c>
      <c r="D141" s="105">
        <v>26.31</v>
      </c>
      <c r="E141" s="89" t="s">
        <v>262</v>
      </c>
      <c r="F141" s="90">
        <v>101.94</v>
      </c>
      <c r="G141" s="59"/>
      <c r="H141" s="49"/>
      <c r="I141" s="48" t="s">
        <v>39</v>
      </c>
      <c r="J141" s="50">
        <f t="shared" si="30"/>
        <v>1</v>
      </c>
      <c r="K141" s="51" t="s">
        <v>63</v>
      </c>
      <c r="L141" s="51" t="s">
        <v>7</v>
      </c>
      <c r="M141" s="60"/>
      <c r="N141" s="59"/>
      <c r="O141" s="59"/>
      <c r="P141" s="61"/>
      <c r="Q141" s="59"/>
      <c r="R141" s="59"/>
      <c r="S141" s="61"/>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62">
        <f t="shared" si="28"/>
        <v>2682.04</v>
      </c>
      <c r="BB141" s="63">
        <f t="shared" si="29"/>
        <v>2682.04</v>
      </c>
      <c r="BC141" s="58" t="str">
        <f t="shared" si="31"/>
        <v>INR  Two Thousand Six Hundred &amp; Eighty Two  and Paise Four Only</v>
      </c>
      <c r="BD141" s="65">
        <v>5960.24</v>
      </c>
      <c r="BE141" s="65">
        <f t="shared" si="14"/>
        <v>6742.22</v>
      </c>
      <c r="BF141" s="68">
        <f t="shared" si="15"/>
        <v>156813.91</v>
      </c>
      <c r="BG141" s="79">
        <f t="shared" si="16"/>
        <v>101.94</v>
      </c>
      <c r="BH141" s="79">
        <f t="shared" si="17"/>
        <v>115.31</v>
      </c>
      <c r="IE141" s="16"/>
      <c r="IF141" s="16"/>
      <c r="IG141" s="16"/>
      <c r="IH141" s="16"/>
      <c r="II141" s="16"/>
    </row>
    <row r="142" spans="1:243" s="15" customFormat="1" ht="138.75" customHeight="1">
      <c r="A142" s="27">
        <v>130</v>
      </c>
      <c r="B142" s="86" t="s">
        <v>619</v>
      </c>
      <c r="C142" s="47" t="s">
        <v>180</v>
      </c>
      <c r="D142" s="105">
        <v>1250.186</v>
      </c>
      <c r="E142" s="89" t="s">
        <v>262</v>
      </c>
      <c r="F142" s="90">
        <v>51.02</v>
      </c>
      <c r="G142" s="59"/>
      <c r="H142" s="49"/>
      <c r="I142" s="48" t="s">
        <v>39</v>
      </c>
      <c r="J142" s="50">
        <f t="shared" si="30"/>
        <v>1</v>
      </c>
      <c r="K142" s="51" t="s">
        <v>63</v>
      </c>
      <c r="L142" s="51" t="s">
        <v>7</v>
      </c>
      <c r="M142" s="60"/>
      <c r="N142" s="59"/>
      <c r="O142" s="59"/>
      <c r="P142" s="61"/>
      <c r="Q142" s="59"/>
      <c r="R142" s="59"/>
      <c r="S142" s="61"/>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62">
        <f t="shared" si="28"/>
        <v>63784.49</v>
      </c>
      <c r="BB142" s="63">
        <f t="shared" si="29"/>
        <v>63784.49</v>
      </c>
      <c r="BC142" s="58" t="str">
        <f t="shared" si="31"/>
        <v>INR  Sixty Three Thousand Seven Hundred &amp; Eighty Four  and Paise Forty Nine Only</v>
      </c>
      <c r="BD142" s="65">
        <v>359</v>
      </c>
      <c r="BE142" s="65">
        <f t="shared" si="14"/>
        <v>406.1</v>
      </c>
      <c r="BF142" s="68">
        <f t="shared" si="15"/>
        <v>448816.77</v>
      </c>
      <c r="BG142" s="79">
        <f t="shared" si="16"/>
        <v>51.02</v>
      </c>
      <c r="BH142" s="79">
        <f t="shared" si="17"/>
        <v>57.71</v>
      </c>
      <c r="IE142" s="16"/>
      <c r="IF142" s="16"/>
      <c r="IG142" s="16"/>
      <c r="IH142" s="16"/>
      <c r="II142" s="16"/>
    </row>
    <row r="143" spans="1:243" s="15" customFormat="1" ht="146.25" customHeight="1">
      <c r="A143" s="27">
        <v>131</v>
      </c>
      <c r="B143" s="86" t="s">
        <v>620</v>
      </c>
      <c r="C143" s="47" t="s">
        <v>181</v>
      </c>
      <c r="D143" s="105">
        <v>600</v>
      </c>
      <c r="E143" s="89" t="s">
        <v>262</v>
      </c>
      <c r="F143" s="90">
        <v>51.82</v>
      </c>
      <c r="G143" s="59"/>
      <c r="H143" s="49"/>
      <c r="I143" s="48" t="s">
        <v>39</v>
      </c>
      <c r="J143" s="50">
        <f t="shared" si="30"/>
        <v>1</v>
      </c>
      <c r="K143" s="51" t="s">
        <v>63</v>
      </c>
      <c r="L143" s="51" t="s">
        <v>7</v>
      </c>
      <c r="M143" s="60"/>
      <c r="N143" s="59"/>
      <c r="O143" s="59"/>
      <c r="P143" s="61"/>
      <c r="Q143" s="59"/>
      <c r="R143" s="59"/>
      <c r="S143" s="61"/>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62">
        <f t="shared" si="28"/>
        <v>31092</v>
      </c>
      <c r="BB143" s="63">
        <f t="shared" si="29"/>
        <v>31092</v>
      </c>
      <c r="BC143" s="58" t="str">
        <f t="shared" si="31"/>
        <v>INR  Thirty One Thousand  &amp;Ninety Two  Only</v>
      </c>
      <c r="BD143" s="65">
        <v>377</v>
      </c>
      <c r="BE143" s="65">
        <f t="shared" si="14"/>
        <v>426.46</v>
      </c>
      <c r="BF143" s="68">
        <f t="shared" si="15"/>
        <v>226200</v>
      </c>
      <c r="BG143" s="79">
        <f aca="true" t="shared" si="32" ref="BG143:BG206">ROUND(F143,2)</f>
        <v>51.82</v>
      </c>
      <c r="BH143" s="79">
        <f aca="true" t="shared" si="33" ref="BH143:BH206">ROUND(BG143*1.12*1.01,2)</f>
        <v>58.62</v>
      </c>
      <c r="IE143" s="16"/>
      <c r="IF143" s="16"/>
      <c r="IG143" s="16"/>
      <c r="IH143" s="16"/>
      <c r="II143" s="16"/>
    </row>
    <row r="144" spans="1:243" s="15" customFormat="1" ht="141.75" customHeight="1">
      <c r="A144" s="27">
        <v>132</v>
      </c>
      <c r="B144" s="86" t="s">
        <v>621</v>
      </c>
      <c r="C144" s="47" t="s">
        <v>182</v>
      </c>
      <c r="D144" s="105">
        <v>600</v>
      </c>
      <c r="E144" s="89" t="s">
        <v>262</v>
      </c>
      <c r="F144" s="90">
        <v>52.62</v>
      </c>
      <c r="G144" s="59"/>
      <c r="H144" s="49"/>
      <c r="I144" s="48" t="s">
        <v>39</v>
      </c>
      <c r="J144" s="50">
        <f t="shared" si="30"/>
        <v>1</v>
      </c>
      <c r="K144" s="51" t="s">
        <v>63</v>
      </c>
      <c r="L144" s="51" t="s">
        <v>7</v>
      </c>
      <c r="M144" s="60"/>
      <c r="N144" s="59"/>
      <c r="O144" s="59"/>
      <c r="P144" s="61"/>
      <c r="Q144" s="59"/>
      <c r="R144" s="59"/>
      <c r="S144" s="61"/>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62">
        <f t="shared" si="28"/>
        <v>31572</v>
      </c>
      <c r="BB144" s="63">
        <f t="shared" si="29"/>
        <v>31572</v>
      </c>
      <c r="BC144" s="58" t="str">
        <f t="shared" si="31"/>
        <v>INR  Thirty One Thousand Five Hundred &amp; Seventy Two  Only</v>
      </c>
      <c r="BD144" s="65">
        <v>395</v>
      </c>
      <c r="BE144" s="65">
        <f t="shared" si="14"/>
        <v>446.82</v>
      </c>
      <c r="BF144" s="68">
        <f t="shared" si="15"/>
        <v>237000</v>
      </c>
      <c r="BG144" s="79">
        <f t="shared" si="32"/>
        <v>52.62</v>
      </c>
      <c r="BH144" s="79">
        <f t="shared" si="33"/>
        <v>59.52</v>
      </c>
      <c r="IE144" s="16"/>
      <c r="IF144" s="16"/>
      <c r="IG144" s="16"/>
      <c r="IH144" s="16"/>
      <c r="II144" s="16"/>
    </row>
    <row r="145" spans="1:243" s="15" customFormat="1" ht="140.25" customHeight="1">
      <c r="A145" s="27">
        <v>133</v>
      </c>
      <c r="B145" s="86" t="s">
        <v>622</v>
      </c>
      <c r="C145" s="47" t="s">
        <v>183</v>
      </c>
      <c r="D145" s="105">
        <v>600</v>
      </c>
      <c r="E145" s="89" t="s">
        <v>262</v>
      </c>
      <c r="F145" s="90">
        <v>53.43</v>
      </c>
      <c r="G145" s="59"/>
      <c r="H145" s="49"/>
      <c r="I145" s="48" t="s">
        <v>39</v>
      </c>
      <c r="J145" s="50">
        <f t="shared" si="30"/>
        <v>1</v>
      </c>
      <c r="K145" s="51" t="s">
        <v>63</v>
      </c>
      <c r="L145" s="51" t="s">
        <v>7</v>
      </c>
      <c r="M145" s="60"/>
      <c r="N145" s="59"/>
      <c r="O145" s="59"/>
      <c r="P145" s="61"/>
      <c r="Q145" s="59"/>
      <c r="R145" s="59"/>
      <c r="S145" s="61"/>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62">
        <f t="shared" si="28"/>
        <v>32058</v>
      </c>
      <c r="BB145" s="63">
        <f t="shared" si="29"/>
        <v>32058</v>
      </c>
      <c r="BC145" s="58" t="str">
        <f t="shared" si="31"/>
        <v>INR  Thirty Two Thousand  &amp;Fifty Eight  Only</v>
      </c>
      <c r="BD145" s="65">
        <v>71269</v>
      </c>
      <c r="BE145" s="65">
        <f t="shared" si="14"/>
        <v>80619.49</v>
      </c>
      <c r="BF145" s="68">
        <f t="shared" si="15"/>
        <v>42761400</v>
      </c>
      <c r="BG145" s="79">
        <f t="shared" si="32"/>
        <v>53.43</v>
      </c>
      <c r="BH145" s="79">
        <f t="shared" si="33"/>
        <v>60.44</v>
      </c>
      <c r="IE145" s="16"/>
      <c r="IF145" s="16"/>
      <c r="IG145" s="16"/>
      <c r="IH145" s="16"/>
      <c r="II145" s="16"/>
    </row>
    <row r="146" spans="1:243" s="15" customFormat="1" ht="139.5" customHeight="1">
      <c r="A146" s="27">
        <v>134</v>
      </c>
      <c r="B146" s="86" t="s">
        <v>623</v>
      </c>
      <c r="C146" s="47" t="s">
        <v>184</v>
      </c>
      <c r="D146" s="105">
        <v>600</v>
      </c>
      <c r="E146" s="89" t="s">
        <v>262</v>
      </c>
      <c r="F146" s="90">
        <v>54.23</v>
      </c>
      <c r="G146" s="59"/>
      <c r="H146" s="49"/>
      <c r="I146" s="48" t="s">
        <v>39</v>
      </c>
      <c r="J146" s="50">
        <f t="shared" si="30"/>
        <v>1</v>
      </c>
      <c r="K146" s="51" t="s">
        <v>63</v>
      </c>
      <c r="L146" s="51" t="s">
        <v>7</v>
      </c>
      <c r="M146" s="60"/>
      <c r="N146" s="59"/>
      <c r="O146" s="59"/>
      <c r="P146" s="61"/>
      <c r="Q146" s="59"/>
      <c r="R146" s="59"/>
      <c r="S146" s="61"/>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62">
        <f t="shared" si="28"/>
        <v>32538</v>
      </c>
      <c r="BB146" s="63">
        <f t="shared" si="29"/>
        <v>32538</v>
      </c>
      <c r="BC146" s="58" t="str">
        <f t="shared" si="31"/>
        <v>INR  Thirty Two Thousand Five Hundred &amp; Thirty Eight  Only</v>
      </c>
      <c r="BD146" s="65">
        <v>71699</v>
      </c>
      <c r="BE146" s="65">
        <f t="shared" si="14"/>
        <v>81105.91</v>
      </c>
      <c r="BF146" s="68">
        <f t="shared" si="15"/>
        <v>43019400</v>
      </c>
      <c r="BG146" s="79">
        <f t="shared" si="32"/>
        <v>54.23</v>
      </c>
      <c r="BH146" s="79">
        <f t="shared" si="33"/>
        <v>61.34</v>
      </c>
      <c r="IE146" s="16"/>
      <c r="IF146" s="16"/>
      <c r="IG146" s="16"/>
      <c r="IH146" s="16"/>
      <c r="II146" s="16"/>
    </row>
    <row r="147" spans="1:243" s="15" customFormat="1" ht="140.25" customHeight="1">
      <c r="A147" s="27">
        <v>135</v>
      </c>
      <c r="B147" s="86" t="s">
        <v>624</v>
      </c>
      <c r="C147" s="47" t="s">
        <v>185</v>
      </c>
      <c r="D147" s="105">
        <v>600</v>
      </c>
      <c r="E147" s="89" t="s">
        <v>262</v>
      </c>
      <c r="F147" s="90">
        <v>55.16</v>
      </c>
      <c r="G147" s="59"/>
      <c r="H147" s="49"/>
      <c r="I147" s="48" t="s">
        <v>39</v>
      </c>
      <c r="J147" s="50">
        <f t="shared" si="30"/>
        <v>1</v>
      </c>
      <c r="K147" s="51" t="s">
        <v>63</v>
      </c>
      <c r="L147" s="51" t="s">
        <v>7</v>
      </c>
      <c r="M147" s="60"/>
      <c r="N147" s="59"/>
      <c r="O147" s="59"/>
      <c r="P147" s="61"/>
      <c r="Q147" s="59"/>
      <c r="R147" s="59"/>
      <c r="S147" s="61"/>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62">
        <f t="shared" si="28"/>
        <v>33096</v>
      </c>
      <c r="BB147" s="63">
        <f t="shared" si="29"/>
        <v>33096</v>
      </c>
      <c r="BC147" s="58" t="str">
        <f t="shared" si="31"/>
        <v>INR  Thirty Three Thousand  &amp;Ninety Six  Only</v>
      </c>
      <c r="BD147" s="65">
        <v>72129</v>
      </c>
      <c r="BE147" s="65">
        <f t="shared" si="14"/>
        <v>81592.32</v>
      </c>
      <c r="BF147" s="68">
        <f t="shared" si="15"/>
        <v>43277400</v>
      </c>
      <c r="BG147" s="79">
        <f t="shared" si="32"/>
        <v>55.16</v>
      </c>
      <c r="BH147" s="79">
        <f t="shared" si="33"/>
        <v>62.4</v>
      </c>
      <c r="IE147" s="16"/>
      <c r="IF147" s="16"/>
      <c r="IG147" s="16"/>
      <c r="IH147" s="16"/>
      <c r="II147" s="16"/>
    </row>
    <row r="148" spans="1:243" s="15" customFormat="1" ht="138" customHeight="1">
      <c r="A148" s="27">
        <v>136</v>
      </c>
      <c r="B148" s="86" t="s">
        <v>625</v>
      </c>
      <c r="C148" s="47" t="s">
        <v>186</v>
      </c>
      <c r="D148" s="105">
        <v>600</v>
      </c>
      <c r="E148" s="89" t="s">
        <v>262</v>
      </c>
      <c r="F148" s="90">
        <v>56.08</v>
      </c>
      <c r="G148" s="59"/>
      <c r="H148" s="49"/>
      <c r="I148" s="48" t="s">
        <v>39</v>
      </c>
      <c r="J148" s="50">
        <f t="shared" si="30"/>
        <v>1</v>
      </c>
      <c r="K148" s="51" t="s">
        <v>63</v>
      </c>
      <c r="L148" s="51" t="s">
        <v>7</v>
      </c>
      <c r="M148" s="60"/>
      <c r="N148" s="59"/>
      <c r="O148" s="59"/>
      <c r="P148" s="61"/>
      <c r="Q148" s="59"/>
      <c r="R148" s="59"/>
      <c r="S148" s="61"/>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62">
        <f t="shared" si="28"/>
        <v>33648</v>
      </c>
      <c r="BB148" s="63">
        <f t="shared" si="29"/>
        <v>33648</v>
      </c>
      <c r="BC148" s="58" t="str">
        <f t="shared" si="31"/>
        <v>INR  Thirty Three Thousand Six Hundred &amp; Forty Eight  Only</v>
      </c>
      <c r="BD148" s="65">
        <v>4243</v>
      </c>
      <c r="BE148" s="65">
        <f t="shared" si="14"/>
        <v>4799.68</v>
      </c>
      <c r="BF148" s="68">
        <f t="shared" si="15"/>
        <v>2545800</v>
      </c>
      <c r="BG148" s="79">
        <f t="shared" si="32"/>
        <v>56.08</v>
      </c>
      <c r="BH148" s="79">
        <f t="shared" si="33"/>
        <v>63.44</v>
      </c>
      <c r="IE148" s="16"/>
      <c r="IF148" s="16"/>
      <c r="IG148" s="16"/>
      <c r="IH148" s="16"/>
      <c r="II148" s="16"/>
    </row>
    <row r="149" spans="1:243" s="15" customFormat="1" ht="138" customHeight="1">
      <c r="A149" s="27">
        <v>137</v>
      </c>
      <c r="B149" s="86" t="s">
        <v>626</v>
      </c>
      <c r="C149" s="47" t="s">
        <v>187</v>
      </c>
      <c r="D149" s="105">
        <v>600</v>
      </c>
      <c r="E149" s="89" t="s">
        <v>262</v>
      </c>
      <c r="F149" s="90">
        <v>57.01</v>
      </c>
      <c r="G149" s="59"/>
      <c r="H149" s="49"/>
      <c r="I149" s="48" t="s">
        <v>39</v>
      </c>
      <c r="J149" s="50">
        <f t="shared" si="30"/>
        <v>1</v>
      </c>
      <c r="K149" s="51" t="s">
        <v>63</v>
      </c>
      <c r="L149" s="51" t="s">
        <v>7</v>
      </c>
      <c r="M149" s="60"/>
      <c r="N149" s="59"/>
      <c r="O149" s="59"/>
      <c r="P149" s="61"/>
      <c r="Q149" s="59"/>
      <c r="R149" s="59"/>
      <c r="S149" s="61"/>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62">
        <f t="shared" si="28"/>
        <v>34206</v>
      </c>
      <c r="BB149" s="63">
        <f t="shared" si="29"/>
        <v>34206</v>
      </c>
      <c r="BC149" s="58" t="str">
        <f t="shared" si="31"/>
        <v>INR  Thirty Four Thousand Two Hundred &amp; Six  Only</v>
      </c>
      <c r="BD149" s="65">
        <v>4354</v>
      </c>
      <c r="BE149" s="65">
        <f t="shared" si="14"/>
        <v>4925.24</v>
      </c>
      <c r="BF149" s="68">
        <f t="shared" si="15"/>
        <v>2612400</v>
      </c>
      <c r="BG149" s="79">
        <f t="shared" si="32"/>
        <v>57.01</v>
      </c>
      <c r="BH149" s="79">
        <f t="shared" si="33"/>
        <v>64.49</v>
      </c>
      <c r="IE149" s="16"/>
      <c r="IF149" s="16"/>
      <c r="IG149" s="16"/>
      <c r="IH149" s="16"/>
      <c r="II149" s="16"/>
    </row>
    <row r="150" spans="1:243" s="15" customFormat="1" ht="138" customHeight="1">
      <c r="A150" s="27">
        <v>138</v>
      </c>
      <c r="B150" s="86" t="s">
        <v>627</v>
      </c>
      <c r="C150" s="47" t="s">
        <v>188</v>
      </c>
      <c r="D150" s="105">
        <v>26.31</v>
      </c>
      <c r="E150" s="89" t="s">
        <v>262</v>
      </c>
      <c r="F150" s="90">
        <v>57.94</v>
      </c>
      <c r="G150" s="59"/>
      <c r="H150" s="49"/>
      <c r="I150" s="48" t="s">
        <v>39</v>
      </c>
      <c r="J150" s="50">
        <f t="shared" si="30"/>
        <v>1</v>
      </c>
      <c r="K150" s="51" t="s">
        <v>63</v>
      </c>
      <c r="L150" s="51" t="s">
        <v>7</v>
      </c>
      <c r="M150" s="60"/>
      <c r="N150" s="59"/>
      <c r="O150" s="59"/>
      <c r="P150" s="61"/>
      <c r="Q150" s="59"/>
      <c r="R150" s="59"/>
      <c r="S150" s="61"/>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62">
        <f t="shared" si="28"/>
        <v>1524.4</v>
      </c>
      <c r="BB150" s="63">
        <f t="shared" si="29"/>
        <v>1524.4</v>
      </c>
      <c r="BC150" s="58" t="str">
        <f t="shared" si="31"/>
        <v>INR  One Thousand Five Hundred &amp; Twenty Four  and Paise Forty Only</v>
      </c>
      <c r="BD150" s="65">
        <v>4465</v>
      </c>
      <c r="BE150" s="65">
        <f t="shared" si="14"/>
        <v>5050.81</v>
      </c>
      <c r="BF150" s="68">
        <f t="shared" si="15"/>
        <v>117474.15</v>
      </c>
      <c r="BG150" s="79">
        <f t="shared" si="32"/>
        <v>57.94</v>
      </c>
      <c r="BH150" s="79">
        <f t="shared" si="33"/>
        <v>65.54</v>
      </c>
      <c r="IE150" s="16"/>
      <c r="IF150" s="16"/>
      <c r="IG150" s="16"/>
      <c r="IH150" s="16"/>
      <c r="II150" s="16"/>
    </row>
    <row r="151" spans="1:243" s="15" customFormat="1" ht="58.5" customHeight="1">
      <c r="A151" s="27">
        <v>139</v>
      </c>
      <c r="B151" s="86" t="s">
        <v>628</v>
      </c>
      <c r="C151" s="47" t="s">
        <v>189</v>
      </c>
      <c r="D151" s="105">
        <v>19675</v>
      </c>
      <c r="E151" s="89" t="s">
        <v>262</v>
      </c>
      <c r="F151" s="90">
        <v>124.43</v>
      </c>
      <c r="G151" s="59"/>
      <c r="H151" s="49"/>
      <c r="I151" s="48" t="s">
        <v>39</v>
      </c>
      <c r="J151" s="50">
        <f t="shared" si="30"/>
        <v>1</v>
      </c>
      <c r="K151" s="51" t="s">
        <v>63</v>
      </c>
      <c r="L151" s="51" t="s">
        <v>7</v>
      </c>
      <c r="M151" s="60"/>
      <c r="N151" s="59"/>
      <c r="O151" s="59"/>
      <c r="P151" s="61"/>
      <c r="Q151" s="59"/>
      <c r="R151" s="59"/>
      <c r="S151" s="61"/>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62">
        <f t="shared" si="28"/>
        <v>2448160.25</v>
      </c>
      <c r="BB151" s="63">
        <f t="shared" si="29"/>
        <v>2448160.25</v>
      </c>
      <c r="BC151" s="58" t="str">
        <f t="shared" si="31"/>
        <v>INR  Twenty Four Lakh Forty Eight Thousand One Hundred &amp; Sixty  and Paise Twenty Five Only</v>
      </c>
      <c r="BD151" s="65">
        <v>4576</v>
      </c>
      <c r="BE151" s="65">
        <f t="shared" si="14"/>
        <v>5176.37</v>
      </c>
      <c r="BF151" s="68">
        <f t="shared" si="15"/>
        <v>90032800</v>
      </c>
      <c r="BG151" s="79">
        <f t="shared" si="32"/>
        <v>124.43</v>
      </c>
      <c r="BH151" s="79">
        <f t="shared" si="33"/>
        <v>140.76</v>
      </c>
      <c r="IE151" s="16"/>
      <c r="IF151" s="16"/>
      <c r="IG151" s="16"/>
      <c r="IH151" s="16"/>
      <c r="II151" s="16"/>
    </row>
    <row r="152" spans="1:243" s="15" customFormat="1" ht="98.25" customHeight="1">
      <c r="A152" s="27">
        <v>140</v>
      </c>
      <c r="B152" s="86" t="s">
        <v>453</v>
      </c>
      <c r="C152" s="47" t="s">
        <v>190</v>
      </c>
      <c r="D152" s="105">
        <v>19675</v>
      </c>
      <c r="E152" s="89" t="s">
        <v>262</v>
      </c>
      <c r="F152" s="90">
        <v>70.13</v>
      </c>
      <c r="G152" s="59"/>
      <c r="H152" s="49"/>
      <c r="I152" s="48" t="s">
        <v>39</v>
      </c>
      <c r="J152" s="50">
        <f t="shared" si="30"/>
        <v>1</v>
      </c>
      <c r="K152" s="51" t="s">
        <v>63</v>
      </c>
      <c r="L152" s="51" t="s">
        <v>7</v>
      </c>
      <c r="M152" s="60"/>
      <c r="N152" s="59"/>
      <c r="O152" s="59"/>
      <c r="P152" s="61"/>
      <c r="Q152" s="59"/>
      <c r="R152" s="59"/>
      <c r="S152" s="61"/>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62">
        <f t="shared" si="28"/>
        <v>1379807.75</v>
      </c>
      <c r="BB152" s="63">
        <f t="shared" si="29"/>
        <v>1379807.75</v>
      </c>
      <c r="BC152" s="58" t="str">
        <f t="shared" si="31"/>
        <v>INR  Thirteen Lakh Seventy Nine Thousand Eight Hundred &amp; Seven  and Paise Seventy Five Only</v>
      </c>
      <c r="BD152" s="65">
        <v>592</v>
      </c>
      <c r="BE152" s="65">
        <f t="shared" si="14"/>
        <v>669.67</v>
      </c>
      <c r="BF152" s="68">
        <f t="shared" si="15"/>
        <v>11647600</v>
      </c>
      <c r="BG152" s="79">
        <f t="shared" si="32"/>
        <v>70.13</v>
      </c>
      <c r="BH152" s="79">
        <f t="shared" si="33"/>
        <v>79.33</v>
      </c>
      <c r="IE152" s="16"/>
      <c r="IF152" s="16"/>
      <c r="IG152" s="16"/>
      <c r="IH152" s="16"/>
      <c r="II152" s="16"/>
    </row>
    <row r="153" spans="1:243" s="15" customFormat="1" ht="131.25" customHeight="1">
      <c r="A153" s="27">
        <v>141</v>
      </c>
      <c r="B153" s="86" t="s">
        <v>629</v>
      </c>
      <c r="C153" s="47" t="s">
        <v>191</v>
      </c>
      <c r="D153" s="105">
        <v>19675</v>
      </c>
      <c r="E153" s="89" t="s">
        <v>262</v>
      </c>
      <c r="F153" s="90">
        <v>34.84</v>
      </c>
      <c r="G153" s="59"/>
      <c r="H153" s="49"/>
      <c r="I153" s="48" t="s">
        <v>39</v>
      </c>
      <c r="J153" s="50">
        <f t="shared" si="30"/>
        <v>1</v>
      </c>
      <c r="K153" s="51" t="s">
        <v>63</v>
      </c>
      <c r="L153" s="51" t="s">
        <v>7</v>
      </c>
      <c r="M153" s="60"/>
      <c r="N153" s="59"/>
      <c r="O153" s="59"/>
      <c r="P153" s="61"/>
      <c r="Q153" s="59"/>
      <c r="R153" s="59"/>
      <c r="S153" s="61"/>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62">
        <f t="shared" si="28"/>
        <v>685477</v>
      </c>
      <c r="BB153" s="63">
        <f t="shared" si="29"/>
        <v>685477</v>
      </c>
      <c r="BC153" s="58" t="str">
        <f t="shared" si="31"/>
        <v>INR  Six Lakh Eighty Five Thousand Four Hundred &amp; Seventy Seven  Only</v>
      </c>
      <c r="BD153" s="65">
        <v>604</v>
      </c>
      <c r="BE153" s="65">
        <f t="shared" si="14"/>
        <v>683.24</v>
      </c>
      <c r="BF153" s="68">
        <f t="shared" si="15"/>
        <v>11883700</v>
      </c>
      <c r="BG153" s="79">
        <f t="shared" si="32"/>
        <v>34.84</v>
      </c>
      <c r="BH153" s="79">
        <f t="shared" si="33"/>
        <v>39.41</v>
      </c>
      <c r="IE153" s="16"/>
      <c r="IF153" s="16"/>
      <c r="IG153" s="16"/>
      <c r="IH153" s="16"/>
      <c r="II153" s="16"/>
    </row>
    <row r="154" spans="1:243" s="15" customFormat="1" ht="64.5" customHeight="1">
      <c r="A154" s="27">
        <v>142</v>
      </c>
      <c r="B154" s="86" t="s">
        <v>454</v>
      </c>
      <c r="C154" s="47" t="s">
        <v>192</v>
      </c>
      <c r="D154" s="105">
        <v>4010</v>
      </c>
      <c r="E154" s="89" t="s">
        <v>262</v>
      </c>
      <c r="F154" s="90">
        <v>42.99</v>
      </c>
      <c r="G154" s="59"/>
      <c r="H154" s="49"/>
      <c r="I154" s="48" t="s">
        <v>39</v>
      </c>
      <c r="J154" s="50">
        <f t="shared" si="30"/>
        <v>1</v>
      </c>
      <c r="K154" s="51" t="s">
        <v>63</v>
      </c>
      <c r="L154" s="51" t="s">
        <v>7</v>
      </c>
      <c r="M154" s="60"/>
      <c r="N154" s="59"/>
      <c r="O154" s="59"/>
      <c r="P154" s="61"/>
      <c r="Q154" s="59"/>
      <c r="R154" s="59"/>
      <c r="S154" s="61"/>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62">
        <f t="shared" si="28"/>
        <v>172389.9</v>
      </c>
      <c r="BB154" s="63">
        <f t="shared" si="29"/>
        <v>172389.9</v>
      </c>
      <c r="BC154" s="58" t="str">
        <f t="shared" si="31"/>
        <v>INR  One Lakh Seventy Two Thousand Three Hundred &amp; Eighty Nine  and Paise Ninety Only</v>
      </c>
      <c r="BD154" s="65">
        <v>616</v>
      </c>
      <c r="BE154" s="65">
        <f t="shared" si="14"/>
        <v>696.82</v>
      </c>
      <c r="BF154" s="68">
        <f t="shared" si="15"/>
        <v>2470160</v>
      </c>
      <c r="BG154" s="79">
        <f t="shared" si="32"/>
        <v>42.99</v>
      </c>
      <c r="BH154" s="79">
        <f t="shared" si="33"/>
        <v>48.63</v>
      </c>
      <c r="IE154" s="16"/>
      <c r="IF154" s="16"/>
      <c r="IG154" s="16"/>
      <c r="IH154" s="16"/>
      <c r="II154" s="16"/>
    </row>
    <row r="155" spans="1:243" s="15" customFormat="1" ht="69" customHeight="1">
      <c r="A155" s="27">
        <v>143</v>
      </c>
      <c r="B155" s="86" t="s">
        <v>455</v>
      </c>
      <c r="C155" s="47" t="s">
        <v>193</v>
      </c>
      <c r="D155" s="105">
        <v>47.364</v>
      </c>
      <c r="E155" s="89" t="s">
        <v>262</v>
      </c>
      <c r="F155" s="90">
        <v>32.8</v>
      </c>
      <c r="G155" s="59"/>
      <c r="H155" s="49"/>
      <c r="I155" s="48" t="s">
        <v>39</v>
      </c>
      <c r="J155" s="50">
        <v>1</v>
      </c>
      <c r="K155" s="51" t="s">
        <v>63</v>
      </c>
      <c r="L155" s="51" t="s">
        <v>7</v>
      </c>
      <c r="M155" s="60"/>
      <c r="N155" s="59"/>
      <c r="O155" s="59"/>
      <c r="P155" s="61"/>
      <c r="Q155" s="59"/>
      <c r="R155" s="59"/>
      <c r="S155" s="61"/>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62">
        <f t="shared" si="28"/>
        <v>1553.54</v>
      </c>
      <c r="BB155" s="63">
        <f t="shared" si="29"/>
        <v>1553.54</v>
      </c>
      <c r="BC155" s="58" t="s">
        <v>265</v>
      </c>
      <c r="BD155" s="65">
        <v>186</v>
      </c>
      <c r="BE155" s="65">
        <f t="shared" si="14"/>
        <v>210.4</v>
      </c>
      <c r="BF155" s="68">
        <f t="shared" si="15"/>
        <v>8809.7</v>
      </c>
      <c r="BG155" s="79">
        <f t="shared" si="32"/>
        <v>32.8</v>
      </c>
      <c r="BH155" s="79">
        <f t="shared" si="33"/>
        <v>37.1</v>
      </c>
      <c r="IE155" s="16"/>
      <c r="IF155" s="16"/>
      <c r="IG155" s="16"/>
      <c r="IH155" s="16"/>
      <c r="II155" s="16"/>
    </row>
    <row r="156" spans="1:243" s="15" customFormat="1" ht="98.25" customHeight="1">
      <c r="A156" s="27">
        <v>144</v>
      </c>
      <c r="B156" s="86" t="s">
        <v>630</v>
      </c>
      <c r="C156" s="47" t="s">
        <v>194</v>
      </c>
      <c r="D156" s="105">
        <v>4010</v>
      </c>
      <c r="E156" s="89" t="s">
        <v>262</v>
      </c>
      <c r="F156" s="90">
        <v>91.63</v>
      </c>
      <c r="G156" s="59"/>
      <c r="H156" s="49"/>
      <c r="I156" s="48" t="s">
        <v>39</v>
      </c>
      <c r="J156" s="50">
        <f aca="true" t="shared" si="34" ref="J156:J173">IF(I156="Less(-)",-1,1)</f>
        <v>1</v>
      </c>
      <c r="K156" s="51" t="s">
        <v>63</v>
      </c>
      <c r="L156" s="51" t="s">
        <v>7</v>
      </c>
      <c r="M156" s="60"/>
      <c r="N156" s="59"/>
      <c r="O156" s="59"/>
      <c r="P156" s="61"/>
      <c r="Q156" s="59"/>
      <c r="R156" s="59"/>
      <c r="S156" s="61"/>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62">
        <f t="shared" si="28"/>
        <v>367436.3</v>
      </c>
      <c r="BB156" s="63">
        <f t="shared" si="29"/>
        <v>367436.3</v>
      </c>
      <c r="BC156" s="58" t="str">
        <f aca="true" t="shared" si="35" ref="BC156:BC173">SpellNumber(L156,BB156)</f>
        <v>INR  Three Lakh Sixty Seven Thousand Four Hundred &amp; Thirty Six  and Paise Thirty Only</v>
      </c>
      <c r="BD156" s="65">
        <v>21</v>
      </c>
      <c r="BE156" s="65">
        <f t="shared" si="14"/>
        <v>23.76</v>
      </c>
      <c r="BF156" s="68">
        <f t="shared" si="15"/>
        <v>84210</v>
      </c>
      <c r="BG156" s="79">
        <f t="shared" si="32"/>
        <v>91.63</v>
      </c>
      <c r="BH156" s="79">
        <f t="shared" si="33"/>
        <v>103.65</v>
      </c>
      <c r="IE156" s="16"/>
      <c r="IF156" s="16"/>
      <c r="IG156" s="16"/>
      <c r="IH156" s="16"/>
      <c r="II156" s="16"/>
    </row>
    <row r="157" spans="1:243" s="15" customFormat="1" ht="122.25" customHeight="1">
      <c r="A157" s="27">
        <v>145</v>
      </c>
      <c r="B157" s="86" t="s">
        <v>853</v>
      </c>
      <c r="C157" s="47" t="s">
        <v>195</v>
      </c>
      <c r="D157" s="105">
        <v>47.364</v>
      </c>
      <c r="E157" s="89" t="s">
        <v>262</v>
      </c>
      <c r="F157" s="90">
        <v>89.36</v>
      </c>
      <c r="G157" s="59"/>
      <c r="H157" s="49"/>
      <c r="I157" s="48" t="s">
        <v>39</v>
      </c>
      <c r="J157" s="50">
        <f t="shared" si="34"/>
        <v>1</v>
      </c>
      <c r="K157" s="51" t="s">
        <v>63</v>
      </c>
      <c r="L157" s="51" t="s">
        <v>7</v>
      </c>
      <c r="M157" s="60"/>
      <c r="N157" s="59"/>
      <c r="O157" s="59"/>
      <c r="P157" s="61"/>
      <c r="Q157" s="59"/>
      <c r="R157" s="59"/>
      <c r="S157" s="61"/>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62">
        <f t="shared" si="28"/>
        <v>4232.45</v>
      </c>
      <c r="BB157" s="63">
        <f t="shared" si="29"/>
        <v>4232.45</v>
      </c>
      <c r="BC157" s="58" t="str">
        <f t="shared" si="35"/>
        <v>INR  Four Thousand Two Hundred &amp; Thirty Two  and Paise Forty Five Only</v>
      </c>
      <c r="BD157" s="65">
        <v>75572</v>
      </c>
      <c r="BE157" s="65">
        <f t="shared" si="14"/>
        <v>85487.05</v>
      </c>
      <c r="BF157" s="68">
        <f t="shared" si="15"/>
        <v>3579392.21</v>
      </c>
      <c r="BG157" s="79">
        <f t="shared" si="32"/>
        <v>89.36</v>
      </c>
      <c r="BH157" s="79">
        <f t="shared" si="33"/>
        <v>101.08</v>
      </c>
      <c r="IE157" s="16"/>
      <c r="IF157" s="16"/>
      <c r="IG157" s="16"/>
      <c r="IH157" s="16"/>
      <c r="II157" s="16"/>
    </row>
    <row r="158" spans="1:243" s="15" customFormat="1" ht="174" customHeight="1">
      <c r="A158" s="27">
        <v>146</v>
      </c>
      <c r="B158" s="86" t="s">
        <v>631</v>
      </c>
      <c r="C158" s="47" t="s">
        <v>196</v>
      </c>
      <c r="D158" s="105">
        <v>30</v>
      </c>
      <c r="E158" s="89" t="s">
        <v>262</v>
      </c>
      <c r="F158" s="90">
        <v>3137.95</v>
      </c>
      <c r="G158" s="59"/>
      <c r="H158" s="49"/>
      <c r="I158" s="48" t="s">
        <v>39</v>
      </c>
      <c r="J158" s="50">
        <f t="shared" si="34"/>
        <v>1</v>
      </c>
      <c r="K158" s="51" t="s">
        <v>63</v>
      </c>
      <c r="L158" s="51" t="s">
        <v>7</v>
      </c>
      <c r="M158" s="60"/>
      <c r="N158" s="59"/>
      <c r="O158" s="59"/>
      <c r="P158" s="61"/>
      <c r="Q158" s="59"/>
      <c r="R158" s="59"/>
      <c r="S158" s="61"/>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62">
        <f t="shared" si="28"/>
        <v>94138.5</v>
      </c>
      <c r="BB158" s="63">
        <f t="shared" si="29"/>
        <v>94138.5</v>
      </c>
      <c r="BC158" s="58" t="str">
        <f t="shared" si="35"/>
        <v>INR  Ninety Four Thousand One Hundred &amp; Thirty Eight  and Paise Fifty Only</v>
      </c>
      <c r="BD158" s="65">
        <v>75772</v>
      </c>
      <c r="BE158" s="65">
        <f t="shared" si="14"/>
        <v>85713.29</v>
      </c>
      <c r="BF158" s="68">
        <f t="shared" si="15"/>
        <v>2273160</v>
      </c>
      <c r="BG158" s="79">
        <f t="shared" si="32"/>
        <v>3137.95</v>
      </c>
      <c r="BH158" s="79">
        <f t="shared" si="33"/>
        <v>3549.65</v>
      </c>
      <c r="IE158" s="16"/>
      <c r="IF158" s="16"/>
      <c r="IG158" s="16"/>
      <c r="IH158" s="16"/>
      <c r="II158" s="16"/>
    </row>
    <row r="159" spans="1:243" s="15" customFormat="1" ht="187.5" customHeight="1">
      <c r="A159" s="27">
        <v>147</v>
      </c>
      <c r="B159" s="86" t="s">
        <v>632</v>
      </c>
      <c r="C159" s="47" t="s">
        <v>197</v>
      </c>
      <c r="D159" s="105">
        <v>30</v>
      </c>
      <c r="E159" s="89" t="s">
        <v>262</v>
      </c>
      <c r="F159" s="90">
        <v>3151.52</v>
      </c>
      <c r="G159" s="59"/>
      <c r="H159" s="49"/>
      <c r="I159" s="48" t="s">
        <v>39</v>
      </c>
      <c r="J159" s="50">
        <f t="shared" si="34"/>
        <v>1</v>
      </c>
      <c r="K159" s="51" t="s">
        <v>63</v>
      </c>
      <c r="L159" s="51" t="s">
        <v>7</v>
      </c>
      <c r="M159" s="60"/>
      <c r="N159" s="59"/>
      <c r="O159" s="59"/>
      <c r="P159" s="61"/>
      <c r="Q159" s="59"/>
      <c r="R159" s="59"/>
      <c r="S159" s="61"/>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62">
        <f t="shared" si="28"/>
        <v>94545.6</v>
      </c>
      <c r="BB159" s="63">
        <f t="shared" si="29"/>
        <v>94545.6</v>
      </c>
      <c r="BC159" s="58" t="str">
        <f t="shared" si="35"/>
        <v>INR  Ninety Four Thousand Five Hundred &amp; Forty Five  and Paise Sixty Only</v>
      </c>
      <c r="BD159" s="65">
        <v>75972</v>
      </c>
      <c r="BE159" s="65">
        <f t="shared" si="14"/>
        <v>85939.53</v>
      </c>
      <c r="BF159" s="68">
        <f t="shared" si="15"/>
        <v>2279160</v>
      </c>
      <c r="BG159" s="79">
        <f t="shared" si="32"/>
        <v>3151.52</v>
      </c>
      <c r="BH159" s="79">
        <f t="shared" si="33"/>
        <v>3565</v>
      </c>
      <c r="IE159" s="16"/>
      <c r="IF159" s="16"/>
      <c r="IG159" s="16"/>
      <c r="IH159" s="16"/>
      <c r="II159" s="16"/>
    </row>
    <row r="160" spans="1:243" s="15" customFormat="1" ht="186" customHeight="1">
      <c r="A160" s="27">
        <v>148</v>
      </c>
      <c r="B160" s="86" t="s">
        <v>633</v>
      </c>
      <c r="C160" s="47" t="s">
        <v>198</v>
      </c>
      <c r="D160" s="105">
        <v>30</v>
      </c>
      <c r="E160" s="89" t="s">
        <v>262</v>
      </c>
      <c r="F160" s="90">
        <v>3165.1</v>
      </c>
      <c r="G160" s="59"/>
      <c r="H160" s="49"/>
      <c r="I160" s="48" t="s">
        <v>39</v>
      </c>
      <c r="J160" s="50">
        <f t="shared" si="34"/>
        <v>1</v>
      </c>
      <c r="K160" s="51" t="s">
        <v>63</v>
      </c>
      <c r="L160" s="51" t="s">
        <v>7</v>
      </c>
      <c r="M160" s="60"/>
      <c r="N160" s="59"/>
      <c r="O160" s="59"/>
      <c r="P160" s="61"/>
      <c r="Q160" s="59"/>
      <c r="R160" s="59"/>
      <c r="S160" s="61"/>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62">
        <f t="shared" si="28"/>
        <v>94953</v>
      </c>
      <c r="BB160" s="63">
        <f t="shared" si="29"/>
        <v>94953</v>
      </c>
      <c r="BC160" s="58" t="str">
        <f t="shared" si="35"/>
        <v>INR  Ninety Four Thousand Nine Hundred &amp; Fifty Three  Only</v>
      </c>
      <c r="BD160" s="65">
        <v>3955</v>
      </c>
      <c r="BE160" s="65">
        <f t="shared" si="14"/>
        <v>4473.9</v>
      </c>
      <c r="BF160" s="68">
        <f t="shared" si="15"/>
        <v>118650</v>
      </c>
      <c r="BG160" s="79">
        <f t="shared" si="32"/>
        <v>3165.1</v>
      </c>
      <c r="BH160" s="79">
        <f t="shared" si="33"/>
        <v>3580.36</v>
      </c>
      <c r="IE160" s="16"/>
      <c r="IF160" s="16"/>
      <c r="IG160" s="16"/>
      <c r="IH160" s="16"/>
      <c r="II160" s="16"/>
    </row>
    <row r="161" spans="1:243" s="15" customFormat="1" ht="186" customHeight="1">
      <c r="A161" s="27">
        <v>149</v>
      </c>
      <c r="B161" s="86" t="s">
        <v>634</v>
      </c>
      <c r="C161" s="47" t="s">
        <v>199</v>
      </c>
      <c r="D161" s="105">
        <v>30</v>
      </c>
      <c r="E161" s="89" t="s">
        <v>262</v>
      </c>
      <c r="F161" s="90">
        <v>3178.67</v>
      </c>
      <c r="G161" s="59"/>
      <c r="H161" s="49"/>
      <c r="I161" s="48" t="s">
        <v>39</v>
      </c>
      <c r="J161" s="50">
        <f t="shared" si="34"/>
        <v>1</v>
      </c>
      <c r="K161" s="51" t="s">
        <v>63</v>
      </c>
      <c r="L161" s="51" t="s">
        <v>7</v>
      </c>
      <c r="M161" s="60"/>
      <c r="N161" s="59"/>
      <c r="O161" s="59"/>
      <c r="P161" s="61"/>
      <c r="Q161" s="59"/>
      <c r="R161" s="59"/>
      <c r="S161" s="61"/>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62">
        <f t="shared" si="28"/>
        <v>95360.1</v>
      </c>
      <c r="BB161" s="63">
        <f t="shared" si="29"/>
        <v>95360.1</v>
      </c>
      <c r="BC161" s="58" t="str">
        <f t="shared" si="35"/>
        <v>INR  Ninety Five Thousand Three Hundred &amp; Sixty  and Paise Ten Only</v>
      </c>
      <c r="BD161" s="65">
        <v>3969</v>
      </c>
      <c r="BE161" s="65">
        <f t="shared" si="14"/>
        <v>4489.73</v>
      </c>
      <c r="BF161" s="68">
        <f t="shared" si="15"/>
        <v>119070</v>
      </c>
      <c r="BG161" s="79">
        <f t="shared" si="32"/>
        <v>3178.67</v>
      </c>
      <c r="BH161" s="79">
        <f t="shared" si="33"/>
        <v>3595.71</v>
      </c>
      <c r="IE161" s="16"/>
      <c r="IF161" s="16"/>
      <c r="IG161" s="16"/>
      <c r="IH161" s="16"/>
      <c r="II161" s="16"/>
    </row>
    <row r="162" spans="1:243" s="15" customFormat="1" ht="186" customHeight="1">
      <c r="A162" s="27">
        <v>150</v>
      </c>
      <c r="B162" s="86" t="s">
        <v>635</v>
      </c>
      <c r="C162" s="47" t="s">
        <v>200</v>
      </c>
      <c r="D162" s="105">
        <v>30</v>
      </c>
      <c r="E162" s="89" t="s">
        <v>262</v>
      </c>
      <c r="F162" s="90">
        <v>3192.25</v>
      </c>
      <c r="G162" s="59"/>
      <c r="H162" s="49"/>
      <c r="I162" s="48" t="s">
        <v>39</v>
      </c>
      <c r="J162" s="50">
        <f t="shared" si="34"/>
        <v>1</v>
      </c>
      <c r="K162" s="51" t="s">
        <v>63</v>
      </c>
      <c r="L162" s="51" t="s">
        <v>7</v>
      </c>
      <c r="M162" s="60"/>
      <c r="N162" s="59"/>
      <c r="O162" s="59"/>
      <c r="P162" s="61"/>
      <c r="Q162" s="59"/>
      <c r="R162" s="59"/>
      <c r="S162" s="61"/>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62">
        <f t="shared" si="28"/>
        <v>95767.5</v>
      </c>
      <c r="BB162" s="63">
        <f t="shared" si="29"/>
        <v>95767.5</v>
      </c>
      <c r="BC162" s="58" t="str">
        <f t="shared" si="35"/>
        <v>INR  Ninety Five Thousand Seven Hundred &amp; Sixty Seven  and Paise Fifty Only</v>
      </c>
      <c r="BD162" s="65">
        <v>3983</v>
      </c>
      <c r="BE162" s="65">
        <f t="shared" si="14"/>
        <v>4505.57</v>
      </c>
      <c r="BF162" s="68">
        <f t="shared" si="15"/>
        <v>119490</v>
      </c>
      <c r="BG162" s="79">
        <f t="shared" si="32"/>
        <v>3192.25</v>
      </c>
      <c r="BH162" s="79">
        <f t="shared" si="33"/>
        <v>3611.07</v>
      </c>
      <c r="IE162" s="16"/>
      <c r="IF162" s="16"/>
      <c r="IG162" s="16"/>
      <c r="IH162" s="16"/>
      <c r="II162" s="16"/>
    </row>
    <row r="163" spans="1:243" s="15" customFormat="1" ht="181.5" customHeight="1">
      <c r="A163" s="27">
        <v>151</v>
      </c>
      <c r="B163" s="86" t="s">
        <v>636</v>
      </c>
      <c r="C163" s="47" t="s">
        <v>201</v>
      </c>
      <c r="D163" s="105">
        <v>30</v>
      </c>
      <c r="E163" s="89" t="s">
        <v>262</v>
      </c>
      <c r="F163" s="90">
        <v>3210.35</v>
      </c>
      <c r="G163" s="59"/>
      <c r="H163" s="49"/>
      <c r="I163" s="48" t="s">
        <v>39</v>
      </c>
      <c r="J163" s="50">
        <f t="shared" si="34"/>
        <v>1</v>
      </c>
      <c r="K163" s="51" t="s">
        <v>63</v>
      </c>
      <c r="L163" s="51" t="s">
        <v>7</v>
      </c>
      <c r="M163" s="60"/>
      <c r="N163" s="59"/>
      <c r="O163" s="59"/>
      <c r="P163" s="61"/>
      <c r="Q163" s="59"/>
      <c r="R163" s="59"/>
      <c r="S163" s="61"/>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62">
        <f t="shared" si="28"/>
        <v>96310.5</v>
      </c>
      <c r="BB163" s="63">
        <f t="shared" si="29"/>
        <v>96310.5</v>
      </c>
      <c r="BC163" s="58" t="str">
        <f t="shared" si="35"/>
        <v>INR  Ninety Six Thousand Three Hundred &amp; Ten  and Paise Fifty Only</v>
      </c>
      <c r="BD163" s="65">
        <v>446</v>
      </c>
      <c r="BE163" s="65">
        <f t="shared" si="14"/>
        <v>504.52</v>
      </c>
      <c r="BF163" s="68">
        <f t="shared" si="15"/>
        <v>13380</v>
      </c>
      <c r="BG163" s="79">
        <f t="shared" si="32"/>
        <v>3210.35</v>
      </c>
      <c r="BH163" s="79">
        <f t="shared" si="33"/>
        <v>3631.55</v>
      </c>
      <c r="IE163" s="16"/>
      <c r="IF163" s="16"/>
      <c r="IG163" s="16"/>
      <c r="IH163" s="16"/>
      <c r="II163" s="16"/>
    </row>
    <row r="164" spans="1:243" s="15" customFormat="1" ht="177" customHeight="1">
      <c r="A164" s="27">
        <v>152</v>
      </c>
      <c r="B164" s="86" t="s">
        <v>637</v>
      </c>
      <c r="C164" s="47" t="s">
        <v>202</v>
      </c>
      <c r="D164" s="105">
        <v>30</v>
      </c>
      <c r="E164" s="89" t="s">
        <v>262</v>
      </c>
      <c r="F164" s="90">
        <v>3230.71</v>
      </c>
      <c r="G164" s="59"/>
      <c r="H164" s="49"/>
      <c r="I164" s="48" t="s">
        <v>39</v>
      </c>
      <c r="J164" s="50">
        <f t="shared" si="34"/>
        <v>1</v>
      </c>
      <c r="K164" s="51" t="s">
        <v>63</v>
      </c>
      <c r="L164" s="51" t="s">
        <v>7</v>
      </c>
      <c r="M164" s="60"/>
      <c r="N164" s="59"/>
      <c r="O164" s="59"/>
      <c r="P164" s="61"/>
      <c r="Q164" s="59"/>
      <c r="R164" s="59"/>
      <c r="S164" s="61"/>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62">
        <f t="shared" si="28"/>
        <v>96921.3</v>
      </c>
      <c r="BB164" s="63">
        <f t="shared" si="29"/>
        <v>96921.3</v>
      </c>
      <c r="BC164" s="58" t="str">
        <f t="shared" si="35"/>
        <v>INR  Ninety Six Thousand Nine Hundred &amp; Twenty One  and Paise Thirty Only</v>
      </c>
      <c r="BD164" s="65">
        <v>446</v>
      </c>
      <c r="BE164" s="65">
        <f t="shared" si="14"/>
        <v>504.52</v>
      </c>
      <c r="BF164" s="68">
        <f t="shared" si="15"/>
        <v>13380</v>
      </c>
      <c r="BG164" s="79">
        <f t="shared" si="32"/>
        <v>3230.71</v>
      </c>
      <c r="BH164" s="79">
        <f t="shared" si="33"/>
        <v>3654.58</v>
      </c>
      <c r="IE164" s="16"/>
      <c r="IF164" s="16"/>
      <c r="IG164" s="16"/>
      <c r="IH164" s="16"/>
      <c r="II164" s="16"/>
    </row>
    <row r="165" spans="1:243" s="15" customFormat="1" ht="179.25" customHeight="1">
      <c r="A165" s="27">
        <v>153</v>
      </c>
      <c r="B165" s="86" t="s">
        <v>638</v>
      </c>
      <c r="C165" s="47" t="s">
        <v>203</v>
      </c>
      <c r="D165" s="105">
        <v>30</v>
      </c>
      <c r="E165" s="89" t="s">
        <v>262</v>
      </c>
      <c r="F165" s="90">
        <v>3251.07</v>
      </c>
      <c r="G165" s="59"/>
      <c r="H165" s="49"/>
      <c r="I165" s="48" t="s">
        <v>39</v>
      </c>
      <c r="J165" s="50">
        <f t="shared" si="34"/>
        <v>1</v>
      </c>
      <c r="K165" s="51" t="s">
        <v>63</v>
      </c>
      <c r="L165" s="51" t="s">
        <v>7</v>
      </c>
      <c r="M165" s="60"/>
      <c r="N165" s="59"/>
      <c r="O165" s="59"/>
      <c r="P165" s="61"/>
      <c r="Q165" s="59"/>
      <c r="R165" s="59"/>
      <c r="S165" s="61"/>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62">
        <f t="shared" si="28"/>
        <v>97532.1</v>
      </c>
      <c r="BB165" s="63">
        <f t="shared" si="29"/>
        <v>97532.1</v>
      </c>
      <c r="BC165" s="58" t="str">
        <f t="shared" si="35"/>
        <v>INR  Ninety Seven Thousand Five Hundred &amp; Thirty Two  and Paise Ten Only</v>
      </c>
      <c r="BD165" s="65">
        <v>446</v>
      </c>
      <c r="BE165" s="65">
        <f t="shared" si="14"/>
        <v>504.52</v>
      </c>
      <c r="BF165" s="68">
        <f t="shared" si="15"/>
        <v>13380</v>
      </c>
      <c r="BG165" s="79">
        <f t="shared" si="32"/>
        <v>3251.07</v>
      </c>
      <c r="BH165" s="79">
        <f t="shared" si="33"/>
        <v>3677.61</v>
      </c>
      <c r="IE165" s="16"/>
      <c r="IF165" s="16"/>
      <c r="IG165" s="16"/>
      <c r="IH165" s="16"/>
      <c r="II165" s="16"/>
    </row>
    <row r="166" spans="1:243" s="15" customFormat="1" ht="195" customHeight="1">
      <c r="A166" s="27">
        <v>154</v>
      </c>
      <c r="B166" s="86" t="s">
        <v>639</v>
      </c>
      <c r="C166" s="47" t="s">
        <v>204</v>
      </c>
      <c r="D166" s="105">
        <v>906</v>
      </c>
      <c r="E166" s="89" t="s">
        <v>262</v>
      </c>
      <c r="F166" s="90">
        <v>854.06</v>
      </c>
      <c r="G166" s="59"/>
      <c r="H166" s="49"/>
      <c r="I166" s="48" t="s">
        <v>39</v>
      </c>
      <c r="J166" s="50">
        <f t="shared" si="34"/>
        <v>1</v>
      </c>
      <c r="K166" s="51" t="s">
        <v>63</v>
      </c>
      <c r="L166" s="51" t="s">
        <v>7</v>
      </c>
      <c r="M166" s="60"/>
      <c r="N166" s="59"/>
      <c r="O166" s="59"/>
      <c r="P166" s="61"/>
      <c r="Q166" s="59"/>
      <c r="R166" s="59"/>
      <c r="S166" s="61"/>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62">
        <f t="shared" si="28"/>
        <v>773778.36</v>
      </c>
      <c r="BB166" s="63">
        <f t="shared" si="29"/>
        <v>773778.36</v>
      </c>
      <c r="BC166" s="58" t="str">
        <f t="shared" si="35"/>
        <v>INR  Seven Lakh Seventy Three Thousand Seven Hundred &amp; Seventy Eight  and Paise Thirty Six Only</v>
      </c>
      <c r="BD166" s="65">
        <v>2581</v>
      </c>
      <c r="BE166" s="65">
        <f t="shared" si="14"/>
        <v>2919.63</v>
      </c>
      <c r="BF166" s="68">
        <f t="shared" si="15"/>
        <v>2338386</v>
      </c>
      <c r="BG166" s="79">
        <f t="shared" si="32"/>
        <v>854.06</v>
      </c>
      <c r="BH166" s="79">
        <f t="shared" si="33"/>
        <v>966.11</v>
      </c>
      <c r="IE166" s="16"/>
      <c r="IF166" s="16"/>
      <c r="IG166" s="16"/>
      <c r="IH166" s="16"/>
      <c r="II166" s="16"/>
    </row>
    <row r="167" spans="1:243" s="15" customFormat="1" ht="229.5" customHeight="1">
      <c r="A167" s="27">
        <v>155</v>
      </c>
      <c r="B167" s="86" t="s">
        <v>640</v>
      </c>
      <c r="C167" s="47" t="s">
        <v>205</v>
      </c>
      <c r="D167" s="105">
        <v>906</v>
      </c>
      <c r="E167" s="89" t="s">
        <v>262</v>
      </c>
      <c r="F167" s="90">
        <v>859.71</v>
      </c>
      <c r="G167" s="59"/>
      <c r="H167" s="49"/>
      <c r="I167" s="48" t="s">
        <v>39</v>
      </c>
      <c r="J167" s="50">
        <f t="shared" si="34"/>
        <v>1</v>
      </c>
      <c r="K167" s="51" t="s">
        <v>63</v>
      </c>
      <c r="L167" s="51" t="s">
        <v>7</v>
      </c>
      <c r="M167" s="60"/>
      <c r="N167" s="59"/>
      <c r="O167" s="59"/>
      <c r="P167" s="61"/>
      <c r="Q167" s="59"/>
      <c r="R167" s="59"/>
      <c r="S167" s="61"/>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62">
        <f t="shared" si="28"/>
        <v>778897.26</v>
      </c>
      <c r="BB167" s="63">
        <f t="shared" si="29"/>
        <v>778897.26</v>
      </c>
      <c r="BC167" s="58" t="str">
        <f t="shared" si="35"/>
        <v>INR  Seven Lakh Seventy Eight Thousand Eight Hundred &amp; Ninety Seven  and Paise Twenty Six Only</v>
      </c>
      <c r="BD167" s="65">
        <v>2595</v>
      </c>
      <c r="BE167" s="65">
        <f t="shared" si="14"/>
        <v>2935.46</v>
      </c>
      <c r="BF167" s="68">
        <f t="shared" si="15"/>
        <v>2351070</v>
      </c>
      <c r="BG167" s="79">
        <f t="shared" si="32"/>
        <v>859.71</v>
      </c>
      <c r="BH167" s="79">
        <f t="shared" si="33"/>
        <v>972.5</v>
      </c>
      <c r="IE167" s="16"/>
      <c r="IF167" s="16"/>
      <c r="IG167" s="16"/>
      <c r="IH167" s="16"/>
      <c r="II167" s="16"/>
    </row>
    <row r="168" spans="1:243" s="15" customFormat="1" ht="229.5" customHeight="1">
      <c r="A168" s="27">
        <v>156</v>
      </c>
      <c r="B168" s="86" t="s">
        <v>641</v>
      </c>
      <c r="C168" s="47" t="s">
        <v>206</v>
      </c>
      <c r="D168" s="105">
        <v>906</v>
      </c>
      <c r="E168" s="89" t="s">
        <v>262</v>
      </c>
      <c r="F168" s="90">
        <v>865.37</v>
      </c>
      <c r="G168" s="59"/>
      <c r="H168" s="49"/>
      <c r="I168" s="48" t="s">
        <v>39</v>
      </c>
      <c r="J168" s="50">
        <f t="shared" si="34"/>
        <v>1</v>
      </c>
      <c r="K168" s="51" t="s">
        <v>63</v>
      </c>
      <c r="L168" s="51" t="s">
        <v>7</v>
      </c>
      <c r="M168" s="60"/>
      <c r="N168" s="59"/>
      <c r="O168" s="59"/>
      <c r="P168" s="61"/>
      <c r="Q168" s="59"/>
      <c r="R168" s="59"/>
      <c r="S168" s="61"/>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62">
        <f t="shared" si="28"/>
        <v>784025.22</v>
      </c>
      <c r="BB168" s="63">
        <f t="shared" si="29"/>
        <v>784025.22</v>
      </c>
      <c r="BC168" s="58" t="str">
        <f t="shared" si="35"/>
        <v>INR  Seven Lakh Eighty Four Thousand  &amp;Twenty Five  and Paise Twenty Two Only</v>
      </c>
      <c r="BD168" s="65">
        <v>2609</v>
      </c>
      <c r="BE168" s="65">
        <f t="shared" si="14"/>
        <v>2951.3</v>
      </c>
      <c r="BF168" s="68">
        <f t="shared" si="15"/>
        <v>2363754</v>
      </c>
      <c r="BG168" s="79">
        <f t="shared" si="32"/>
        <v>865.37</v>
      </c>
      <c r="BH168" s="79">
        <f t="shared" si="33"/>
        <v>978.91</v>
      </c>
      <c r="IE168" s="16"/>
      <c r="IF168" s="16"/>
      <c r="IG168" s="16"/>
      <c r="IH168" s="16"/>
      <c r="II168" s="16"/>
    </row>
    <row r="169" spans="1:243" s="15" customFormat="1" ht="200.25" customHeight="1">
      <c r="A169" s="27">
        <v>157</v>
      </c>
      <c r="B169" s="86" t="s">
        <v>642</v>
      </c>
      <c r="C169" s="47" t="s">
        <v>207</v>
      </c>
      <c r="D169" s="105">
        <v>906</v>
      </c>
      <c r="E169" s="89" t="s">
        <v>262</v>
      </c>
      <c r="F169" s="90">
        <v>871.02</v>
      </c>
      <c r="G169" s="59"/>
      <c r="H169" s="49"/>
      <c r="I169" s="48" t="s">
        <v>39</v>
      </c>
      <c r="J169" s="50">
        <f t="shared" si="34"/>
        <v>1</v>
      </c>
      <c r="K169" s="51" t="s">
        <v>63</v>
      </c>
      <c r="L169" s="51" t="s">
        <v>7</v>
      </c>
      <c r="M169" s="60"/>
      <c r="N169" s="59"/>
      <c r="O169" s="59"/>
      <c r="P169" s="61"/>
      <c r="Q169" s="59"/>
      <c r="R169" s="59"/>
      <c r="S169" s="61"/>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62">
        <f t="shared" si="28"/>
        <v>789144.12</v>
      </c>
      <c r="BB169" s="63">
        <f t="shared" si="29"/>
        <v>789144.12</v>
      </c>
      <c r="BC169" s="58" t="str">
        <f t="shared" si="35"/>
        <v>INR  Seven Lakh Eighty Nine Thousand One Hundred &amp; Forty Four  and Paise Twelve Only</v>
      </c>
      <c r="BD169" s="65">
        <v>122</v>
      </c>
      <c r="BE169" s="65">
        <f t="shared" si="14"/>
        <v>138.01</v>
      </c>
      <c r="BF169" s="68">
        <f t="shared" si="15"/>
        <v>110532</v>
      </c>
      <c r="BG169" s="79">
        <f t="shared" si="32"/>
        <v>871.02</v>
      </c>
      <c r="BH169" s="79">
        <f t="shared" si="33"/>
        <v>985.3</v>
      </c>
      <c r="IE169" s="16"/>
      <c r="IF169" s="16"/>
      <c r="IG169" s="16"/>
      <c r="IH169" s="16"/>
      <c r="II169" s="16"/>
    </row>
    <row r="170" spans="1:243" s="15" customFormat="1" ht="219" customHeight="1">
      <c r="A170" s="27">
        <v>158</v>
      </c>
      <c r="B170" s="86" t="s">
        <v>643</v>
      </c>
      <c r="C170" s="47" t="s">
        <v>208</v>
      </c>
      <c r="D170" s="105">
        <v>906</v>
      </c>
      <c r="E170" s="89" t="s">
        <v>262</v>
      </c>
      <c r="F170" s="90">
        <v>876.68</v>
      </c>
      <c r="G170" s="59"/>
      <c r="H170" s="49"/>
      <c r="I170" s="48" t="s">
        <v>39</v>
      </c>
      <c r="J170" s="50">
        <f t="shared" si="34"/>
        <v>1</v>
      </c>
      <c r="K170" s="51" t="s">
        <v>63</v>
      </c>
      <c r="L170" s="51" t="s">
        <v>7</v>
      </c>
      <c r="M170" s="60"/>
      <c r="N170" s="59"/>
      <c r="O170" s="59"/>
      <c r="P170" s="61"/>
      <c r="Q170" s="59"/>
      <c r="R170" s="59"/>
      <c r="S170" s="61"/>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62">
        <f t="shared" si="28"/>
        <v>794272.08</v>
      </c>
      <c r="BB170" s="63">
        <f t="shared" si="29"/>
        <v>794272.08</v>
      </c>
      <c r="BC170" s="58" t="str">
        <f t="shared" si="35"/>
        <v>INR  Seven Lakh Ninety Four Thousand Two Hundred &amp; Seventy Two  and Paise Eight Only</v>
      </c>
      <c r="BD170" s="65">
        <v>126</v>
      </c>
      <c r="BE170" s="65">
        <f t="shared" si="14"/>
        <v>142.53</v>
      </c>
      <c r="BF170" s="68">
        <f t="shared" si="15"/>
        <v>114156</v>
      </c>
      <c r="BG170" s="79">
        <f t="shared" si="32"/>
        <v>876.68</v>
      </c>
      <c r="BH170" s="79">
        <f t="shared" si="33"/>
        <v>991.7</v>
      </c>
      <c r="IE170" s="16"/>
      <c r="IF170" s="16"/>
      <c r="IG170" s="16"/>
      <c r="IH170" s="16"/>
      <c r="II170" s="16"/>
    </row>
    <row r="171" spans="1:243" s="15" customFormat="1" ht="215.25" customHeight="1">
      <c r="A171" s="27">
        <v>159</v>
      </c>
      <c r="B171" s="86" t="s">
        <v>644</v>
      </c>
      <c r="C171" s="47" t="s">
        <v>209</v>
      </c>
      <c r="D171" s="105">
        <v>906</v>
      </c>
      <c r="E171" s="89" t="s">
        <v>262</v>
      </c>
      <c r="F171" s="90">
        <v>883.75</v>
      </c>
      <c r="G171" s="59"/>
      <c r="H171" s="49"/>
      <c r="I171" s="48" t="s">
        <v>39</v>
      </c>
      <c r="J171" s="50">
        <f t="shared" si="34"/>
        <v>1</v>
      </c>
      <c r="K171" s="51" t="s">
        <v>63</v>
      </c>
      <c r="L171" s="51" t="s">
        <v>7</v>
      </c>
      <c r="M171" s="60"/>
      <c r="N171" s="59"/>
      <c r="O171" s="59"/>
      <c r="P171" s="61"/>
      <c r="Q171" s="59"/>
      <c r="R171" s="59"/>
      <c r="S171" s="61"/>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62">
        <f t="shared" si="28"/>
        <v>800677.5</v>
      </c>
      <c r="BB171" s="63">
        <f t="shared" si="29"/>
        <v>800677.5</v>
      </c>
      <c r="BC171" s="58" t="str">
        <f t="shared" si="35"/>
        <v>INR  Eight Lakh Six Hundred &amp; Seventy Seven  and Paise Fifty Only</v>
      </c>
      <c r="BD171" s="65">
        <v>130</v>
      </c>
      <c r="BE171" s="65">
        <f t="shared" si="14"/>
        <v>147.06</v>
      </c>
      <c r="BF171" s="68">
        <f t="shared" si="15"/>
        <v>117780</v>
      </c>
      <c r="BG171" s="79">
        <f t="shared" si="32"/>
        <v>883.75</v>
      </c>
      <c r="BH171" s="79">
        <f t="shared" si="33"/>
        <v>999.7</v>
      </c>
      <c r="IE171" s="16"/>
      <c r="IF171" s="16"/>
      <c r="IG171" s="16"/>
      <c r="IH171" s="16"/>
      <c r="II171" s="16"/>
    </row>
    <row r="172" spans="1:243" s="15" customFormat="1" ht="216" customHeight="1">
      <c r="A172" s="27">
        <v>160</v>
      </c>
      <c r="B172" s="86" t="s">
        <v>645</v>
      </c>
      <c r="C172" s="47" t="s">
        <v>210</v>
      </c>
      <c r="D172" s="105">
        <v>906</v>
      </c>
      <c r="E172" s="89" t="s">
        <v>262</v>
      </c>
      <c r="F172" s="90">
        <v>890.82</v>
      </c>
      <c r="G172" s="59"/>
      <c r="H172" s="49"/>
      <c r="I172" s="48" t="s">
        <v>39</v>
      </c>
      <c r="J172" s="50">
        <f t="shared" si="34"/>
        <v>1</v>
      </c>
      <c r="K172" s="51" t="s">
        <v>63</v>
      </c>
      <c r="L172" s="51" t="s">
        <v>7</v>
      </c>
      <c r="M172" s="60"/>
      <c r="N172" s="59"/>
      <c r="O172" s="59"/>
      <c r="P172" s="61"/>
      <c r="Q172" s="59"/>
      <c r="R172" s="59"/>
      <c r="S172" s="61"/>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62">
        <f t="shared" si="28"/>
        <v>807082.92</v>
      </c>
      <c r="BB172" s="63">
        <f t="shared" si="29"/>
        <v>807082.92</v>
      </c>
      <c r="BC172" s="58" t="str">
        <f t="shared" si="35"/>
        <v>INR  Eight Lakh Seven Thousand  &amp;Eighty Two  and Paise Ninety Two Only</v>
      </c>
      <c r="BD172" s="65">
        <v>153</v>
      </c>
      <c r="BE172" s="65">
        <f t="shared" si="14"/>
        <v>173.07</v>
      </c>
      <c r="BF172" s="68">
        <f t="shared" si="15"/>
        <v>138618</v>
      </c>
      <c r="BG172" s="79">
        <f t="shared" si="32"/>
        <v>890.82</v>
      </c>
      <c r="BH172" s="79">
        <f t="shared" si="33"/>
        <v>1007.7</v>
      </c>
      <c r="IE172" s="16"/>
      <c r="IF172" s="16"/>
      <c r="IG172" s="16"/>
      <c r="IH172" s="16"/>
      <c r="II172" s="16"/>
    </row>
    <row r="173" spans="1:243" s="15" customFormat="1" ht="210" customHeight="1">
      <c r="A173" s="27">
        <v>161</v>
      </c>
      <c r="B173" s="86" t="s">
        <v>646</v>
      </c>
      <c r="C173" s="47" t="s">
        <v>211</v>
      </c>
      <c r="D173" s="105">
        <v>906</v>
      </c>
      <c r="E173" s="89" t="s">
        <v>262</v>
      </c>
      <c r="F173" s="90">
        <v>897.89</v>
      </c>
      <c r="G173" s="59"/>
      <c r="H173" s="49"/>
      <c r="I173" s="48" t="s">
        <v>39</v>
      </c>
      <c r="J173" s="50">
        <f t="shared" si="34"/>
        <v>1</v>
      </c>
      <c r="K173" s="51" t="s">
        <v>63</v>
      </c>
      <c r="L173" s="51" t="s">
        <v>7</v>
      </c>
      <c r="M173" s="60"/>
      <c r="N173" s="59"/>
      <c r="O173" s="59"/>
      <c r="P173" s="61"/>
      <c r="Q173" s="59"/>
      <c r="R173" s="59"/>
      <c r="S173" s="61"/>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62">
        <f t="shared" si="28"/>
        <v>813488.34</v>
      </c>
      <c r="BB173" s="63">
        <f t="shared" si="29"/>
        <v>813488.34</v>
      </c>
      <c r="BC173" s="58" t="str">
        <f t="shared" si="35"/>
        <v>INR  Eight Lakh Thirteen Thousand Four Hundred &amp; Eighty Eight  and Paise Thirty Four Only</v>
      </c>
      <c r="BD173" s="65">
        <v>157</v>
      </c>
      <c r="BE173" s="65">
        <f t="shared" si="14"/>
        <v>177.6</v>
      </c>
      <c r="BF173" s="68">
        <f t="shared" si="15"/>
        <v>142242</v>
      </c>
      <c r="BG173" s="79">
        <f t="shared" si="32"/>
        <v>897.89</v>
      </c>
      <c r="BH173" s="79">
        <f t="shared" si="33"/>
        <v>1015.69</v>
      </c>
      <c r="IE173" s="16"/>
      <c r="IF173" s="16"/>
      <c r="IG173" s="16"/>
      <c r="IH173" s="16"/>
      <c r="II173" s="16"/>
    </row>
    <row r="174" spans="1:243" s="15" customFormat="1" ht="198" customHeight="1">
      <c r="A174" s="27">
        <v>162</v>
      </c>
      <c r="B174" s="86" t="s">
        <v>647</v>
      </c>
      <c r="C174" s="47" t="s">
        <v>212</v>
      </c>
      <c r="D174" s="105">
        <v>270</v>
      </c>
      <c r="E174" s="89" t="s">
        <v>262</v>
      </c>
      <c r="F174" s="90">
        <v>856.32</v>
      </c>
      <c r="G174" s="59"/>
      <c r="H174" s="49"/>
      <c r="I174" s="48" t="s">
        <v>39</v>
      </c>
      <c r="J174" s="50">
        <f>IF(I174="Less(-)",-1,1)</f>
        <v>1</v>
      </c>
      <c r="K174" s="51" t="s">
        <v>63</v>
      </c>
      <c r="L174" s="51" t="s">
        <v>7</v>
      </c>
      <c r="M174" s="60"/>
      <c r="N174" s="59"/>
      <c r="O174" s="59"/>
      <c r="P174" s="61"/>
      <c r="Q174" s="59"/>
      <c r="R174" s="59"/>
      <c r="S174" s="61"/>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62">
        <f t="shared" si="28"/>
        <v>231206.4</v>
      </c>
      <c r="BB174" s="63">
        <f t="shared" si="29"/>
        <v>231206.4</v>
      </c>
      <c r="BC174" s="58" t="str">
        <f>SpellNumber(L174,BB174)</f>
        <v>INR  Two Lakh Thirty One Thousand Two Hundred &amp; Six  and Paise Forty Only</v>
      </c>
      <c r="BD174" s="65">
        <v>161</v>
      </c>
      <c r="BE174" s="65">
        <f t="shared" si="14"/>
        <v>182.12</v>
      </c>
      <c r="BF174" s="68">
        <f t="shared" si="15"/>
        <v>43470</v>
      </c>
      <c r="BG174" s="79">
        <f t="shared" si="32"/>
        <v>856.32</v>
      </c>
      <c r="BH174" s="79">
        <f t="shared" si="33"/>
        <v>968.67</v>
      </c>
      <c r="IE174" s="16"/>
      <c r="IF174" s="16"/>
      <c r="IG174" s="16"/>
      <c r="IH174" s="16"/>
      <c r="II174" s="16"/>
    </row>
    <row r="175" spans="1:243" s="15" customFormat="1" ht="192" customHeight="1">
      <c r="A175" s="27">
        <v>163</v>
      </c>
      <c r="B175" s="86" t="s">
        <v>648</v>
      </c>
      <c r="C175" s="47" t="s">
        <v>213</v>
      </c>
      <c r="D175" s="105">
        <v>270</v>
      </c>
      <c r="E175" s="89" t="s">
        <v>262</v>
      </c>
      <c r="F175" s="90">
        <v>861.97</v>
      </c>
      <c r="G175" s="59"/>
      <c r="H175" s="49"/>
      <c r="I175" s="48" t="s">
        <v>39</v>
      </c>
      <c r="J175" s="50">
        <f aca="true" t="shared" si="36" ref="J175:J182">IF(I175="Less(-)",-1,1)</f>
        <v>1</v>
      </c>
      <c r="K175" s="51" t="s">
        <v>63</v>
      </c>
      <c r="L175" s="51" t="s">
        <v>7</v>
      </c>
      <c r="M175" s="60"/>
      <c r="N175" s="59"/>
      <c r="O175" s="59"/>
      <c r="P175" s="61"/>
      <c r="Q175" s="59"/>
      <c r="R175" s="59"/>
      <c r="S175" s="61"/>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62">
        <f t="shared" si="28"/>
        <v>232731.9</v>
      </c>
      <c r="BB175" s="63">
        <f t="shared" si="29"/>
        <v>232731.9</v>
      </c>
      <c r="BC175" s="58" t="str">
        <f aca="true" t="shared" si="37" ref="BC175:BC182">SpellNumber(L175,BB175)</f>
        <v>INR  Two Lakh Thirty Two Thousand Seven Hundred &amp; Thirty One  and Paise Ninety Only</v>
      </c>
      <c r="BD175" s="65">
        <v>135</v>
      </c>
      <c r="BE175" s="65">
        <f t="shared" si="14"/>
        <v>152.71</v>
      </c>
      <c r="BF175" s="68">
        <f t="shared" si="15"/>
        <v>36450</v>
      </c>
      <c r="BG175" s="79">
        <f t="shared" si="32"/>
        <v>861.97</v>
      </c>
      <c r="BH175" s="79">
        <f t="shared" si="33"/>
        <v>975.06</v>
      </c>
      <c r="IE175" s="16"/>
      <c r="IF175" s="16"/>
      <c r="IG175" s="16"/>
      <c r="IH175" s="16"/>
      <c r="II175" s="16"/>
    </row>
    <row r="176" spans="1:243" s="15" customFormat="1" ht="192" customHeight="1">
      <c r="A176" s="27">
        <v>164</v>
      </c>
      <c r="B176" s="86" t="s">
        <v>649</v>
      </c>
      <c r="C176" s="47" t="s">
        <v>214</v>
      </c>
      <c r="D176" s="105">
        <v>270</v>
      </c>
      <c r="E176" s="89" t="s">
        <v>262</v>
      </c>
      <c r="F176" s="90">
        <v>867.63</v>
      </c>
      <c r="G176" s="59"/>
      <c r="H176" s="49"/>
      <c r="I176" s="48" t="s">
        <v>39</v>
      </c>
      <c r="J176" s="50">
        <f t="shared" si="36"/>
        <v>1</v>
      </c>
      <c r="K176" s="51" t="s">
        <v>63</v>
      </c>
      <c r="L176" s="51" t="s">
        <v>7</v>
      </c>
      <c r="M176" s="60"/>
      <c r="N176" s="59"/>
      <c r="O176" s="59"/>
      <c r="P176" s="61"/>
      <c r="Q176" s="59"/>
      <c r="R176" s="59"/>
      <c r="S176" s="61"/>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62">
        <f t="shared" si="28"/>
        <v>234260.1</v>
      </c>
      <c r="BB176" s="63">
        <f t="shared" si="29"/>
        <v>234260.1</v>
      </c>
      <c r="BC176" s="58" t="str">
        <f t="shared" si="37"/>
        <v>INR  Two Lakh Thirty Four Thousand Two Hundred &amp; Sixty  and Paise Ten Only</v>
      </c>
      <c r="BD176" s="65">
        <v>139</v>
      </c>
      <c r="BE176" s="65">
        <f t="shared" si="14"/>
        <v>157.24</v>
      </c>
      <c r="BF176" s="68">
        <f t="shared" si="15"/>
        <v>37530</v>
      </c>
      <c r="BG176" s="79">
        <f t="shared" si="32"/>
        <v>867.63</v>
      </c>
      <c r="BH176" s="79">
        <f t="shared" si="33"/>
        <v>981.46</v>
      </c>
      <c r="IE176" s="16"/>
      <c r="IF176" s="16"/>
      <c r="IG176" s="16"/>
      <c r="IH176" s="16"/>
      <c r="II176" s="16"/>
    </row>
    <row r="177" spans="1:243" s="15" customFormat="1" ht="192" customHeight="1">
      <c r="A177" s="27">
        <v>165</v>
      </c>
      <c r="B177" s="86" t="s">
        <v>650</v>
      </c>
      <c r="C177" s="47" t="s">
        <v>215</v>
      </c>
      <c r="D177" s="105">
        <v>270</v>
      </c>
      <c r="E177" s="89" t="s">
        <v>262</v>
      </c>
      <c r="F177" s="90">
        <v>873.29</v>
      </c>
      <c r="G177" s="59"/>
      <c r="H177" s="49"/>
      <c r="I177" s="48" t="s">
        <v>39</v>
      </c>
      <c r="J177" s="50">
        <f t="shared" si="36"/>
        <v>1</v>
      </c>
      <c r="K177" s="51" t="s">
        <v>63</v>
      </c>
      <c r="L177" s="51" t="s">
        <v>7</v>
      </c>
      <c r="M177" s="60"/>
      <c r="N177" s="59"/>
      <c r="O177" s="59"/>
      <c r="P177" s="61"/>
      <c r="Q177" s="59"/>
      <c r="R177" s="59"/>
      <c r="S177" s="61"/>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62">
        <f t="shared" si="28"/>
        <v>235788.3</v>
      </c>
      <c r="BB177" s="63">
        <f t="shared" si="29"/>
        <v>235788.3</v>
      </c>
      <c r="BC177" s="58" t="str">
        <f t="shared" si="37"/>
        <v>INR  Two Lakh Thirty Five Thousand Seven Hundred &amp; Eighty Eight  and Paise Thirty Only</v>
      </c>
      <c r="BD177" s="65">
        <v>143</v>
      </c>
      <c r="BE177" s="65">
        <f t="shared" si="14"/>
        <v>161.76</v>
      </c>
      <c r="BF177" s="68">
        <f t="shared" si="15"/>
        <v>38610</v>
      </c>
      <c r="BG177" s="79">
        <f t="shared" si="32"/>
        <v>873.29</v>
      </c>
      <c r="BH177" s="79">
        <f t="shared" si="33"/>
        <v>987.87</v>
      </c>
      <c r="IE177" s="16"/>
      <c r="IF177" s="16"/>
      <c r="IG177" s="16"/>
      <c r="IH177" s="16"/>
      <c r="II177" s="16"/>
    </row>
    <row r="178" spans="1:243" s="15" customFormat="1" ht="204.75" customHeight="1">
      <c r="A178" s="27">
        <v>166</v>
      </c>
      <c r="B178" s="86" t="s">
        <v>651</v>
      </c>
      <c r="C178" s="47" t="s">
        <v>216</v>
      </c>
      <c r="D178" s="105">
        <v>270</v>
      </c>
      <c r="E178" s="89" t="s">
        <v>262</v>
      </c>
      <c r="F178" s="90">
        <v>878.94</v>
      </c>
      <c r="G178" s="59"/>
      <c r="H178" s="49"/>
      <c r="I178" s="48" t="s">
        <v>39</v>
      </c>
      <c r="J178" s="50">
        <f t="shared" si="36"/>
        <v>1</v>
      </c>
      <c r="K178" s="51" t="s">
        <v>63</v>
      </c>
      <c r="L178" s="51" t="s">
        <v>7</v>
      </c>
      <c r="M178" s="60"/>
      <c r="N178" s="59"/>
      <c r="O178" s="59"/>
      <c r="P178" s="61"/>
      <c r="Q178" s="59"/>
      <c r="R178" s="59"/>
      <c r="S178" s="61"/>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62">
        <f t="shared" si="28"/>
        <v>237313.8</v>
      </c>
      <c r="BB178" s="63">
        <f t="shared" si="29"/>
        <v>237313.8</v>
      </c>
      <c r="BC178" s="58" t="str">
        <f t="shared" si="37"/>
        <v>INR  Two Lakh Thirty Seven Thousand Three Hundred &amp; Thirteen  and Paise Eighty Only</v>
      </c>
      <c r="BD178" s="65">
        <v>34</v>
      </c>
      <c r="BE178" s="65">
        <f t="shared" si="14"/>
        <v>38.46</v>
      </c>
      <c r="BF178" s="68">
        <f t="shared" si="15"/>
        <v>9180</v>
      </c>
      <c r="BG178" s="79">
        <f t="shared" si="32"/>
        <v>878.94</v>
      </c>
      <c r="BH178" s="79">
        <f t="shared" si="33"/>
        <v>994.26</v>
      </c>
      <c r="IE178" s="16"/>
      <c r="IF178" s="16"/>
      <c r="IG178" s="16"/>
      <c r="IH178" s="16"/>
      <c r="II178" s="16"/>
    </row>
    <row r="179" spans="1:243" s="15" customFormat="1" ht="204.75" customHeight="1">
      <c r="A179" s="27">
        <v>167</v>
      </c>
      <c r="B179" s="86" t="s">
        <v>652</v>
      </c>
      <c r="C179" s="47" t="s">
        <v>217</v>
      </c>
      <c r="D179" s="105">
        <v>270</v>
      </c>
      <c r="E179" s="89" t="s">
        <v>262</v>
      </c>
      <c r="F179" s="90">
        <v>886.01</v>
      </c>
      <c r="G179" s="59"/>
      <c r="H179" s="49"/>
      <c r="I179" s="48" t="s">
        <v>39</v>
      </c>
      <c r="J179" s="50">
        <f t="shared" si="36"/>
        <v>1</v>
      </c>
      <c r="K179" s="51" t="s">
        <v>63</v>
      </c>
      <c r="L179" s="51" t="s">
        <v>7</v>
      </c>
      <c r="M179" s="60"/>
      <c r="N179" s="59"/>
      <c r="O179" s="59"/>
      <c r="P179" s="61"/>
      <c r="Q179" s="59"/>
      <c r="R179" s="59"/>
      <c r="S179" s="61"/>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62">
        <f t="shared" si="28"/>
        <v>239222.7</v>
      </c>
      <c r="BB179" s="63">
        <f t="shared" si="29"/>
        <v>239222.7</v>
      </c>
      <c r="BC179" s="58" t="str">
        <f t="shared" si="37"/>
        <v>INR  Two Lakh Thirty Nine Thousand Two Hundred &amp; Twenty Two  and Paise Seventy Only</v>
      </c>
      <c r="BD179" s="65">
        <v>122</v>
      </c>
      <c r="BE179" s="65">
        <f t="shared" si="14"/>
        <v>138.01</v>
      </c>
      <c r="BF179" s="68">
        <f t="shared" si="15"/>
        <v>32940</v>
      </c>
      <c r="BG179" s="79">
        <f t="shared" si="32"/>
        <v>886.01</v>
      </c>
      <c r="BH179" s="79">
        <f t="shared" si="33"/>
        <v>1002.25</v>
      </c>
      <c r="IE179" s="16"/>
      <c r="IF179" s="16"/>
      <c r="IG179" s="16"/>
      <c r="IH179" s="16"/>
      <c r="II179" s="16"/>
    </row>
    <row r="180" spans="1:243" s="15" customFormat="1" ht="204.75" customHeight="1">
      <c r="A180" s="27">
        <v>168</v>
      </c>
      <c r="B180" s="86" t="s">
        <v>653</v>
      </c>
      <c r="C180" s="47" t="s">
        <v>218</v>
      </c>
      <c r="D180" s="105">
        <v>270</v>
      </c>
      <c r="E180" s="89" t="s">
        <v>262</v>
      </c>
      <c r="F180" s="90">
        <v>893.08</v>
      </c>
      <c r="G180" s="59"/>
      <c r="H180" s="49"/>
      <c r="I180" s="48" t="s">
        <v>39</v>
      </c>
      <c r="J180" s="50">
        <f t="shared" si="36"/>
        <v>1</v>
      </c>
      <c r="K180" s="51" t="s">
        <v>63</v>
      </c>
      <c r="L180" s="51" t="s">
        <v>7</v>
      </c>
      <c r="M180" s="60"/>
      <c r="N180" s="59"/>
      <c r="O180" s="59"/>
      <c r="P180" s="61"/>
      <c r="Q180" s="59"/>
      <c r="R180" s="59"/>
      <c r="S180" s="61"/>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62">
        <f t="shared" si="28"/>
        <v>241131.6</v>
      </c>
      <c r="BB180" s="63">
        <f t="shared" si="29"/>
        <v>241131.6</v>
      </c>
      <c r="BC180" s="58" t="str">
        <f t="shared" si="37"/>
        <v>INR  Two Lakh Forty One Thousand One Hundred &amp; Thirty One  and Paise Sixty Only</v>
      </c>
      <c r="BD180" s="65">
        <v>122.72</v>
      </c>
      <c r="BE180" s="65">
        <f t="shared" si="14"/>
        <v>138.82</v>
      </c>
      <c r="BF180" s="68">
        <f t="shared" si="15"/>
        <v>33134.4</v>
      </c>
      <c r="BG180" s="79">
        <f t="shared" si="32"/>
        <v>893.08</v>
      </c>
      <c r="BH180" s="79">
        <f t="shared" si="33"/>
        <v>1010.25</v>
      </c>
      <c r="IE180" s="16"/>
      <c r="IF180" s="16"/>
      <c r="IG180" s="16"/>
      <c r="IH180" s="16"/>
      <c r="II180" s="16"/>
    </row>
    <row r="181" spans="1:243" s="15" customFormat="1" ht="204.75" customHeight="1">
      <c r="A181" s="27">
        <v>169</v>
      </c>
      <c r="B181" s="86" t="s">
        <v>654</v>
      </c>
      <c r="C181" s="47" t="s">
        <v>219</v>
      </c>
      <c r="D181" s="105">
        <v>270</v>
      </c>
      <c r="E181" s="89" t="s">
        <v>262</v>
      </c>
      <c r="F181" s="90">
        <v>900.15</v>
      </c>
      <c r="G181" s="59"/>
      <c r="H181" s="49"/>
      <c r="I181" s="48" t="s">
        <v>39</v>
      </c>
      <c r="J181" s="50">
        <f t="shared" si="36"/>
        <v>1</v>
      </c>
      <c r="K181" s="51" t="s">
        <v>63</v>
      </c>
      <c r="L181" s="51" t="s">
        <v>7</v>
      </c>
      <c r="M181" s="60"/>
      <c r="N181" s="59"/>
      <c r="O181" s="59"/>
      <c r="P181" s="61"/>
      <c r="Q181" s="59"/>
      <c r="R181" s="59"/>
      <c r="S181" s="61"/>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62">
        <f t="shared" si="28"/>
        <v>243040.5</v>
      </c>
      <c r="BB181" s="63">
        <f t="shared" si="29"/>
        <v>243040.5</v>
      </c>
      <c r="BC181" s="58" t="str">
        <f t="shared" si="37"/>
        <v>INR  Two Lakh Forty Three Thousand  &amp;Forty  and Paise Fifty Only</v>
      </c>
      <c r="BD181" s="65">
        <v>123.44</v>
      </c>
      <c r="BE181" s="65">
        <f t="shared" si="14"/>
        <v>139.64</v>
      </c>
      <c r="BF181" s="68">
        <f t="shared" si="15"/>
        <v>33328.8</v>
      </c>
      <c r="BG181" s="79">
        <f t="shared" si="32"/>
        <v>900.15</v>
      </c>
      <c r="BH181" s="79">
        <f t="shared" si="33"/>
        <v>1018.25</v>
      </c>
      <c r="IE181" s="16"/>
      <c r="IF181" s="16"/>
      <c r="IG181" s="16"/>
      <c r="IH181" s="16"/>
      <c r="II181" s="16"/>
    </row>
    <row r="182" spans="1:243" s="15" customFormat="1" ht="405" customHeight="1">
      <c r="A182" s="27">
        <v>170</v>
      </c>
      <c r="B182" s="86" t="s">
        <v>655</v>
      </c>
      <c r="C182" s="47" t="s">
        <v>220</v>
      </c>
      <c r="D182" s="105">
        <v>84</v>
      </c>
      <c r="E182" s="89" t="s">
        <v>262</v>
      </c>
      <c r="F182" s="90">
        <v>1024.87</v>
      </c>
      <c r="G182" s="59"/>
      <c r="H182" s="49"/>
      <c r="I182" s="48" t="s">
        <v>39</v>
      </c>
      <c r="J182" s="50">
        <f t="shared" si="36"/>
        <v>1</v>
      </c>
      <c r="K182" s="51" t="s">
        <v>63</v>
      </c>
      <c r="L182" s="51" t="s">
        <v>7</v>
      </c>
      <c r="M182" s="60"/>
      <c r="N182" s="59"/>
      <c r="O182" s="59"/>
      <c r="P182" s="61"/>
      <c r="Q182" s="59"/>
      <c r="R182" s="59"/>
      <c r="S182" s="61"/>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62">
        <f t="shared" si="28"/>
        <v>86089.08</v>
      </c>
      <c r="BB182" s="63">
        <f t="shared" si="29"/>
        <v>86089.08</v>
      </c>
      <c r="BC182" s="58" t="str">
        <f t="shared" si="37"/>
        <v>INR  Eighty Six Thousand  &amp;Eighty Nine  and Paise Eight Only</v>
      </c>
      <c r="BD182" s="65">
        <v>48.5</v>
      </c>
      <c r="BE182" s="65">
        <f t="shared" si="14"/>
        <v>54.86</v>
      </c>
      <c r="BF182" s="68">
        <f t="shared" si="15"/>
        <v>4074</v>
      </c>
      <c r="BG182" s="79">
        <f t="shared" si="32"/>
        <v>1024.87</v>
      </c>
      <c r="BH182" s="79">
        <f t="shared" si="33"/>
        <v>1159.33</v>
      </c>
      <c r="IE182" s="16"/>
      <c r="IF182" s="16"/>
      <c r="IG182" s="16"/>
      <c r="IH182" s="16"/>
      <c r="II182" s="16"/>
    </row>
    <row r="183" spans="1:243" s="15" customFormat="1" ht="405" customHeight="1">
      <c r="A183" s="27">
        <v>171</v>
      </c>
      <c r="B183" s="86" t="s">
        <v>656</v>
      </c>
      <c r="C183" s="47" t="s">
        <v>221</v>
      </c>
      <c r="D183" s="105">
        <v>84</v>
      </c>
      <c r="E183" s="89" t="s">
        <v>262</v>
      </c>
      <c r="F183" s="90">
        <v>1038.44</v>
      </c>
      <c r="G183" s="59"/>
      <c r="H183" s="49"/>
      <c r="I183" s="48" t="s">
        <v>39</v>
      </c>
      <c r="J183" s="50">
        <f aca="true" t="shared" si="38" ref="J183:J191">IF(I183="Less(-)",-1,1)</f>
        <v>1</v>
      </c>
      <c r="K183" s="51" t="s">
        <v>63</v>
      </c>
      <c r="L183" s="51" t="s">
        <v>7</v>
      </c>
      <c r="M183" s="60"/>
      <c r="N183" s="59"/>
      <c r="O183" s="59"/>
      <c r="P183" s="61"/>
      <c r="Q183" s="59"/>
      <c r="R183" s="59"/>
      <c r="S183" s="61"/>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62">
        <f t="shared" si="28"/>
        <v>87228.96</v>
      </c>
      <c r="BB183" s="63">
        <f t="shared" si="29"/>
        <v>87228.96</v>
      </c>
      <c r="BC183" s="58" t="str">
        <f aca="true" t="shared" si="39" ref="BC183:BC191">SpellNumber(L183,BB183)</f>
        <v>INR  Eighty Seven Thousand Two Hundred &amp; Twenty Eight  and Paise Ninety Six Only</v>
      </c>
      <c r="BD183" s="65">
        <v>48.5</v>
      </c>
      <c r="BE183" s="65">
        <f aca="true" t="shared" si="40" ref="BE183:BE190">BD183*1.12*1.01</f>
        <v>54.86</v>
      </c>
      <c r="BF183" s="68">
        <f aca="true" t="shared" si="41" ref="BF183:BF190">D183*BD183</f>
        <v>4074</v>
      </c>
      <c r="BG183" s="79">
        <f t="shared" si="32"/>
        <v>1038.44</v>
      </c>
      <c r="BH183" s="79">
        <f t="shared" si="33"/>
        <v>1174.68</v>
      </c>
      <c r="IE183" s="16"/>
      <c r="IF183" s="16"/>
      <c r="IG183" s="16"/>
      <c r="IH183" s="16"/>
      <c r="II183" s="16"/>
    </row>
    <row r="184" spans="1:243" s="15" customFormat="1" ht="405" customHeight="1">
      <c r="A184" s="27">
        <v>172</v>
      </c>
      <c r="B184" s="86" t="s">
        <v>657</v>
      </c>
      <c r="C184" s="47" t="s">
        <v>222</v>
      </c>
      <c r="D184" s="105">
        <v>84</v>
      </c>
      <c r="E184" s="89" t="s">
        <v>262</v>
      </c>
      <c r="F184" s="90">
        <v>1052.02</v>
      </c>
      <c r="G184" s="59"/>
      <c r="H184" s="49"/>
      <c r="I184" s="48" t="s">
        <v>39</v>
      </c>
      <c r="J184" s="50">
        <f t="shared" si="38"/>
        <v>1</v>
      </c>
      <c r="K184" s="51" t="s">
        <v>63</v>
      </c>
      <c r="L184" s="51" t="s">
        <v>7</v>
      </c>
      <c r="M184" s="60"/>
      <c r="N184" s="59"/>
      <c r="O184" s="59"/>
      <c r="P184" s="61"/>
      <c r="Q184" s="59"/>
      <c r="R184" s="59"/>
      <c r="S184" s="61"/>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62">
        <f t="shared" si="28"/>
        <v>88369.68</v>
      </c>
      <c r="BB184" s="63">
        <f t="shared" si="29"/>
        <v>88369.68</v>
      </c>
      <c r="BC184" s="58" t="str">
        <f t="shared" si="39"/>
        <v>INR  Eighty Eight Thousand Three Hundred &amp; Sixty Nine  and Paise Sixty Eight Only</v>
      </c>
      <c r="BD184" s="65">
        <v>70</v>
      </c>
      <c r="BE184" s="65">
        <f t="shared" si="40"/>
        <v>79.18</v>
      </c>
      <c r="BF184" s="68">
        <f t="shared" si="41"/>
        <v>5880</v>
      </c>
      <c r="BG184" s="79">
        <f t="shared" si="32"/>
        <v>1052.02</v>
      </c>
      <c r="BH184" s="79">
        <f t="shared" si="33"/>
        <v>1190.05</v>
      </c>
      <c r="IE184" s="16"/>
      <c r="IF184" s="16"/>
      <c r="IG184" s="16"/>
      <c r="IH184" s="16"/>
      <c r="II184" s="16"/>
    </row>
    <row r="185" spans="1:243" s="15" customFormat="1" ht="405" customHeight="1">
      <c r="A185" s="27">
        <v>173</v>
      </c>
      <c r="B185" s="86" t="s">
        <v>658</v>
      </c>
      <c r="C185" s="47" t="s">
        <v>223</v>
      </c>
      <c r="D185" s="105">
        <v>84</v>
      </c>
      <c r="E185" s="89" t="s">
        <v>262</v>
      </c>
      <c r="F185" s="90">
        <v>1065.59</v>
      </c>
      <c r="G185" s="59"/>
      <c r="H185" s="49"/>
      <c r="I185" s="48" t="s">
        <v>39</v>
      </c>
      <c r="J185" s="50">
        <f t="shared" si="38"/>
        <v>1</v>
      </c>
      <c r="K185" s="51" t="s">
        <v>63</v>
      </c>
      <c r="L185" s="51" t="s">
        <v>7</v>
      </c>
      <c r="M185" s="60"/>
      <c r="N185" s="59"/>
      <c r="O185" s="59"/>
      <c r="P185" s="61"/>
      <c r="Q185" s="59"/>
      <c r="R185" s="59"/>
      <c r="S185" s="61"/>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62">
        <f t="shared" si="28"/>
        <v>89509.56</v>
      </c>
      <c r="BB185" s="63">
        <f t="shared" si="29"/>
        <v>89509.56</v>
      </c>
      <c r="BC185" s="58" t="str">
        <f t="shared" si="39"/>
        <v>INR  Eighty Nine Thousand Five Hundred &amp; Nine  and Paise Fifty Six Only</v>
      </c>
      <c r="BD185" s="65">
        <v>70</v>
      </c>
      <c r="BE185" s="65">
        <f t="shared" si="40"/>
        <v>79.18</v>
      </c>
      <c r="BF185" s="68">
        <f t="shared" si="41"/>
        <v>5880</v>
      </c>
      <c r="BG185" s="79">
        <f t="shared" si="32"/>
        <v>1065.59</v>
      </c>
      <c r="BH185" s="79">
        <f t="shared" si="33"/>
        <v>1205.4</v>
      </c>
      <c r="IE185" s="16"/>
      <c r="IF185" s="16"/>
      <c r="IG185" s="16"/>
      <c r="IH185" s="16"/>
      <c r="II185" s="16"/>
    </row>
    <row r="186" spans="1:243" s="15" customFormat="1" ht="405" customHeight="1">
      <c r="A186" s="27">
        <v>174</v>
      </c>
      <c r="B186" s="86" t="s">
        <v>659</v>
      </c>
      <c r="C186" s="47" t="s">
        <v>224</v>
      </c>
      <c r="D186" s="105">
        <v>84</v>
      </c>
      <c r="E186" s="89" t="s">
        <v>262</v>
      </c>
      <c r="F186" s="90">
        <v>1079.16</v>
      </c>
      <c r="G186" s="59"/>
      <c r="H186" s="49"/>
      <c r="I186" s="48" t="s">
        <v>39</v>
      </c>
      <c r="J186" s="50">
        <f t="shared" si="38"/>
        <v>1</v>
      </c>
      <c r="K186" s="51" t="s">
        <v>63</v>
      </c>
      <c r="L186" s="51" t="s">
        <v>7</v>
      </c>
      <c r="M186" s="60"/>
      <c r="N186" s="59"/>
      <c r="O186" s="59"/>
      <c r="P186" s="61"/>
      <c r="Q186" s="59"/>
      <c r="R186" s="59"/>
      <c r="S186" s="61"/>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62">
        <f t="shared" si="28"/>
        <v>90649.44</v>
      </c>
      <c r="BB186" s="63">
        <f t="shared" si="29"/>
        <v>90649.44</v>
      </c>
      <c r="BC186" s="58" t="str">
        <f t="shared" si="39"/>
        <v>INR  Ninety Thousand Six Hundred &amp; Forty Nine  and Paise Forty Four Only</v>
      </c>
      <c r="BD186" s="65">
        <v>70</v>
      </c>
      <c r="BE186" s="65">
        <f t="shared" si="40"/>
        <v>79.18</v>
      </c>
      <c r="BF186" s="68">
        <f t="shared" si="41"/>
        <v>5880</v>
      </c>
      <c r="BG186" s="79">
        <f t="shared" si="32"/>
        <v>1079.16</v>
      </c>
      <c r="BH186" s="79">
        <f t="shared" si="33"/>
        <v>1220.75</v>
      </c>
      <c r="IE186" s="16"/>
      <c r="IF186" s="16"/>
      <c r="IG186" s="16"/>
      <c r="IH186" s="16"/>
      <c r="II186" s="16"/>
    </row>
    <row r="187" spans="1:243" s="15" customFormat="1" ht="405" customHeight="1">
      <c r="A187" s="27">
        <v>175</v>
      </c>
      <c r="B187" s="86" t="s">
        <v>660</v>
      </c>
      <c r="C187" s="47" t="s">
        <v>225</v>
      </c>
      <c r="D187" s="105">
        <v>84</v>
      </c>
      <c r="E187" s="89" t="s">
        <v>262</v>
      </c>
      <c r="F187" s="90">
        <v>1097.26</v>
      </c>
      <c r="G187" s="59"/>
      <c r="H187" s="49"/>
      <c r="I187" s="48" t="s">
        <v>39</v>
      </c>
      <c r="J187" s="50">
        <f t="shared" si="38"/>
        <v>1</v>
      </c>
      <c r="K187" s="51" t="s">
        <v>63</v>
      </c>
      <c r="L187" s="51" t="s">
        <v>7</v>
      </c>
      <c r="M187" s="60"/>
      <c r="N187" s="59"/>
      <c r="O187" s="59"/>
      <c r="P187" s="61"/>
      <c r="Q187" s="59"/>
      <c r="R187" s="59"/>
      <c r="S187" s="61"/>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62">
        <f t="shared" si="28"/>
        <v>92169.84</v>
      </c>
      <c r="BB187" s="63">
        <f t="shared" si="29"/>
        <v>92169.84</v>
      </c>
      <c r="BC187" s="58" t="str">
        <f t="shared" si="39"/>
        <v>INR  Ninety Two Thousand One Hundred &amp; Sixty Nine  and Paise Eighty Four Only</v>
      </c>
      <c r="BD187" s="65">
        <v>45.1</v>
      </c>
      <c r="BE187" s="65">
        <f t="shared" si="40"/>
        <v>51.02</v>
      </c>
      <c r="BF187" s="68">
        <f t="shared" si="41"/>
        <v>3788.4</v>
      </c>
      <c r="BG187" s="79">
        <f t="shared" si="32"/>
        <v>1097.26</v>
      </c>
      <c r="BH187" s="79">
        <f t="shared" si="33"/>
        <v>1241.22</v>
      </c>
      <c r="IE187" s="16"/>
      <c r="IF187" s="16"/>
      <c r="IG187" s="16"/>
      <c r="IH187" s="16"/>
      <c r="II187" s="16"/>
    </row>
    <row r="188" spans="1:243" s="15" customFormat="1" ht="405" customHeight="1">
      <c r="A188" s="27">
        <v>176</v>
      </c>
      <c r="B188" s="86" t="s">
        <v>661</v>
      </c>
      <c r="C188" s="47" t="s">
        <v>226</v>
      </c>
      <c r="D188" s="105">
        <v>84</v>
      </c>
      <c r="E188" s="89" t="s">
        <v>262</v>
      </c>
      <c r="F188" s="90">
        <v>1115.36</v>
      </c>
      <c r="G188" s="59"/>
      <c r="H188" s="49"/>
      <c r="I188" s="48" t="s">
        <v>39</v>
      </c>
      <c r="J188" s="50">
        <f t="shared" si="38"/>
        <v>1</v>
      </c>
      <c r="K188" s="51" t="s">
        <v>63</v>
      </c>
      <c r="L188" s="51" t="s">
        <v>7</v>
      </c>
      <c r="M188" s="60"/>
      <c r="N188" s="59"/>
      <c r="O188" s="59"/>
      <c r="P188" s="61"/>
      <c r="Q188" s="59"/>
      <c r="R188" s="59"/>
      <c r="S188" s="61"/>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62">
        <f t="shared" si="28"/>
        <v>93690.24</v>
      </c>
      <c r="BB188" s="63">
        <f t="shared" si="29"/>
        <v>93690.24</v>
      </c>
      <c r="BC188" s="58" t="str">
        <f t="shared" si="39"/>
        <v>INR  Ninety Three Thousand Six Hundred &amp; Ninety  and Paise Twenty Four Only</v>
      </c>
      <c r="BD188" s="65">
        <v>45.81</v>
      </c>
      <c r="BE188" s="65">
        <f t="shared" si="40"/>
        <v>51.82</v>
      </c>
      <c r="BF188" s="68">
        <f t="shared" si="41"/>
        <v>3848.04</v>
      </c>
      <c r="BG188" s="79">
        <f t="shared" si="32"/>
        <v>1115.36</v>
      </c>
      <c r="BH188" s="79">
        <f t="shared" si="33"/>
        <v>1261.7</v>
      </c>
      <c r="IE188" s="16"/>
      <c r="IF188" s="16"/>
      <c r="IG188" s="16"/>
      <c r="IH188" s="16"/>
      <c r="II188" s="16"/>
    </row>
    <row r="189" spans="1:243" s="15" customFormat="1" ht="405" customHeight="1">
      <c r="A189" s="27">
        <v>177</v>
      </c>
      <c r="B189" s="86" t="s">
        <v>662</v>
      </c>
      <c r="C189" s="47" t="s">
        <v>227</v>
      </c>
      <c r="D189" s="105">
        <v>84</v>
      </c>
      <c r="E189" s="89" t="s">
        <v>262</v>
      </c>
      <c r="F189" s="90">
        <v>1133.46</v>
      </c>
      <c r="G189" s="59"/>
      <c r="H189" s="49"/>
      <c r="I189" s="48" t="s">
        <v>39</v>
      </c>
      <c r="J189" s="50">
        <f t="shared" si="38"/>
        <v>1</v>
      </c>
      <c r="K189" s="51" t="s">
        <v>63</v>
      </c>
      <c r="L189" s="51" t="s">
        <v>7</v>
      </c>
      <c r="M189" s="60"/>
      <c r="N189" s="59"/>
      <c r="O189" s="59"/>
      <c r="P189" s="61"/>
      <c r="Q189" s="59"/>
      <c r="R189" s="59"/>
      <c r="S189" s="61"/>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62">
        <f t="shared" si="28"/>
        <v>95210.64</v>
      </c>
      <c r="BB189" s="63">
        <f t="shared" si="29"/>
        <v>95210.64</v>
      </c>
      <c r="BC189" s="58" t="str">
        <f t="shared" si="39"/>
        <v>INR  Ninety Five Thousand Two Hundred &amp; Ten  and Paise Sixty Four Only</v>
      </c>
      <c r="BD189" s="65">
        <v>46.52</v>
      </c>
      <c r="BE189" s="65">
        <f t="shared" si="40"/>
        <v>52.62</v>
      </c>
      <c r="BF189" s="68">
        <f t="shared" si="41"/>
        <v>3907.68</v>
      </c>
      <c r="BG189" s="79">
        <f t="shared" si="32"/>
        <v>1133.46</v>
      </c>
      <c r="BH189" s="79">
        <f t="shared" si="33"/>
        <v>1282.17</v>
      </c>
      <c r="IE189" s="16"/>
      <c r="IF189" s="16"/>
      <c r="IG189" s="16"/>
      <c r="IH189" s="16"/>
      <c r="II189" s="16"/>
    </row>
    <row r="190" spans="1:243" s="15" customFormat="1" ht="83.25" customHeight="1">
      <c r="A190" s="27">
        <v>178</v>
      </c>
      <c r="B190" s="86" t="s">
        <v>663</v>
      </c>
      <c r="C190" s="47" t="s">
        <v>228</v>
      </c>
      <c r="D190" s="105">
        <v>105</v>
      </c>
      <c r="E190" s="89" t="s">
        <v>253</v>
      </c>
      <c r="F190" s="90">
        <v>19.23</v>
      </c>
      <c r="G190" s="59"/>
      <c r="H190" s="49"/>
      <c r="I190" s="48" t="s">
        <v>39</v>
      </c>
      <c r="J190" s="50">
        <f t="shared" si="38"/>
        <v>1</v>
      </c>
      <c r="K190" s="51" t="s">
        <v>63</v>
      </c>
      <c r="L190" s="51" t="s">
        <v>7</v>
      </c>
      <c r="M190" s="60"/>
      <c r="N190" s="59"/>
      <c r="O190" s="59"/>
      <c r="P190" s="61"/>
      <c r="Q190" s="59"/>
      <c r="R190" s="59"/>
      <c r="S190" s="61"/>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62">
        <f t="shared" si="28"/>
        <v>2019.15</v>
      </c>
      <c r="BB190" s="63">
        <f t="shared" si="29"/>
        <v>2019.15</v>
      </c>
      <c r="BC190" s="58" t="str">
        <f t="shared" si="39"/>
        <v>INR  Two Thousand  &amp;Nineteen  and Paise Fifteen Only</v>
      </c>
      <c r="BD190" s="65">
        <v>97</v>
      </c>
      <c r="BE190" s="65">
        <f t="shared" si="40"/>
        <v>109.73</v>
      </c>
      <c r="BF190" s="68">
        <f t="shared" si="41"/>
        <v>10185</v>
      </c>
      <c r="BG190" s="79">
        <f t="shared" si="32"/>
        <v>19.23</v>
      </c>
      <c r="BH190" s="79">
        <f t="shared" si="33"/>
        <v>21.75</v>
      </c>
      <c r="IE190" s="16"/>
      <c r="IF190" s="16"/>
      <c r="IG190" s="16"/>
      <c r="IH190" s="16"/>
      <c r="II190" s="16"/>
    </row>
    <row r="191" spans="1:243" s="15" customFormat="1" ht="124.5" customHeight="1">
      <c r="A191" s="27">
        <v>179</v>
      </c>
      <c r="B191" s="86" t="s">
        <v>664</v>
      </c>
      <c r="C191" s="47" t="s">
        <v>229</v>
      </c>
      <c r="D191" s="105">
        <v>540</v>
      </c>
      <c r="E191" s="89" t="s">
        <v>262</v>
      </c>
      <c r="F191" s="90">
        <v>1158.35</v>
      </c>
      <c r="G191" s="59"/>
      <c r="H191" s="49"/>
      <c r="I191" s="48" t="s">
        <v>39</v>
      </c>
      <c r="J191" s="50">
        <f t="shared" si="38"/>
        <v>1</v>
      </c>
      <c r="K191" s="51" t="s">
        <v>63</v>
      </c>
      <c r="L191" s="51" t="s">
        <v>7</v>
      </c>
      <c r="M191" s="60"/>
      <c r="N191" s="59"/>
      <c r="O191" s="59"/>
      <c r="P191" s="61"/>
      <c r="Q191" s="59"/>
      <c r="R191" s="59"/>
      <c r="S191" s="61"/>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62">
        <f t="shared" si="28"/>
        <v>625509</v>
      </c>
      <c r="BB191" s="63">
        <f t="shared" si="29"/>
        <v>625509</v>
      </c>
      <c r="BC191" s="58" t="str">
        <f t="shared" si="39"/>
        <v>INR  Six Lakh Twenty Five Thousand Five Hundred &amp; Nine  Only</v>
      </c>
      <c r="BD191" s="65">
        <v>97.71</v>
      </c>
      <c r="BE191" s="65">
        <f aca="true" t="shared" si="42" ref="BE191:BE250">BD191*1.12*1.01</f>
        <v>110.53</v>
      </c>
      <c r="BF191" s="68">
        <f aca="true" t="shared" si="43" ref="BF191:BF250">D191*BD191</f>
        <v>52763.4</v>
      </c>
      <c r="BG191" s="79">
        <f t="shared" si="32"/>
        <v>1158.35</v>
      </c>
      <c r="BH191" s="79">
        <f t="shared" si="33"/>
        <v>1310.33</v>
      </c>
      <c r="IE191" s="16"/>
      <c r="IF191" s="16"/>
      <c r="IG191" s="16"/>
      <c r="IH191" s="16"/>
      <c r="II191" s="16"/>
    </row>
    <row r="192" spans="1:243" s="15" customFormat="1" ht="124.5" customHeight="1">
      <c r="A192" s="27">
        <v>180</v>
      </c>
      <c r="B192" s="86" t="s">
        <v>665</v>
      </c>
      <c r="C192" s="47" t="s">
        <v>230</v>
      </c>
      <c r="D192" s="105">
        <v>330</v>
      </c>
      <c r="E192" s="89" t="s">
        <v>262</v>
      </c>
      <c r="F192" s="90">
        <v>1171.92</v>
      </c>
      <c r="G192" s="59"/>
      <c r="H192" s="49"/>
      <c r="I192" s="48" t="s">
        <v>39</v>
      </c>
      <c r="J192" s="50">
        <f aca="true" t="shared" si="44" ref="J192:J254">IF(I192="Less(-)",-1,1)</f>
        <v>1</v>
      </c>
      <c r="K192" s="51" t="s">
        <v>63</v>
      </c>
      <c r="L192" s="51" t="s">
        <v>7</v>
      </c>
      <c r="M192" s="60"/>
      <c r="N192" s="59"/>
      <c r="O192" s="59"/>
      <c r="P192" s="61"/>
      <c r="Q192" s="59"/>
      <c r="R192" s="59"/>
      <c r="S192" s="61"/>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62">
        <f t="shared" si="28"/>
        <v>386733.6</v>
      </c>
      <c r="BB192" s="63">
        <f t="shared" si="29"/>
        <v>386733.6</v>
      </c>
      <c r="BC192" s="58" t="str">
        <f aca="true" t="shared" si="45" ref="BC192:BC254">SpellNumber(L192,BB192)</f>
        <v>INR  Three Lakh Eighty Six Thousand Seven Hundred &amp; Thirty Three  and Paise Sixty Only</v>
      </c>
      <c r="BD192" s="65">
        <v>98.42</v>
      </c>
      <c r="BE192" s="65">
        <f t="shared" si="42"/>
        <v>111.33</v>
      </c>
      <c r="BF192" s="68">
        <f t="shared" si="43"/>
        <v>32478.6</v>
      </c>
      <c r="BG192" s="79">
        <f t="shared" si="32"/>
        <v>1171.92</v>
      </c>
      <c r="BH192" s="79">
        <f t="shared" si="33"/>
        <v>1325.68</v>
      </c>
      <c r="IE192" s="16"/>
      <c r="IF192" s="16"/>
      <c r="IG192" s="16"/>
      <c r="IH192" s="16"/>
      <c r="II192" s="16"/>
    </row>
    <row r="193" spans="1:243" s="15" customFormat="1" ht="155.25" customHeight="1">
      <c r="A193" s="27">
        <v>181</v>
      </c>
      <c r="B193" s="86" t="s">
        <v>666</v>
      </c>
      <c r="C193" s="47" t="s">
        <v>231</v>
      </c>
      <c r="D193" s="105">
        <v>330</v>
      </c>
      <c r="E193" s="89" t="s">
        <v>262</v>
      </c>
      <c r="F193" s="90">
        <v>1185.5</v>
      </c>
      <c r="G193" s="59"/>
      <c r="H193" s="49"/>
      <c r="I193" s="48" t="s">
        <v>39</v>
      </c>
      <c r="J193" s="50">
        <f t="shared" si="44"/>
        <v>1</v>
      </c>
      <c r="K193" s="51" t="s">
        <v>63</v>
      </c>
      <c r="L193" s="51" t="s">
        <v>7</v>
      </c>
      <c r="M193" s="60"/>
      <c r="N193" s="59"/>
      <c r="O193" s="59"/>
      <c r="P193" s="61"/>
      <c r="Q193" s="59"/>
      <c r="R193" s="59"/>
      <c r="S193" s="61"/>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62">
        <f t="shared" si="28"/>
        <v>391215</v>
      </c>
      <c r="BB193" s="63">
        <f t="shared" si="29"/>
        <v>391215</v>
      </c>
      <c r="BC193" s="58" t="str">
        <f t="shared" si="45"/>
        <v>INR  Three Lakh Ninety One Thousand Two Hundred &amp; Fifteen  Only</v>
      </c>
      <c r="BD193" s="65">
        <v>29</v>
      </c>
      <c r="BE193" s="65">
        <f t="shared" si="42"/>
        <v>32.8</v>
      </c>
      <c r="BF193" s="68">
        <f t="shared" si="43"/>
        <v>9570</v>
      </c>
      <c r="BG193" s="79">
        <f t="shared" si="32"/>
        <v>1185.5</v>
      </c>
      <c r="BH193" s="79">
        <f t="shared" si="33"/>
        <v>1341.04</v>
      </c>
      <c r="IE193" s="16"/>
      <c r="IF193" s="16"/>
      <c r="IG193" s="16"/>
      <c r="IH193" s="16"/>
      <c r="II193" s="16"/>
    </row>
    <row r="194" spans="1:243" s="15" customFormat="1" ht="155.25" customHeight="1">
      <c r="A194" s="27">
        <v>182</v>
      </c>
      <c r="B194" s="86" t="s">
        <v>667</v>
      </c>
      <c r="C194" s="47" t="s">
        <v>232</v>
      </c>
      <c r="D194" s="105">
        <v>330</v>
      </c>
      <c r="E194" s="89" t="s">
        <v>262</v>
      </c>
      <c r="F194" s="90">
        <v>1199.07</v>
      </c>
      <c r="G194" s="59"/>
      <c r="H194" s="49"/>
      <c r="I194" s="48" t="s">
        <v>39</v>
      </c>
      <c r="J194" s="50">
        <f t="shared" si="44"/>
        <v>1</v>
      </c>
      <c r="K194" s="51" t="s">
        <v>63</v>
      </c>
      <c r="L194" s="51" t="s">
        <v>7</v>
      </c>
      <c r="M194" s="60"/>
      <c r="N194" s="59"/>
      <c r="O194" s="59"/>
      <c r="P194" s="61"/>
      <c r="Q194" s="59"/>
      <c r="R194" s="59"/>
      <c r="S194" s="61"/>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62">
        <f t="shared" si="28"/>
        <v>395693.1</v>
      </c>
      <c r="BB194" s="63">
        <f t="shared" si="29"/>
        <v>395693.1</v>
      </c>
      <c r="BC194" s="58" t="str">
        <f t="shared" si="45"/>
        <v>INR  Three Lakh Ninety Five Thousand Six Hundred &amp; Ninety Three  and Paise Ten Only</v>
      </c>
      <c r="BD194" s="65">
        <v>29</v>
      </c>
      <c r="BE194" s="65">
        <f t="shared" si="42"/>
        <v>32.8</v>
      </c>
      <c r="BF194" s="68">
        <f t="shared" si="43"/>
        <v>9570</v>
      </c>
      <c r="BG194" s="79">
        <f t="shared" si="32"/>
        <v>1199.07</v>
      </c>
      <c r="BH194" s="79">
        <f t="shared" si="33"/>
        <v>1356.39</v>
      </c>
      <c r="IE194" s="16"/>
      <c r="IF194" s="16"/>
      <c r="IG194" s="16"/>
      <c r="IH194" s="16"/>
      <c r="II194" s="16"/>
    </row>
    <row r="195" spans="1:243" s="15" customFormat="1" ht="155.25" customHeight="1">
      <c r="A195" s="27">
        <v>183</v>
      </c>
      <c r="B195" s="86" t="s">
        <v>668</v>
      </c>
      <c r="C195" s="47" t="s">
        <v>233</v>
      </c>
      <c r="D195" s="105">
        <v>330</v>
      </c>
      <c r="E195" s="89" t="s">
        <v>262</v>
      </c>
      <c r="F195" s="90">
        <v>1212.65</v>
      </c>
      <c r="G195" s="59"/>
      <c r="H195" s="49"/>
      <c r="I195" s="48" t="s">
        <v>39</v>
      </c>
      <c r="J195" s="50">
        <f t="shared" si="44"/>
        <v>1</v>
      </c>
      <c r="K195" s="51" t="s">
        <v>63</v>
      </c>
      <c r="L195" s="51" t="s">
        <v>7</v>
      </c>
      <c r="M195" s="60"/>
      <c r="N195" s="59"/>
      <c r="O195" s="59"/>
      <c r="P195" s="61"/>
      <c r="Q195" s="59"/>
      <c r="R195" s="59"/>
      <c r="S195" s="61"/>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62">
        <f t="shared" si="28"/>
        <v>400174.5</v>
      </c>
      <c r="BB195" s="63">
        <f t="shared" si="29"/>
        <v>400174.5</v>
      </c>
      <c r="BC195" s="58" t="str">
        <f t="shared" si="45"/>
        <v>INR  Four Lakh One Hundred &amp; Seventy Four  and Paise Fifty Only</v>
      </c>
      <c r="BD195" s="65">
        <v>29</v>
      </c>
      <c r="BE195" s="65">
        <f t="shared" si="42"/>
        <v>32.8</v>
      </c>
      <c r="BF195" s="68">
        <f t="shared" si="43"/>
        <v>9570</v>
      </c>
      <c r="BG195" s="79">
        <f t="shared" si="32"/>
        <v>1212.65</v>
      </c>
      <c r="BH195" s="79">
        <f t="shared" si="33"/>
        <v>1371.75</v>
      </c>
      <c r="IE195" s="16"/>
      <c r="IF195" s="16"/>
      <c r="IG195" s="16"/>
      <c r="IH195" s="16"/>
      <c r="II195" s="16"/>
    </row>
    <row r="196" spans="1:243" s="15" customFormat="1" ht="155.25" customHeight="1">
      <c r="A196" s="27">
        <v>184</v>
      </c>
      <c r="B196" s="86" t="s">
        <v>669</v>
      </c>
      <c r="C196" s="47" t="s">
        <v>234</v>
      </c>
      <c r="D196" s="105">
        <v>330</v>
      </c>
      <c r="E196" s="89" t="s">
        <v>262</v>
      </c>
      <c r="F196" s="90">
        <v>1230.75</v>
      </c>
      <c r="G196" s="59"/>
      <c r="H196" s="49"/>
      <c r="I196" s="48" t="s">
        <v>39</v>
      </c>
      <c r="J196" s="50">
        <f t="shared" si="44"/>
        <v>1</v>
      </c>
      <c r="K196" s="51" t="s">
        <v>63</v>
      </c>
      <c r="L196" s="51" t="s">
        <v>7</v>
      </c>
      <c r="M196" s="60"/>
      <c r="N196" s="59"/>
      <c r="O196" s="59"/>
      <c r="P196" s="61"/>
      <c r="Q196" s="59"/>
      <c r="R196" s="59"/>
      <c r="S196" s="61"/>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62">
        <f t="shared" si="28"/>
        <v>406147.5</v>
      </c>
      <c r="BB196" s="63">
        <f t="shared" si="29"/>
        <v>406147.5</v>
      </c>
      <c r="BC196" s="58" t="str">
        <f t="shared" si="45"/>
        <v>INR  Four Lakh Six Thousand One Hundred &amp; Forty Seven  and Paise Fifty Only</v>
      </c>
      <c r="BD196" s="65">
        <v>38</v>
      </c>
      <c r="BE196" s="65">
        <f t="shared" si="42"/>
        <v>42.99</v>
      </c>
      <c r="BF196" s="68">
        <f t="shared" si="43"/>
        <v>12540</v>
      </c>
      <c r="BG196" s="79">
        <f t="shared" si="32"/>
        <v>1230.75</v>
      </c>
      <c r="BH196" s="79">
        <f t="shared" si="33"/>
        <v>1392.22</v>
      </c>
      <c r="IE196" s="16"/>
      <c r="IF196" s="16"/>
      <c r="IG196" s="16"/>
      <c r="IH196" s="16"/>
      <c r="II196" s="16"/>
    </row>
    <row r="197" spans="1:243" s="15" customFormat="1" ht="155.25" customHeight="1">
      <c r="A197" s="27">
        <v>185</v>
      </c>
      <c r="B197" s="86" t="s">
        <v>670</v>
      </c>
      <c r="C197" s="47" t="s">
        <v>235</v>
      </c>
      <c r="D197" s="105">
        <v>330</v>
      </c>
      <c r="E197" s="89" t="s">
        <v>262</v>
      </c>
      <c r="F197" s="90">
        <v>1248.84</v>
      </c>
      <c r="G197" s="59"/>
      <c r="H197" s="49"/>
      <c r="I197" s="48" t="s">
        <v>39</v>
      </c>
      <c r="J197" s="50">
        <f t="shared" si="44"/>
        <v>1</v>
      </c>
      <c r="K197" s="51" t="s">
        <v>63</v>
      </c>
      <c r="L197" s="51" t="s">
        <v>7</v>
      </c>
      <c r="M197" s="60"/>
      <c r="N197" s="59"/>
      <c r="O197" s="59"/>
      <c r="P197" s="61"/>
      <c r="Q197" s="59"/>
      <c r="R197" s="59"/>
      <c r="S197" s="61"/>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62">
        <f t="shared" si="28"/>
        <v>412117.2</v>
      </c>
      <c r="BB197" s="63">
        <f t="shared" si="29"/>
        <v>412117.2</v>
      </c>
      <c r="BC197" s="58" t="str">
        <f t="shared" si="45"/>
        <v>INR  Four Lakh Twelve Thousand One Hundred &amp; Seventeen  and Paise Twenty Only</v>
      </c>
      <c r="BD197" s="65">
        <v>38</v>
      </c>
      <c r="BE197" s="65">
        <f t="shared" si="42"/>
        <v>42.99</v>
      </c>
      <c r="BF197" s="68">
        <f t="shared" si="43"/>
        <v>12540</v>
      </c>
      <c r="BG197" s="79">
        <f t="shared" si="32"/>
        <v>1248.84</v>
      </c>
      <c r="BH197" s="79">
        <f t="shared" si="33"/>
        <v>1412.69</v>
      </c>
      <c r="IE197" s="16"/>
      <c r="IF197" s="16"/>
      <c r="IG197" s="16"/>
      <c r="IH197" s="16"/>
      <c r="II197" s="16"/>
    </row>
    <row r="198" spans="1:243" s="15" customFormat="1" ht="155.25" customHeight="1">
      <c r="A198" s="27">
        <v>186</v>
      </c>
      <c r="B198" s="86" t="s">
        <v>671</v>
      </c>
      <c r="C198" s="47" t="s">
        <v>236</v>
      </c>
      <c r="D198" s="105">
        <v>330</v>
      </c>
      <c r="E198" s="89" t="s">
        <v>262</v>
      </c>
      <c r="F198" s="90">
        <v>1266.94</v>
      </c>
      <c r="G198" s="59"/>
      <c r="H198" s="49"/>
      <c r="I198" s="48" t="s">
        <v>39</v>
      </c>
      <c r="J198" s="50">
        <f t="shared" si="44"/>
        <v>1</v>
      </c>
      <c r="K198" s="51" t="s">
        <v>63</v>
      </c>
      <c r="L198" s="51" t="s">
        <v>7</v>
      </c>
      <c r="M198" s="60"/>
      <c r="N198" s="59"/>
      <c r="O198" s="59"/>
      <c r="P198" s="61"/>
      <c r="Q198" s="59"/>
      <c r="R198" s="59"/>
      <c r="S198" s="61"/>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62">
        <f aca="true" t="shared" si="46" ref="BA198:BA259">total_amount_ba($B$2,$D$2,D198,F198,J198,K198,M198)</f>
        <v>418090.2</v>
      </c>
      <c r="BB198" s="63">
        <f aca="true" t="shared" si="47" ref="BB198:BB259">BA198+SUM(N198:AZ198)</f>
        <v>418090.2</v>
      </c>
      <c r="BC198" s="58" t="str">
        <f t="shared" si="45"/>
        <v>INR  Four Lakh Eighteen Thousand  &amp;Ninety  and Paise Twenty Only</v>
      </c>
      <c r="BD198" s="65">
        <v>38</v>
      </c>
      <c r="BE198" s="65">
        <f t="shared" si="42"/>
        <v>42.99</v>
      </c>
      <c r="BF198" s="68">
        <f t="shared" si="43"/>
        <v>12540</v>
      </c>
      <c r="BG198" s="79">
        <f t="shared" si="32"/>
        <v>1266.94</v>
      </c>
      <c r="BH198" s="79">
        <f t="shared" si="33"/>
        <v>1433.16</v>
      </c>
      <c r="IE198" s="16"/>
      <c r="IF198" s="16"/>
      <c r="IG198" s="16"/>
      <c r="IH198" s="16"/>
      <c r="II198" s="16"/>
    </row>
    <row r="199" spans="1:243" s="15" customFormat="1" ht="128.25" customHeight="1">
      <c r="A199" s="27">
        <v>187</v>
      </c>
      <c r="B199" s="86" t="s">
        <v>672</v>
      </c>
      <c r="C199" s="47" t="s">
        <v>237</v>
      </c>
      <c r="D199" s="105">
        <v>30</v>
      </c>
      <c r="E199" s="89" t="s">
        <v>262</v>
      </c>
      <c r="F199" s="90">
        <v>1285.04</v>
      </c>
      <c r="G199" s="59"/>
      <c r="H199" s="49"/>
      <c r="I199" s="48" t="s">
        <v>39</v>
      </c>
      <c r="J199" s="50">
        <f t="shared" si="44"/>
        <v>1</v>
      </c>
      <c r="K199" s="51" t="s">
        <v>63</v>
      </c>
      <c r="L199" s="51" t="s">
        <v>7</v>
      </c>
      <c r="M199" s="60"/>
      <c r="N199" s="59"/>
      <c r="O199" s="59"/>
      <c r="P199" s="61"/>
      <c r="Q199" s="59"/>
      <c r="R199" s="59"/>
      <c r="S199" s="61"/>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62">
        <f t="shared" si="46"/>
        <v>38551.2</v>
      </c>
      <c r="BB199" s="63">
        <f t="shared" si="47"/>
        <v>38551.2</v>
      </c>
      <c r="BC199" s="58" t="str">
        <f t="shared" si="45"/>
        <v>INR  Thirty Eight Thousand Five Hundred &amp; Fifty One  and Paise Twenty Only</v>
      </c>
      <c r="BD199" s="65">
        <v>81</v>
      </c>
      <c r="BE199" s="65">
        <f t="shared" si="42"/>
        <v>91.63</v>
      </c>
      <c r="BF199" s="68">
        <f t="shared" si="43"/>
        <v>2430</v>
      </c>
      <c r="BG199" s="79">
        <f t="shared" si="32"/>
        <v>1285.04</v>
      </c>
      <c r="BH199" s="79">
        <f t="shared" si="33"/>
        <v>1453.64</v>
      </c>
      <c r="IE199" s="16"/>
      <c r="IF199" s="16"/>
      <c r="IG199" s="16"/>
      <c r="IH199" s="16"/>
      <c r="II199" s="16"/>
    </row>
    <row r="200" spans="1:243" s="15" customFormat="1" ht="182.25" customHeight="1">
      <c r="A200" s="27">
        <v>188</v>
      </c>
      <c r="B200" s="86" t="s">
        <v>673</v>
      </c>
      <c r="C200" s="47" t="s">
        <v>238</v>
      </c>
      <c r="D200" s="105">
        <v>288</v>
      </c>
      <c r="E200" s="89" t="s">
        <v>480</v>
      </c>
      <c r="F200" s="90">
        <v>1312.19</v>
      </c>
      <c r="G200" s="59"/>
      <c r="H200" s="49"/>
      <c r="I200" s="48" t="s">
        <v>39</v>
      </c>
      <c r="J200" s="50">
        <f t="shared" si="44"/>
        <v>1</v>
      </c>
      <c r="K200" s="51" t="s">
        <v>63</v>
      </c>
      <c r="L200" s="51" t="s">
        <v>7</v>
      </c>
      <c r="M200" s="60"/>
      <c r="N200" s="59"/>
      <c r="O200" s="59"/>
      <c r="P200" s="61"/>
      <c r="Q200" s="59"/>
      <c r="R200" s="59"/>
      <c r="S200" s="61"/>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62">
        <f t="shared" si="46"/>
        <v>377910.72</v>
      </c>
      <c r="BB200" s="63">
        <f t="shared" si="47"/>
        <v>377910.72</v>
      </c>
      <c r="BC200" s="58" t="str">
        <f t="shared" si="45"/>
        <v>INR  Three Lakh Seventy Seven Thousand Nine Hundred &amp; Ten  and Paise Seventy Two Only</v>
      </c>
      <c r="BD200" s="65">
        <v>81</v>
      </c>
      <c r="BE200" s="65">
        <f t="shared" si="42"/>
        <v>91.63</v>
      </c>
      <c r="BF200" s="68">
        <f t="shared" si="43"/>
        <v>23328</v>
      </c>
      <c r="BG200" s="79">
        <f t="shared" si="32"/>
        <v>1312.19</v>
      </c>
      <c r="BH200" s="79">
        <f t="shared" si="33"/>
        <v>1484.35</v>
      </c>
      <c r="IE200" s="16"/>
      <c r="IF200" s="16"/>
      <c r="IG200" s="16"/>
      <c r="IH200" s="16"/>
      <c r="II200" s="16"/>
    </row>
    <row r="201" spans="1:243" s="15" customFormat="1" ht="60" customHeight="1">
      <c r="A201" s="27">
        <v>189</v>
      </c>
      <c r="B201" s="86" t="s">
        <v>674</v>
      </c>
      <c r="C201" s="47" t="s">
        <v>239</v>
      </c>
      <c r="D201" s="105">
        <v>438</v>
      </c>
      <c r="E201" s="89" t="s">
        <v>479</v>
      </c>
      <c r="F201" s="90">
        <v>253.39</v>
      </c>
      <c r="G201" s="59"/>
      <c r="H201" s="49"/>
      <c r="I201" s="48" t="s">
        <v>39</v>
      </c>
      <c r="J201" s="50">
        <f t="shared" si="44"/>
        <v>1</v>
      </c>
      <c r="K201" s="51" t="s">
        <v>63</v>
      </c>
      <c r="L201" s="51" t="s">
        <v>7</v>
      </c>
      <c r="M201" s="60"/>
      <c r="N201" s="59"/>
      <c r="O201" s="59"/>
      <c r="P201" s="61"/>
      <c r="Q201" s="59"/>
      <c r="R201" s="59"/>
      <c r="S201" s="61"/>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62">
        <f t="shared" si="46"/>
        <v>110984.82</v>
      </c>
      <c r="BB201" s="63">
        <f t="shared" si="47"/>
        <v>110984.82</v>
      </c>
      <c r="BC201" s="58" t="str">
        <f t="shared" si="45"/>
        <v>INR  One Lakh Ten Thousand Nine Hundred &amp; Eighty Four  and Paise Eighty Two Only</v>
      </c>
      <c r="BD201" s="65">
        <v>81</v>
      </c>
      <c r="BE201" s="65">
        <f t="shared" si="42"/>
        <v>91.63</v>
      </c>
      <c r="BF201" s="68">
        <f t="shared" si="43"/>
        <v>35478</v>
      </c>
      <c r="BG201" s="79">
        <f t="shared" si="32"/>
        <v>253.39</v>
      </c>
      <c r="BH201" s="79">
        <f t="shared" si="33"/>
        <v>286.63</v>
      </c>
      <c r="IE201" s="16"/>
      <c r="IF201" s="16"/>
      <c r="IG201" s="16"/>
      <c r="IH201" s="16"/>
      <c r="II201" s="16"/>
    </row>
    <row r="202" spans="1:243" s="15" customFormat="1" ht="273.75" customHeight="1">
      <c r="A202" s="27">
        <v>190</v>
      </c>
      <c r="B202" s="86" t="s">
        <v>675</v>
      </c>
      <c r="C202" s="47" t="s">
        <v>240</v>
      </c>
      <c r="D202" s="105">
        <v>4.96</v>
      </c>
      <c r="E202" s="89" t="s">
        <v>477</v>
      </c>
      <c r="F202" s="90">
        <v>82128.51</v>
      </c>
      <c r="G202" s="59"/>
      <c r="H202" s="49"/>
      <c r="I202" s="48" t="s">
        <v>39</v>
      </c>
      <c r="J202" s="50">
        <f t="shared" si="44"/>
        <v>1</v>
      </c>
      <c r="K202" s="51" t="s">
        <v>63</v>
      </c>
      <c r="L202" s="51" t="s">
        <v>7</v>
      </c>
      <c r="M202" s="60"/>
      <c r="N202" s="59"/>
      <c r="O202" s="59"/>
      <c r="P202" s="61"/>
      <c r="Q202" s="59"/>
      <c r="R202" s="59"/>
      <c r="S202" s="61"/>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62">
        <f t="shared" si="46"/>
        <v>407357.41</v>
      </c>
      <c r="BB202" s="63">
        <f t="shared" si="47"/>
        <v>407357.41</v>
      </c>
      <c r="BC202" s="58" t="str">
        <f t="shared" si="45"/>
        <v>INR  Four Lakh Seven Thousand Three Hundred &amp; Fifty Seven  and Paise Forty One Only</v>
      </c>
      <c r="BD202" s="65">
        <v>79</v>
      </c>
      <c r="BE202" s="65">
        <f t="shared" si="42"/>
        <v>89.36</v>
      </c>
      <c r="BF202" s="68">
        <f t="shared" si="43"/>
        <v>391.84</v>
      </c>
      <c r="BG202" s="79">
        <f t="shared" si="32"/>
        <v>82128.51</v>
      </c>
      <c r="BH202" s="79">
        <f t="shared" si="33"/>
        <v>92903.77</v>
      </c>
      <c r="IE202" s="16"/>
      <c r="IF202" s="16"/>
      <c r="IG202" s="16"/>
      <c r="IH202" s="16"/>
      <c r="II202" s="16"/>
    </row>
    <row r="203" spans="1:243" s="15" customFormat="1" ht="102.75" customHeight="1">
      <c r="A203" s="27">
        <v>191</v>
      </c>
      <c r="B203" s="86" t="s">
        <v>676</v>
      </c>
      <c r="C203" s="47" t="s">
        <v>241</v>
      </c>
      <c r="D203" s="105">
        <v>90</v>
      </c>
      <c r="E203" s="89" t="s">
        <v>480</v>
      </c>
      <c r="F203" s="90">
        <v>291.85</v>
      </c>
      <c r="G203" s="59"/>
      <c r="H203" s="49"/>
      <c r="I203" s="48" t="s">
        <v>39</v>
      </c>
      <c r="J203" s="50">
        <f t="shared" si="44"/>
        <v>1</v>
      </c>
      <c r="K203" s="51" t="s">
        <v>63</v>
      </c>
      <c r="L203" s="51" t="s">
        <v>7</v>
      </c>
      <c r="M203" s="60"/>
      <c r="N203" s="59"/>
      <c r="O203" s="59"/>
      <c r="P203" s="61"/>
      <c r="Q203" s="59"/>
      <c r="R203" s="59"/>
      <c r="S203" s="61"/>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62">
        <f t="shared" si="46"/>
        <v>26266.5</v>
      </c>
      <c r="BB203" s="63">
        <f t="shared" si="47"/>
        <v>26266.5</v>
      </c>
      <c r="BC203" s="58" t="str">
        <f t="shared" si="45"/>
        <v>INR  Twenty Six Thousand Two Hundred &amp; Sixty Six  and Paise Fifty Only</v>
      </c>
      <c r="BD203" s="65">
        <v>79</v>
      </c>
      <c r="BE203" s="65">
        <f t="shared" si="42"/>
        <v>89.36</v>
      </c>
      <c r="BF203" s="68">
        <f t="shared" si="43"/>
        <v>7110</v>
      </c>
      <c r="BG203" s="79">
        <f t="shared" si="32"/>
        <v>291.85</v>
      </c>
      <c r="BH203" s="79">
        <f t="shared" si="33"/>
        <v>330.14</v>
      </c>
      <c r="IE203" s="16"/>
      <c r="IF203" s="16"/>
      <c r="IG203" s="16"/>
      <c r="IH203" s="16"/>
      <c r="II203" s="16"/>
    </row>
    <row r="204" spans="1:243" s="15" customFormat="1" ht="204" customHeight="1">
      <c r="A204" s="27">
        <v>192</v>
      </c>
      <c r="B204" s="86" t="s">
        <v>677</v>
      </c>
      <c r="C204" s="47" t="s">
        <v>242</v>
      </c>
      <c r="D204" s="105">
        <v>425</v>
      </c>
      <c r="E204" s="89" t="s">
        <v>414</v>
      </c>
      <c r="F204" s="90">
        <v>218.32</v>
      </c>
      <c r="G204" s="59"/>
      <c r="H204" s="49"/>
      <c r="I204" s="48" t="s">
        <v>39</v>
      </c>
      <c r="J204" s="50">
        <f t="shared" si="44"/>
        <v>1</v>
      </c>
      <c r="K204" s="51" t="s">
        <v>63</v>
      </c>
      <c r="L204" s="51" t="s">
        <v>7</v>
      </c>
      <c r="M204" s="60"/>
      <c r="N204" s="59"/>
      <c r="O204" s="59"/>
      <c r="P204" s="61"/>
      <c r="Q204" s="59"/>
      <c r="R204" s="59"/>
      <c r="S204" s="61"/>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62">
        <f t="shared" si="46"/>
        <v>92786</v>
      </c>
      <c r="BB204" s="63">
        <f t="shared" si="47"/>
        <v>92786</v>
      </c>
      <c r="BC204" s="58" t="str">
        <f t="shared" si="45"/>
        <v>INR  Ninety Two Thousand Seven Hundred &amp; Eighty Six  Only</v>
      </c>
      <c r="BD204" s="65">
        <v>79</v>
      </c>
      <c r="BE204" s="65">
        <f t="shared" si="42"/>
        <v>89.36</v>
      </c>
      <c r="BF204" s="68">
        <f t="shared" si="43"/>
        <v>33575</v>
      </c>
      <c r="BG204" s="79">
        <f t="shared" si="32"/>
        <v>218.32</v>
      </c>
      <c r="BH204" s="79">
        <f t="shared" si="33"/>
        <v>246.96</v>
      </c>
      <c r="IE204" s="16"/>
      <c r="IF204" s="16"/>
      <c r="IG204" s="16"/>
      <c r="IH204" s="16"/>
      <c r="II204" s="16"/>
    </row>
    <row r="205" spans="1:243" s="15" customFormat="1" ht="194.25" customHeight="1">
      <c r="A205" s="27">
        <v>193</v>
      </c>
      <c r="B205" s="86" t="s">
        <v>678</v>
      </c>
      <c r="C205" s="47" t="s">
        <v>243</v>
      </c>
      <c r="D205" s="105">
        <v>425</v>
      </c>
      <c r="E205" s="89" t="s">
        <v>250</v>
      </c>
      <c r="F205" s="90">
        <v>760.17</v>
      </c>
      <c r="G205" s="59"/>
      <c r="H205" s="49"/>
      <c r="I205" s="48" t="s">
        <v>39</v>
      </c>
      <c r="J205" s="50">
        <f t="shared" si="44"/>
        <v>1</v>
      </c>
      <c r="K205" s="51" t="s">
        <v>63</v>
      </c>
      <c r="L205" s="51" t="s">
        <v>7</v>
      </c>
      <c r="M205" s="60"/>
      <c r="N205" s="59"/>
      <c r="O205" s="59"/>
      <c r="P205" s="61"/>
      <c r="Q205" s="59"/>
      <c r="R205" s="59"/>
      <c r="S205" s="61"/>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62">
        <f t="shared" si="46"/>
        <v>323072.25</v>
      </c>
      <c r="BB205" s="63">
        <f t="shared" si="47"/>
        <v>323072.25</v>
      </c>
      <c r="BC205" s="58" t="str">
        <f t="shared" si="45"/>
        <v>INR  Three Lakh Twenty Three Thousand  &amp;Seventy Two  and Paise Twenty Five Only</v>
      </c>
      <c r="BD205" s="65">
        <v>894</v>
      </c>
      <c r="BE205" s="65">
        <f t="shared" si="42"/>
        <v>1011.29</v>
      </c>
      <c r="BF205" s="68">
        <f t="shared" si="43"/>
        <v>379950</v>
      </c>
      <c r="BG205" s="79">
        <f t="shared" si="32"/>
        <v>760.17</v>
      </c>
      <c r="BH205" s="79">
        <f t="shared" si="33"/>
        <v>859.9</v>
      </c>
      <c r="IE205" s="16"/>
      <c r="IF205" s="16"/>
      <c r="IG205" s="16"/>
      <c r="IH205" s="16"/>
      <c r="II205" s="16"/>
    </row>
    <row r="206" spans="1:243" s="15" customFormat="1" ht="194.25" customHeight="1">
      <c r="A206" s="27">
        <v>194</v>
      </c>
      <c r="B206" s="86" t="s">
        <v>679</v>
      </c>
      <c r="C206" s="47" t="s">
        <v>244</v>
      </c>
      <c r="D206" s="105">
        <v>425</v>
      </c>
      <c r="E206" s="89" t="s">
        <v>250</v>
      </c>
      <c r="F206" s="90">
        <v>297.51</v>
      </c>
      <c r="G206" s="59"/>
      <c r="H206" s="49"/>
      <c r="I206" s="48" t="s">
        <v>39</v>
      </c>
      <c r="J206" s="50">
        <f t="shared" si="44"/>
        <v>1</v>
      </c>
      <c r="K206" s="51" t="s">
        <v>63</v>
      </c>
      <c r="L206" s="51" t="s">
        <v>7</v>
      </c>
      <c r="M206" s="60"/>
      <c r="N206" s="59"/>
      <c r="O206" s="59"/>
      <c r="P206" s="61"/>
      <c r="Q206" s="59"/>
      <c r="R206" s="59"/>
      <c r="S206" s="61"/>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62">
        <f t="shared" si="46"/>
        <v>126441.75</v>
      </c>
      <c r="BB206" s="63">
        <f t="shared" si="47"/>
        <v>126441.75</v>
      </c>
      <c r="BC206" s="58" t="str">
        <f t="shared" si="45"/>
        <v>INR  One Lakh Twenty Six Thousand Four Hundred &amp; Forty One  and Paise Seventy Five Only</v>
      </c>
      <c r="BD206" s="65">
        <v>899</v>
      </c>
      <c r="BE206" s="65">
        <f t="shared" si="42"/>
        <v>1016.95</v>
      </c>
      <c r="BF206" s="68">
        <f t="shared" si="43"/>
        <v>382075</v>
      </c>
      <c r="BG206" s="79">
        <f t="shared" si="32"/>
        <v>297.51</v>
      </c>
      <c r="BH206" s="79">
        <f t="shared" si="33"/>
        <v>336.54</v>
      </c>
      <c r="IE206" s="16"/>
      <c r="IF206" s="16"/>
      <c r="IG206" s="16"/>
      <c r="IH206" s="16"/>
      <c r="II206" s="16"/>
    </row>
    <row r="207" spans="1:243" s="15" customFormat="1" ht="54.75" customHeight="1">
      <c r="A207" s="27">
        <v>195</v>
      </c>
      <c r="B207" s="86" t="s">
        <v>680</v>
      </c>
      <c r="C207" s="47" t="s">
        <v>245</v>
      </c>
      <c r="D207" s="105">
        <v>772</v>
      </c>
      <c r="E207" s="89" t="s">
        <v>267</v>
      </c>
      <c r="F207" s="90">
        <v>529.4</v>
      </c>
      <c r="G207" s="59"/>
      <c r="H207" s="49"/>
      <c r="I207" s="48" t="s">
        <v>39</v>
      </c>
      <c r="J207" s="50">
        <f t="shared" si="44"/>
        <v>1</v>
      </c>
      <c r="K207" s="51" t="s">
        <v>63</v>
      </c>
      <c r="L207" s="51" t="s">
        <v>7</v>
      </c>
      <c r="M207" s="60"/>
      <c r="N207" s="59"/>
      <c r="O207" s="59"/>
      <c r="P207" s="61"/>
      <c r="Q207" s="59"/>
      <c r="R207" s="59"/>
      <c r="S207" s="61"/>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62">
        <f t="shared" si="46"/>
        <v>408696.8</v>
      </c>
      <c r="BB207" s="63">
        <f t="shared" si="47"/>
        <v>408696.8</v>
      </c>
      <c r="BC207" s="58" t="str">
        <f t="shared" si="45"/>
        <v>INR  Four Lakh Eight Thousand Six Hundred &amp; Ninety Six  and Paise Eighty Only</v>
      </c>
      <c r="BD207" s="65">
        <v>904</v>
      </c>
      <c r="BE207" s="65">
        <f t="shared" si="42"/>
        <v>1022.6</v>
      </c>
      <c r="BF207" s="68">
        <f t="shared" si="43"/>
        <v>697888</v>
      </c>
      <c r="BG207" s="79">
        <f aca="true" t="shared" si="48" ref="BG207:BG270">ROUND(F207,2)</f>
        <v>529.4</v>
      </c>
      <c r="BH207" s="79">
        <f aca="true" t="shared" si="49" ref="BH207:BH270">ROUND(BG207*1.12*1.01,2)</f>
        <v>598.86</v>
      </c>
      <c r="IE207" s="16"/>
      <c r="IF207" s="16"/>
      <c r="IG207" s="16"/>
      <c r="IH207" s="16"/>
      <c r="II207" s="16"/>
    </row>
    <row r="208" spans="1:243" s="15" customFormat="1" ht="78.75" customHeight="1">
      <c r="A208" s="27">
        <v>196</v>
      </c>
      <c r="B208" s="86" t="s">
        <v>681</v>
      </c>
      <c r="C208" s="47" t="s">
        <v>246</v>
      </c>
      <c r="D208" s="105">
        <v>8</v>
      </c>
      <c r="E208" s="89" t="s">
        <v>267</v>
      </c>
      <c r="F208" s="90">
        <v>825.78</v>
      </c>
      <c r="G208" s="59"/>
      <c r="H208" s="49"/>
      <c r="I208" s="48" t="s">
        <v>39</v>
      </c>
      <c r="J208" s="50">
        <f t="shared" si="44"/>
        <v>1</v>
      </c>
      <c r="K208" s="51" t="s">
        <v>63</v>
      </c>
      <c r="L208" s="51" t="s">
        <v>7</v>
      </c>
      <c r="M208" s="60"/>
      <c r="N208" s="59"/>
      <c r="O208" s="59"/>
      <c r="P208" s="61"/>
      <c r="Q208" s="59"/>
      <c r="R208" s="59"/>
      <c r="S208" s="61"/>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62">
        <f t="shared" si="46"/>
        <v>6606.24</v>
      </c>
      <c r="BB208" s="63">
        <f t="shared" si="47"/>
        <v>6606.24</v>
      </c>
      <c r="BC208" s="58" t="str">
        <f t="shared" si="45"/>
        <v>INR  Six Thousand Six Hundred &amp; Six  and Paise Twenty Four Only</v>
      </c>
      <c r="BD208" s="65">
        <v>1091</v>
      </c>
      <c r="BE208" s="65">
        <f t="shared" si="42"/>
        <v>1234.14</v>
      </c>
      <c r="BF208" s="68">
        <f t="shared" si="43"/>
        <v>8728</v>
      </c>
      <c r="BG208" s="79">
        <f t="shared" si="48"/>
        <v>825.78</v>
      </c>
      <c r="BH208" s="79">
        <f t="shared" si="49"/>
        <v>934.12</v>
      </c>
      <c r="IE208" s="16"/>
      <c r="IF208" s="16"/>
      <c r="IG208" s="16"/>
      <c r="IH208" s="16"/>
      <c r="II208" s="16"/>
    </row>
    <row r="209" spans="1:243" s="15" customFormat="1" ht="74.25" customHeight="1">
      <c r="A209" s="27">
        <v>197</v>
      </c>
      <c r="B209" s="86" t="s">
        <v>682</v>
      </c>
      <c r="C209" s="47" t="s">
        <v>247</v>
      </c>
      <c r="D209" s="105">
        <v>8</v>
      </c>
      <c r="E209" s="89" t="s">
        <v>267</v>
      </c>
      <c r="F209" s="90">
        <v>839.35</v>
      </c>
      <c r="G209" s="59"/>
      <c r="H209" s="49"/>
      <c r="I209" s="48" t="s">
        <v>39</v>
      </c>
      <c r="J209" s="50">
        <f>IF(I209="Less(-)",-1,1)</f>
        <v>1</v>
      </c>
      <c r="K209" s="51" t="s">
        <v>63</v>
      </c>
      <c r="L209" s="51" t="s">
        <v>7</v>
      </c>
      <c r="M209" s="60"/>
      <c r="N209" s="59"/>
      <c r="O209" s="59"/>
      <c r="P209" s="61"/>
      <c r="Q209" s="59"/>
      <c r="R209" s="59"/>
      <c r="S209" s="61"/>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62">
        <f t="shared" si="46"/>
        <v>6714.8</v>
      </c>
      <c r="BB209" s="63">
        <f t="shared" si="47"/>
        <v>6714.8</v>
      </c>
      <c r="BC209" s="58" t="str">
        <f>SpellNumber(L209,BB209)</f>
        <v>INR  Six Thousand Seven Hundred &amp; Fourteen  and Paise Eighty Only</v>
      </c>
      <c r="BD209" s="65">
        <v>1096</v>
      </c>
      <c r="BE209" s="65">
        <f t="shared" si="42"/>
        <v>1239.8</v>
      </c>
      <c r="BF209" s="68">
        <f t="shared" si="43"/>
        <v>8768</v>
      </c>
      <c r="BG209" s="79">
        <f t="shared" si="48"/>
        <v>839.35</v>
      </c>
      <c r="BH209" s="79">
        <f t="shared" si="49"/>
        <v>949.47</v>
      </c>
      <c r="IE209" s="16"/>
      <c r="IF209" s="16"/>
      <c r="IG209" s="16"/>
      <c r="IH209" s="16"/>
      <c r="II209" s="16"/>
    </row>
    <row r="210" spans="1:243" s="15" customFormat="1" ht="74.25" customHeight="1">
      <c r="A210" s="27">
        <v>198</v>
      </c>
      <c r="B210" s="86" t="s">
        <v>683</v>
      </c>
      <c r="C210" s="47" t="s">
        <v>248</v>
      </c>
      <c r="D210" s="105">
        <v>8</v>
      </c>
      <c r="E210" s="89" t="s">
        <v>267</v>
      </c>
      <c r="F210" s="90">
        <v>852.92</v>
      </c>
      <c r="G210" s="59"/>
      <c r="H210" s="49"/>
      <c r="I210" s="48" t="s">
        <v>39</v>
      </c>
      <c r="J210" s="50">
        <f>IF(I210="Less(-)",-1,1)</f>
        <v>1</v>
      </c>
      <c r="K210" s="51" t="s">
        <v>63</v>
      </c>
      <c r="L210" s="51" t="s">
        <v>7</v>
      </c>
      <c r="M210" s="60"/>
      <c r="N210" s="59"/>
      <c r="O210" s="59"/>
      <c r="P210" s="61"/>
      <c r="Q210" s="59"/>
      <c r="R210" s="59"/>
      <c r="S210" s="61"/>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62">
        <f t="shared" si="46"/>
        <v>6823.36</v>
      </c>
      <c r="BB210" s="63">
        <f t="shared" si="47"/>
        <v>6823.36</v>
      </c>
      <c r="BC210" s="58" t="str">
        <f>SpellNumber(L210,BB210)</f>
        <v>INR  Six Thousand Eight Hundred &amp; Twenty Three  and Paise Thirty Six Only</v>
      </c>
      <c r="BD210" s="65">
        <v>1101</v>
      </c>
      <c r="BE210" s="65">
        <f t="shared" si="42"/>
        <v>1245.45</v>
      </c>
      <c r="BF210" s="68">
        <f t="shared" si="43"/>
        <v>8808</v>
      </c>
      <c r="BG210" s="79">
        <f t="shared" si="48"/>
        <v>852.92</v>
      </c>
      <c r="BH210" s="79">
        <f t="shared" si="49"/>
        <v>964.82</v>
      </c>
      <c r="IE210" s="16"/>
      <c r="IF210" s="16"/>
      <c r="IG210" s="16"/>
      <c r="IH210" s="16"/>
      <c r="II210" s="16"/>
    </row>
    <row r="211" spans="1:243" s="15" customFormat="1" ht="73.5" customHeight="1">
      <c r="A211" s="27">
        <v>199</v>
      </c>
      <c r="B211" s="86" t="s">
        <v>684</v>
      </c>
      <c r="C211" s="47" t="s">
        <v>249</v>
      </c>
      <c r="D211" s="105">
        <v>8</v>
      </c>
      <c r="E211" s="89" t="s">
        <v>267</v>
      </c>
      <c r="F211" s="90">
        <v>866.5</v>
      </c>
      <c r="G211" s="59"/>
      <c r="H211" s="49"/>
      <c r="I211" s="48" t="s">
        <v>39</v>
      </c>
      <c r="J211" s="50">
        <f t="shared" si="44"/>
        <v>1</v>
      </c>
      <c r="K211" s="51" t="s">
        <v>63</v>
      </c>
      <c r="L211" s="51" t="s">
        <v>7</v>
      </c>
      <c r="M211" s="60"/>
      <c r="N211" s="59"/>
      <c r="O211" s="59"/>
      <c r="P211" s="61"/>
      <c r="Q211" s="59"/>
      <c r="R211" s="59"/>
      <c r="S211" s="61"/>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62">
        <f t="shared" si="46"/>
        <v>6932</v>
      </c>
      <c r="BB211" s="63">
        <f t="shared" si="47"/>
        <v>6932</v>
      </c>
      <c r="BC211" s="58" t="str">
        <f t="shared" si="45"/>
        <v>INR  Six Thousand Nine Hundred &amp; Thirty Two  Only</v>
      </c>
      <c r="BD211" s="65">
        <v>1679</v>
      </c>
      <c r="BE211" s="65">
        <f t="shared" si="42"/>
        <v>1899.28</v>
      </c>
      <c r="BF211" s="68">
        <f t="shared" si="43"/>
        <v>13432</v>
      </c>
      <c r="BG211" s="79">
        <f t="shared" si="48"/>
        <v>866.5</v>
      </c>
      <c r="BH211" s="79">
        <f t="shared" si="49"/>
        <v>980.18</v>
      </c>
      <c r="IE211" s="16"/>
      <c r="IF211" s="16"/>
      <c r="IG211" s="16"/>
      <c r="IH211" s="16"/>
      <c r="II211" s="16"/>
    </row>
    <row r="212" spans="1:243" s="15" customFormat="1" ht="68.25" customHeight="1">
      <c r="A212" s="27">
        <v>200</v>
      </c>
      <c r="B212" s="86" t="s">
        <v>685</v>
      </c>
      <c r="C212" s="47" t="s">
        <v>273</v>
      </c>
      <c r="D212" s="105">
        <v>8</v>
      </c>
      <c r="E212" s="89" t="s">
        <v>267</v>
      </c>
      <c r="F212" s="90">
        <v>880.07</v>
      </c>
      <c r="G212" s="59"/>
      <c r="H212" s="49"/>
      <c r="I212" s="48" t="s">
        <v>39</v>
      </c>
      <c r="J212" s="50">
        <f t="shared" si="44"/>
        <v>1</v>
      </c>
      <c r="K212" s="51" t="s">
        <v>63</v>
      </c>
      <c r="L212" s="51" t="s">
        <v>7</v>
      </c>
      <c r="M212" s="60"/>
      <c r="N212" s="59"/>
      <c r="O212" s="59"/>
      <c r="P212" s="61"/>
      <c r="Q212" s="59"/>
      <c r="R212" s="59"/>
      <c r="S212" s="61"/>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62">
        <f t="shared" si="46"/>
        <v>7040.56</v>
      </c>
      <c r="BB212" s="63">
        <f t="shared" si="47"/>
        <v>7040.56</v>
      </c>
      <c r="BC212" s="58" t="str">
        <f t="shared" si="45"/>
        <v>INR  Seven Thousand  &amp;Forty  and Paise Fifty Six Only</v>
      </c>
      <c r="BD212" s="65">
        <v>1684</v>
      </c>
      <c r="BE212" s="65">
        <f t="shared" si="42"/>
        <v>1904.94</v>
      </c>
      <c r="BF212" s="68">
        <f t="shared" si="43"/>
        <v>13472</v>
      </c>
      <c r="BG212" s="79">
        <f t="shared" si="48"/>
        <v>880.07</v>
      </c>
      <c r="BH212" s="79">
        <f t="shared" si="49"/>
        <v>995.54</v>
      </c>
      <c r="IE212" s="16"/>
      <c r="IF212" s="16"/>
      <c r="IG212" s="16"/>
      <c r="IH212" s="16"/>
      <c r="II212" s="16"/>
    </row>
    <row r="213" spans="1:243" s="15" customFormat="1" ht="72.75" customHeight="1">
      <c r="A213" s="27">
        <v>201</v>
      </c>
      <c r="B213" s="86" t="s">
        <v>686</v>
      </c>
      <c r="C213" s="47" t="s">
        <v>274</v>
      </c>
      <c r="D213" s="105">
        <v>8</v>
      </c>
      <c r="E213" s="89" t="s">
        <v>267</v>
      </c>
      <c r="F213" s="90">
        <v>898.17</v>
      </c>
      <c r="G213" s="59"/>
      <c r="H213" s="49"/>
      <c r="I213" s="48" t="s">
        <v>39</v>
      </c>
      <c r="J213" s="50">
        <f t="shared" si="44"/>
        <v>1</v>
      </c>
      <c r="K213" s="51" t="s">
        <v>63</v>
      </c>
      <c r="L213" s="51" t="s">
        <v>7</v>
      </c>
      <c r="M213" s="60"/>
      <c r="N213" s="59"/>
      <c r="O213" s="59"/>
      <c r="P213" s="61"/>
      <c r="Q213" s="59"/>
      <c r="R213" s="59"/>
      <c r="S213" s="61"/>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62">
        <f t="shared" si="46"/>
        <v>7185.36</v>
      </c>
      <c r="BB213" s="63">
        <f t="shared" si="47"/>
        <v>7185.36</v>
      </c>
      <c r="BC213" s="58" t="str">
        <f t="shared" si="45"/>
        <v>INR  Seven Thousand One Hundred &amp; Eighty Five  and Paise Thirty Six Only</v>
      </c>
      <c r="BD213" s="65">
        <v>1003</v>
      </c>
      <c r="BE213" s="65">
        <f t="shared" si="42"/>
        <v>1134.59</v>
      </c>
      <c r="BF213" s="68">
        <f t="shared" si="43"/>
        <v>8024</v>
      </c>
      <c r="BG213" s="79">
        <f t="shared" si="48"/>
        <v>898.17</v>
      </c>
      <c r="BH213" s="79">
        <f t="shared" si="49"/>
        <v>1016.01</v>
      </c>
      <c r="IE213" s="16"/>
      <c r="IF213" s="16"/>
      <c r="IG213" s="16"/>
      <c r="IH213" s="16"/>
      <c r="II213" s="16"/>
    </row>
    <row r="214" spans="1:243" s="15" customFormat="1" ht="74.25" customHeight="1">
      <c r="A214" s="27">
        <v>202</v>
      </c>
      <c r="B214" s="86" t="s">
        <v>687</v>
      </c>
      <c r="C214" s="47" t="s">
        <v>275</v>
      </c>
      <c r="D214" s="105">
        <v>8</v>
      </c>
      <c r="E214" s="89" t="s">
        <v>267</v>
      </c>
      <c r="F214" s="90">
        <v>916.27</v>
      </c>
      <c r="G214" s="59"/>
      <c r="H214" s="49"/>
      <c r="I214" s="48" t="s">
        <v>39</v>
      </c>
      <c r="J214" s="50">
        <f t="shared" si="44"/>
        <v>1</v>
      </c>
      <c r="K214" s="51" t="s">
        <v>63</v>
      </c>
      <c r="L214" s="51" t="s">
        <v>7</v>
      </c>
      <c r="M214" s="60"/>
      <c r="N214" s="59"/>
      <c r="O214" s="59"/>
      <c r="P214" s="61"/>
      <c r="Q214" s="59"/>
      <c r="R214" s="59"/>
      <c r="S214" s="61"/>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62">
        <f t="shared" si="46"/>
        <v>7330.16</v>
      </c>
      <c r="BB214" s="63">
        <f t="shared" si="47"/>
        <v>7330.16</v>
      </c>
      <c r="BC214" s="58" t="str">
        <f t="shared" si="45"/>
        <v>INR  Seven Thousand Three Hundred &amp; Thirty  and Paise Sixteen Only</v>
      </c>
      <c r="BD214" s="65">
        <v>1027</v>
      </c>
      <c r="BE214" s="65">
        <f t="shared" si="42"/>
        <v>1161.74</v>
      </c>
      <c r="BF214" s="68">
        <f t="shared" si="43"/>
        <v>8216</v>
      </c>
      <c r="BG214" s="79">
        <f t="shared" si="48"/>
        <v>916.27</v>
      </c>
      <c r="BH214" s="79">
        <f t="shared" si="49"/>
        <v>1036.48</v>
      </c>
      <c r="IE214" s="16"/>
      <c r="IF214" s="16"/>
      <c r="IG214" s="16"/>
      <c r="IH214" s="16"/>
      <c r="II214" s="16"/>
    </row>
    <row r="215" spans="1:243" s="15" customFormat="1" ht="79.5" customHeight="1">
      <c r="A215" s="27">
        <v>203</v>
      </c>
      <c r="B215" s="86" t="s">
        <v>688</v>
      </c>
      <c r="C215" s="47" t="s">
        <v>276</v>
      </c>
      <c r="D215" s="105">
        <v>8</v>
      </c>
      <c r="E215" s="89" t="s">
        <v>267</v>
      </c>
      <c r="F215" s="90">
        <v>934.37</v>
      </c>
      <c r="G215" s="59"/>
      <c r="H215" s="49"/>
      <c r="I215" s="48" t="s">
        <v>39</v>
      </c>
      <c r="J215" s="50">
        <f t="shared" si="44"/>
        <v>1</v>
      </c>
      <c r="K215" s="51" t="s">
        <v>63</v>
      </c>
      <c r="L215" s="51" t="s">
        <v>7</v>
      </c>
      <c r="M215" s="60"/>
      <c r="N215" s="59"/>
      <c r="O215" s="59"/>
      <c r="P215" s="61"/>
      <c r="Q215" s="59"/>
      <c r="R215" s="59"/>
      <c r="S215" s="61"/>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62">
        <f t="shared" si="46"/>
        <v>7474.96</v>
      </c>
      <c r="BB215" s="63">
        <f t="shared" si="47"/>
        <v>7474.96</v>
      </c>
      <c r="BC215" s="58" t="str">
        <f t="shared" si="45"/>
        <v>INR  Seven Thousand Four Hundred &amp; Seventy Four  and Paise Ninety Six Only</v>
      </c>
      <c r="BD215" s="65">
        <v>1142</v>
      </c>
      <c r="BE215" s="65">
        <f t="shared" si="42"/>
        <v>1291.83</v>
      </c>
      <c r="BF215" s="68">
        <f t="shared" si="43"/>
        <v>9136</v>
      </c>
      <c r="BG215" s="79">
        <f t="shared" si="48"/>
        <v>934.37</v>
      </c>
      <c r="BH215" s="79">
        <f t="shared" si="49"/>
        <v>1056.96</v>
      </c>
      <c r="IE215" s="16"/>
      <c r="IF215" s="16"/>
      <c r="IG215" s="16"/>
      <c r="IH215" s="16"/>
      <c r="II215" s="16"/>
    </row>
    <row r="216" spans="1:243" s="15" customFormat="1" ht="409.5" customHeight="1">
      <c r="A216" s="27">
        <v>204</v>
      </c>
      <c r="B216" s="86" t="s">
        <v>689</v>
      </c>
      <c r="C216" s="47" t="s">
        <v>277</v>
      </c>
      <c r="D216" s="105">
        <v>4328.64</v>
      </c>
      <c r="E216" s="89" t="s">
        <v>841</v>
      </c>
      <c r="F216" s="90">
        <v>506.78</v>
      </c>
      <c r="G216" s="59"/>
      <c r="H216" s="49"/>
      <c r="I216" s="48" t="s">
        <v>39</v>
      </c>
      <c r="J216" s="50">
        <f t="shared" si="44"/>
        <v>1</v>
      </c>
      <c r="K216" s="51" t="s">
        <v>63</v>
      </c>
      <c r="L216" s="51" t="s">
        <v>7</v>
      </c>
      <c r="M216" s="60"/>
      <c r="N216" s="59"/>
      <c r="O216" s="59"/>
      <c r="P216" s="61"/>
      <c r="Q216" s="59"/>
      <c r="R216" s="59"/>
      <c r="S216" s="61"/>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62">
        <f t="shared" si="46"/>
        <v>2193668.18</v>
      </c>
      <c r="BB216" s="63">
        <f t="shared" si="47"/>
        <v>2193668.18</v>
      </c>
      <c r="BC216" s="58" t="str">
        <f t="shared" si="45"/>
        <v>INR  Twenty One Lakh Ninety Three Thousand Six Hundred &amp; Sixty Eight  and Paise Eighteen Only</v>
      </c>
      <c r="BD216" s="65">
        <v>1154</v>
      </c>
      <c r="BE216" s="65">
        <f t="shared" si="42"/>
        <v>1305.4</v>
      </c>
      <c r="BF216" s="68">
        <f t="shared" si="43"/>
        <v>4995250.56</v>
      </c>
      <c r="BG216" s="79">
        <f t="shared" si="48"/>
        <v>506.78</v>
      </c>
      <c r="BH216" s="79">
        <f t="shared" si="49"/>
        <v>573.27</v>
      </c>
      <c r="IE216" s="16"/>
      <c r="IF216" s="16"/>
      <c r="IG216" s="16"/>
      <c r="IH216" s="16"/>
      <c r="II216" s="16"/>
    </row>
    <row r="217" spans="1:243" s="15" customFormat="1" ht="41.25" customHeight="1">
      <c r="A217" s="27">
        <v>205</v>
      </c>
      <c r="B217" s="86" t="s">
        <v>690</v>
      </c>
      <c r="C217" s="47" t="s">
        <v>278</v>
      </c>
      <c r="D217" s="105">
        <v>63</v>
      </c>
      <c r="E217" s="89" t="s">
        <v>840</v>
      </c>
      <c r="F217" s="90">
        <v>52.04</v>
      </c>
      <c r="G217" s="59"/>
      <c r="H217" s="49"/>
      <c r="I217" s="48" t="s">
        <v>39</v>
      </c>
      <c r="J217" s="50">
        <f t="shared" si="44"/>
        <v>1</v>
      </c>
      <c r="K217" s="51" t="s">
        <v>63</v>
      </c>
      <c r="L217" s="51" t="s">
        <v>7</v>
      </c>
      <c r="M217" s="60"/>
      <c r="N217" s="59"/>
      <c r="O217" s="59"/>
      <c r="P217" s="61"/>
      <c r="Q217" s="59"/>
      <c r="R217" s="59"/>
      <c r="S217" s="61"/>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62">
        <f t="shared" si="46"/>
        <v>3278.52</v>
      </c>
      <c r="BB217" s="63">
        <f t="shared" si="47"/>
        <v>3278.52</v>
      </c>
      <c r="BC217" s="58" t="str">
        <f t="shared" si="45"/>
        <v>INR  Three Thousand Two Hundred &amp; Seventy Eight  and Paise Fifty Two Only</v>
      </c>
      <c r="BD217" s="65">
        <v>1166</v>
      </c>
      <c r="BE217" s="65">
        <f t="shared" si="42"/>
        <v>1318.98</v>
      </c>
      <c r="BF217" s="68">
        <f t="shared" si="43"/>
        <v>73458</v>
      </c>
      <c r="BG217" s="79">
        <f t="shared" si="48"/>
        <v>52.04</v>
      </c>
      <c r="BH217" s="79">
        <f t="shared" si="49"/>
        <v>58.87</v>
      </c>
      <c r="IE217" s="16"/>
      <c r="IF217" s="16"/>
      <c r="IG217" s="16"/>
      <c r="IH217" s="16"/>
      <c r="II217" s="16"/>
    </row>
    <row r="218" spans="1:243" s="15" customFormat="1" ht="86.25" customHeight="1">
      <c r="A218" s="27">
        <v>206</v>
      </c>
      <c r="B218" s="86" t="s">
        <v>691</v>
      </c>
      <c r="C218" s="47" t="s">
        <v>279</v>
      </c>
      <c r="D218" s="105">
        <v>16</v>
      </c>
      <c r="E218" s="89" t="s">
        <v>478</v>
      </c>
      <c r="F218" s="90">
        <v>10968.12</v>
      </c>
      <c r="G218" s="59">
        <v>53536</v>
      </c>
      <c r="H218" s="49"/>
      <c r="I218" s="48" t="s">
        <v>39</v>
      </c>
      <c r="J218" s="50">
        <f t="shared" si="44"/>
        <v>1</v>
      </c>
      <c r="K218" s="51" t="s">
        <v>63</v>
      </c>
      <c r="L218" s="51" t="s">
        <v>7</v>
      </c>
      <c r="M218" s="60"/>
      <c r="N218" s="59"/>
      <c r="O218" s="59"/>
      <c r="P218" s="61"/>
      <c r="Q218" s="59"/>
      <c r="R218" s="59"/>
      <c r="S218" s="61"/>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62">
        <f t="shared" si="46"/>
        <v>175489.92</v>
      </c>
      <c r="BB218" s="63">
        <f t="shared" si="47"/>
        <v>175489.92</v>
      </c>
      <c r="BC218" s="58" t="str">
        <f t="shared" si="45"/>
        <v>INR  One Lakh Seventy Five Thousand Four Hundred &amp; Eighty Nine  and Paise Ninety Two Only</v>
      </c>
      <c r="BD218" s="65">
        <v>224</v>
      </c>
      <c r="BE218" s="65">
        <f t="shared" si="42"/>
        <v>253.39</v>
      </c>
      <c r="BF218" s="68">
        <f t="shared" si="43"/>
        <v>3584</v>
      </c>
      <c r="BG218" s="79">
        <f t="shared" si="48"/>
        <v>10968.12</v>
      </c>
      <c r="BH218" s="79">
        <f t="shared" si="49"/>
        <v>12407.14</v>
      </c>
      <c r="IE218" s="16"/>
      <c r="IF218" s="16"/>
      <c r="IG218" s="16"/>
      <c r="IH218" s="16"/>
      <c r="II218" s="16"/>
    </row>
    <row r="219" spans="1:243" s="15" customFormat="1" ht="86.25" customHeight="1">
      <c r="A219" s="27">
        <v>207</v>
      </c>
      <c r="B219" s="86" t="s">
        <v>692</v>
      </c>
      <c r="C219" s="47" t="s">
        <v>280</v>
      </c>
      <c r="D219" s="105">
        <v>16</v>
      </c>
      <c r="E219" s="89" t="s">
        <v>478</v>
      </c>
      <c r="F219" s="90">
        <v>11077.8</v>
      </c>
      <c r="G219" s="59">
        <v>48070</v>
      </c>
      <c r="H219" s="49"/>
      <c r="I219" s="48" t="s">
        <v>39</v>
      </c>
      <c r="J219" s="50">
        <f t="shared" si="44"/>
        <v>1</v>
      </c>
      <c r="K219" s="51" t="s">
        <v>63</v>
      </c>
      <c r="L219" s="51" t="s">
        <v>7</v>
      </c>
      <c r="M219" s="60"/>
      <c r="N219" s="59"/>
      <c r="O219" s="59"/>
      <c r="P219" s="61"/>
      <c r="Q219" s="59"/>
      <c r="R219" s="59"/>
      <c r="S219" s="61"/>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62">
        <f t="shared" si="46"/>
        <v>177244.8</v>
      </c>
      <c r="BB219" s="63">
        <f t="shared" si="47"/>
        <v>177244.8</v>
      </c>
      <c r="BC219" s="58" t="str">
        <f t="shared" si="45"/>
        <v>INR  One Lakh Seventy Seven Thousand Two Hundred &amp; Forty Four  and Paise Eighty Only</v>
      </c>
      <c r="BD219" s="65">
        <v>209</v>
      </c>
      <c r="BE219" s="65">
        <f t="shared" si="42"/>
        <v>236.42</v>
      </c>
      <c r="BF219" s="68">
        <f t="shared" si="43"/>
        <v>3344</v>
      </c>
      <c r="BG219" s="79">
        <f t="shared" si="48"/>
        <v>11077.8</v>
      </c>
      <c r="BH219" s="79">
        <f t="shared" si="49"/>
        <v>12531.21</v>
      </c>
      <c r="IE219" s="16"/>
      <c r="IF219" s="16"/>
      <c r="IG219" s="16"/>
      <c r="IH219" s="16"/>
      <c r="II219" s="16"/>
    </row>
    <row r="220" spans="1:243" s="15" customFormat="1" ht="90" customHeight="1">
      <c r="A220" s="27">
        <v>208</v>
      </c>
      <c r="B220" s="86" t="s">
        <v>693</v>
      </c>
      <c r="C220" s="47" t="s">
        <v>281</v>
      </c>
      <c r="D220" s="105">
        <v>16</v>
      </c>
      <c r="E220" s="89" t="s">
        <v>478</v>
      </c>
      <c r="F220" s="90">
        <v>11188.57</v>
      </c>
      <c r="G220" s="59">
        <v>10288</v>
      </c>
      <c r="H220" s="49"/>
      <c r="I220" s="48" t="s">
        <v>39</v>
      </c>
      <c r="J220" s="50">
        <f t="shared" si="44"/>
        <v>1</v>
      </c>
      <c r="K220" s="51" t="s">
        <v>63</v>
      </c>
      <c r="L220" s="51" t="s">
        <v>7</v>
      </c>
      <c r="M220" s="60"/>
      <c r="N220" s="59"/>
      <c r="O220" s="59"/>
      <c r="P220" s="61"/>
      <c r="Q220" s="59"/>
      <c r="R220" s="59"/>
      <c r="S220" s="61"/>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62">
        <f t="shared" si="46"/>
        <v>179017.12</v>
      </c>
      <c r="BB220" s="63">
        <f t="shared" si="47"/>
        <v>179017.12</v>
      </c>
      <c r="BC220" s="58" t="str">
        <f t="shared" si="45"/>
        <v>INR  One Lakh Seventy Nine Thousand  &amp;Seventeen  and Paise Twelve Only</v>
      </c>
      <c r="BD220" s="65">
        <v>643</v>
      </c>
      <c r="BE220" s="65">
        <f t="shared" si="42"/>
        <v>727.36</v>
      </c>
      <c r="BF220" s="68">
        <f t="shared" si="43"/>
        <v>10288</v>
      </c>
      <c r="BG220" s="79">
        <f t="shared" si="48"/>
        <v>11188.57</v>
      </c>
      <c r="BH220" s="79">
        <f t="shared" si="49"/>
        <v>12656.51</v>
      </c>
      <c r="IE220" s="16"/>
      <c r="IF220" s="16"/>
      <c r="IG220" s="16"/>
      <c r="IH220" s="16"/>
      <c r="II220" s="16"/>
    </row>
    <row r="221" spans="1:243" s="15" customFormat="1" ht="104.25" customHeight="1">
      <c r="A221" s="27">
        <v>209</v>
      </c>
      <c r="B221" s="86" t="s">
        <v>694</v>
      </c>
      <c r="C221" s="47" t="s">
        <v>282</v>
      </c>
      <c r="D221" s="105">
        <v>16</v>
      </c>
      <c r="E221" s="89" t="s">
        <v>478</v>
      </c>
      <c r="F221" s="90">
        <v>11300.45</v>
      </c>
      <c r="G221" s="59"/>
      <c r="H221" s="49"/>
      <c r="I221" s="48" t="s">
        <v>39</v>
      </c>
      <c r="J221" s="50">
        <f t="shared" si="44"/>
        <v>1</v>
      </c>
      <c r="K221" s="51" t="s">
        <v>63</v>
      </c>
      <c r="L221" s="51" t="s">
        <v>7</v>
      </c>
      <c r="M221" s="60"/>
      <c r="N221" s="59"/>
      <c r="O221" s="59"/>
      <c r="P221" s="61"/>
      <c r="Q221" s="59"/>
      <c r="R221" s="59"/>
      <c r="S221" s="61"/>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62">
        <f t="shared" si="46"/>
        <v>180807.2</v>
      </c>
      <c r="BB221" s="63">
        <f t="shared" si="47"/>
        <v>180807.2</v>
      </c>
      <c r="BC221" s="58" t="str">
        <f t="shared" si="45"/>
        <v>INR  One Lakh Eighty Thousand Eight Hundred &amp; Seven  and Paise Twenty Only</v>
      </c>
      <c r="BD221" s="65">
        <v>3321</v>
      </c>
      <c r="BE221" s="65">
        <f t="shared" si="42"/>
        <v>3756.72</v>
      </c>
      <c r="BF221" s="68">
        <f t="shared" si="43"/>
        <v>53136</v>
      </c>
      <c r="BG221" s="79">
        <f t="shared" si="48"/>
        <v>11300.45</v>
      </c>
      <c r="BH221" s="79">
        <f t="shared" si="49"/>
        <v>12783.07</v>
      </c>
      <c r="IE221" s="16"/>
      <c r="IF221" s="16"/>
      <c r="IG221" s="16"/>
      <c r="IH221" s="16"/>
      <c r="II221" s="16"/>
    </row>
    <row r="222" spans="1:243" s="15" customFormat="1" ht="106.5" customHeight="1">
      <c r="A222" s="27">
        <v>210</v>
      </c>
      <c r="B222" s="86" t="s">
        <v>695</v>
      </c>
      <c r="C222" s="47" t="s">
        <v>283</v>
      </c>
      <c r="D222" s="105">
        <v>16</v>
      </c>
      <c r="E222" s="89" t="s">
        <v>478</v>
      </c>
      <c r="F222" s="90">
        <v>11413.46</v>
      </c>
      <c r="G222" s="59"/>
      <c r="H222" s="49"/>
      <c r="I222" s="48" t="s">
        <v>39</v>
      </c>
      <c r="J222" s="50">
        <f t="shared" si="44"/>
        <v>1</v>
      </c>
      <c r="K222" s="51" t="s">
        <v>63</v>
      </c>
      <c r="L222" s="51" t="s">
        <v>7</v>
      </c>
      <c r="M222" s="60"/>
      <c r="N222" s="59"/>
      <c r="O222" s="59"/>
      <c r="P222" s="61"/>
      <c r="Q222" s="59"/>
      <c r="R222" s="59"/>
      <c r="S222" s="61"/>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62">
        <f t="shared" si="46"/>
        <v>182615.36</v>
      </c>
      <c r="BB222" s="63">
        <f t="shared" si="47"/>
        <v>182615.36</v>
      </c>
      <c r="BC222" s="58" t="str">
        <f t="shared" si="45"/>
        <v>INR  One Lakh Eighty Two Thousand Six Hundred &amp; Fifteen  and Paise Thirty Six Only</v>
      </c>
      <c r="BD222" s="65">
        <v>536</v>
      </c>
      <c r="BE222" s="65">
        <f t="shared" si="42"/>
        <v>606.32</v>
      </c>
      <c r="BF222" s="68">
        <f t="shared" si="43"/>
        <v>8576</v>
      </c>
      <c r="BG222" s="79">
        <f t="shared" si="48"/>
        <v>11413.46</v>
      </c>
      <c r="BH222" s="79">
        <f t="shared" si="49"/>
        <v>12910.91</v>
      </c>
      <c r="IE222" s="16"/>
      <c r="IF222" s="16"/>
      <c r="IG222" s="16"/>
      <c r="IH222" s="16"/>
      <c r="II222" s="16"/>
    </row>
    <row r="223" spans="1:243" s="15" customFormat="1" ht="106.5" customHeight="1">
      <c r="A223" s="27">
        <v>211</v>
      </c>
      <c r="B223" s="86" t="s">
        <v>696</v>
      </c>
      <c r="C223" s="47" t="s">
        <v>284</v>
      </c>
      <c r="D223" s="105">
        <v>16</v>
      </c>
      <c r="E223" s="89" t="s">
        <v>478</v>
      </c>
      <c r="F223" s="90">
        <v>11556.14</v>
      </c>
      <c r="G223" s="59"/>
      <c r="H223" s="49"/>
      <c r="I223" s="48" t="s">
        <v>39</v>
      </c>
      <c r="J223" s="50">
        <f t="shared" si="44"/>
        <v>1</v>
      </c>
      <c r="K223" s="51" t="s">
        <v>63</v>
      </c>
      <c r="L223" s="51" t="s">
        <v>7</v>
      </c>
      <c r="M223" s="60"/>
      <c r="N223" s="59"/>
      <c r="O223" s="59"/>
      <c r="P223" s="61"/>
      <c r="Q223" s="59"/>
      <c r="R223" s="59"/>
      <c r="S223" s="61"/>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62">
        <f t="shared" si="46"/>
        <v>184898.24</v>
      </c>
      <c r="BB223" s="63">
        <f t="shared" si="47"/>
        <v>184898.24</v>
      </c>
      <c r="BC223" s="58" t="str">
        <f t="shared" si="45"/>
        <v>INR  One Lakh Eighty Four Thousand Eight Hundred &amp; Ninety Eight  and Paise Twenty Four Only</v>
      </c>
      <c r="BD223" s="65">
        <v>536</v>
      </c>
      <c r="BE223" s="65">
        <f t="shared" si="42"/>
        <v>606.32</v>
      </c>
      <c r="BF223" s="68">
        <f t="shared" si="43"/>
        <v>8576</v>
      </c>
      <c r="BG223" s="79">
        <f t="shared" si="48"/>
        <v>11556.14</v>
      </c>
      <c r="BH223" s="79">
        <f t="shared" si="49"/>
        <v>13072.31</v>
      </c>
      <c r="IE223" s="16"/>
      <c r="IF223" s="16"/>
      <c r="IG223" s="16"/>
      <c r="IH223" s="16"/>
      <c r="II223" s="16"/>
    </row>
    <row r="224" spans="1:243" s="15" customFormat="1" ht="99.75" customHeight="1">
      <c r="A224" s="27">
        <v>212</v>
      </c>
      <c r="B224" s="86" t="s">
        <v>697</v>
      </c>
      <c r="C224" s="47" t="s">
        <v>285</v>
      </c>
      <c r="D224" s="105">
        <v>16</v>
      </c>
      <c r="E224" s="89" t="s">
        <v>478</v>
      </c>
      <c r="F224" s="90">
        <v>11700.59</v>
      </c>
      <c r="G224" s="59"/>
      <c r="H224" s="49"/>
      <c r="I224" s="48" t="s">
        <v>39</v>
      </c>
      <c r="J224" s="50">
        <f t="shared" si="44"/>
        <v>1</v>
      </c>
      <c r="K224" s="51" t="s">
        <v>63</v>
      </c>
      <c r="L224" s="51" t="s">
        <v>7</v>
      </c>
      <c r="M224" s="60"/>
      <c r="N224" s="59"/>
      <c r="O224" s="59"/>
      <c r="P224" s="61"/>
      <c r="Q224" s="59"/>
      <c r="R224" s="59"/>
      <c r="S224" s="61"/>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62">
        <f t="shared" si="46"/>
        <v>187209.44</v>
      </c>
      <c r="BB224" s="63">
        <f t="shared" si="47"/>
        <v>187209.44</v>
      </c>
      <c r="BC224" s="58" t="str">
        <f t="shared" si="45"/>
        <v>INR  One Lakh Eighty Seven Thousand Two Hundred &amp; Nine  and Paise Forty Four Only</v>
      </c>
      <c r="BD224" s="65">
        <v>536</v>
      </c>
      <c r="BE224" s="65">
        <f t="shared" si="42"/>
        <v>606.32</v>
      </c>
      <c r="BF224" s="68">
        <f t="shared" si="43"/>
        <v>8576</v>
      </c>
      <c r="BG224" s="79">
        <f t="shared" si="48"/>
        <v>11700.59</v>
      </c>
      <c r="BH224" s="79">
        <f t="shared" si="49"/>
        <v>13235.71</v>
      </c>
      <c r="IE224" s="16"/>
      <c r="IF224" s="16"/>
      <c r="IG224" s="16"/>
      <c r="IH224" s="16"/>
      <c r="II224" s="16"/>
    </row>
    <row r="225" spans="1:243" s="15" customFormat="1" ht="107.25" customHeight="1">
      <c r="A225" s="27">
        <v>213</v>
      </c>
      <c r="B225" s="86" t="s">
        <v>698</v>
      </c>
      <c r="C225" s="47" t="s">
        <v>286</v>
      </c>
      <c r="D225" s="105">
        <v>16</v>
      </c>
      <c r="E225" s="89" t="s">
        <v>478</v>
      </c>
      <c r="F225" s="90">
        <v>11846.84</v>
      </c>
      <c r="G225" s="59"/>
      <c r="H225" s="49"/>
      <c r="I225" s="48" t="s">
        <v>39</v>
      </c>
      <c r="J225" s="50">
        <f t="shared" si="44"/>
        <v>1</v>
      </c>
      <c r="K225" s="51" t="s">
        <v>63</v>
      </c>
      <c r="L225" s="51" t="s">
        <v>7</v>
      </c>
      <c r="M225" s="60"/>
      <c r="N225" s="59"/>
      <c r="O225" s="59"/>
      <c r="P225" s="61"/>
      <c r="Q225" s="59"/>
      <c r="R225" s="59"/>
      <c r="S225" s="61"/>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62">
        <f t="shared" si="46"/>
        <v>189549.44</v>
      </c>
      <c r="BB225" s="63">
        <f t="shared" si="47"/>
        <v>189549.44</v>
      </c>
      <c r="BC225" s="119" t="str">
        <f t="shared" si="45"/>
        <v>INR  One Lakh Eighty Nine Thousand Five Hundred &amp; Forty Nine  and Paise Forty Four Only</v>
      </c>
      <c r="BD225" s="65">
        <v>67</v>
      </c>
      <c r="BE225" s="65">
        <f t="shared" si="42"/>
        <v>75.79</v>
      </c>
      <c r="BF225" s="68">
        <f t="shared" si="43"/>
        <v>1072</v>
      </c>
      <c r="BG225" s="79">
        <f t="shared" si="48"/>
        <v>11846.84</v>
      </c>
      <c r="BH225" s="79">
        <f t="shared" si="49"/>
        <v>13401.15</v>
      </c>
      <c r="IE225" s="16"/>
      <c r="IF225" s="16"/>
      <c r="IG225" s="16"/>
      <c r="IH225" s="16"/>
      <c r="II225" s="16"/>
    </row>
    <row r="226" spans="1:243" s="15" customFormat="1" ht="146.25" customHeight="1">
      <c r="A226" s="27">
        <v>214</v>
      </c>
      <c r="B226" s="86" t="s">
        <v>699</v>
      </c>
      <c r="C226" s="47" t="s">
        <v>287</v>
      </c>
      <c r="D226" s="105">
        <v>11</v>
      </c>
      <c r="E226" s="89" t="s">
        <v>262</v>
      </c>
      <c r="F226" s="90">
        <v>4898.1</v>
      </c>
      <c r="G226" s="59"/>
      <c r="H226" s="49"/>
      <c r="I226" s="48" t="s">
        <v>39</v>
      </c>
      <c r="J226" s="50">
        <f t="shared" si="44"/>
        <v>1</v>
      </c>
      <c r="K226" s="51" t="s">
        <v>63</v>
      </c>
      <c r="L226" s="51" t="s">
        <v>7</v>
      </c>
      <c r="M226" s="60"/>
      <c r="N226" s="59"/>
      <c r="O226" s="59"/>
      <c r="P226" s="61"/>
      <c r="Q226" s="59"/>
      <c r="R226" s="59"/>
      <c r="S226" s="61"/>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62">
        <f>total_amount_ba($B$2,$D$2,D226,F226,J226,K226,M226)</f>
        <v>53879.1</v>
      </c>
      <c r="BB226" s="63">
        <f t="shared" si="47"/>
        <v>53879.1</v>
      </c>
      <c r="BC226" s="58" t="str">
        <f t="shared" si="45"/>
        <v>INR  Fifty Three Thousand Eight Hundred &amp; Seventy Nine  and Paise Ten Only</v>
      </c>
      <c r="BD226" s="65">
        <v>195</v>
      </c>
      <c r="BE226" s="65">
        <f t="shared" si="42"/>
        <v>220.58</v>
      </c>
      <c r="BF226" s="68">
        <f t="shared" si="43"/>
        <v>2145</v>
      </c>
      <c r="BG226" s="79">
        <f t="shared" si="48"/>
        <v>4898.1</v>
      </c>
      <c r="BH226" s="79">
        <f t="shared" si="49"/>
        <v>5540.73</v>
      </c>
      <c r="IE226" s="16"/>
      <c r="IF226" s="16"/>
      <c r="IG226" s="16"/>
      <c r="IH226" s="16"/>
      <c r="II226" s="16"/>
    </row>
    <row r="227" spans="1:243" s="15" customFormat="1" ht="146.25" customHeight="1">
      <c r="A227" s="27">
        <v>215</v>
      </c>
      <c r="B227" s="86" t="s">
        <v>700</v>
      </c>
      <c r="C227" s="47" t="s">
        <v>288</v>
      </c>
      <c r="D227" s="105">
        <v>11</v>
      </c>
      <c r="E227" s="89" t="s">
        <v>262</v>
      </c>
      <c r="F227" s="90">
        <v>4947.08</v>
      </c>
      <c r="G227" s="59"/>
      <c r="H227" s="49"/>
      <c r="I227" s="48" t="s">
        <v>39</v>
      </c>
      <c r="J227" s="50">
        <f t="shared" si="44"/>
        <v>1</v>
      </c>
      <c r="K227" s="51" t="s">
        <v>63</v>
      </c>
      <c r="L227" s="51" t="s">
        <v>7</v>
      </c>
      <c r="M227" s="60"/>
      <c r="N227" s="59"/>
      <c r="O227" s="59"/>
      <c r="P227" s="61"/>
      <c r="Q227" s="59"/>
      <c r="R227" s="59"/>
      <c r="S227" s="61"/>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62">
        <f t="shared" si="46"/>
        <v>54417.88</v>
      </c>
      <c r="BB227" s="63">
        <f t="shared" si="47"/>
        <v>54417.88</v>
      </c>
      <c r="BC227" s="58" t="str">
        <f t="shared" si="45"/>
        <v>INR  Fifty Four Thousand Four Hundred &amp; Seventeen  and Paise Eighty Eight Only</v>
      </c>
      <c r="BD227" s="65">
        <v>311</v>
      </c>
      <c r="BE227" s="65">
        <f t="shared" si="42"/>
        <v>351.8</v>
      </c>
      <c r="BF227" s="68">
        <f t="shared" si="43"/>
        <v>3421</v>
      </c>
      <c r="BG227" s="79">
        <f t="shared" si="48"/>
        <v>4947.08</v>
      </c>
      <c r="BH227" s="79">
        <f t="shared" si="49"/>
        <v>5596.14</v>
      </c>
      <c r="IE227" s="16"/>
      <c r="IF227" s="16"/>
      <c r="IG227" s="16"/>
      <c r="IH227" s="16"/>
      <c r="II227" s="16"/>
    </row>
    <row r="228" spans="1:243" s="15" customFormat="1" ht="146.25" customHeight="1">
      <c r="A228" s="27">
        <v>216</v>
      </c>
      <c r="B228" s="86" t="s">
        <v>701</v>
      </c>
      <c r="C228" s="47" t="s">
        <v>289</v>
      </c>
      <c r="D228" s="105">
        <v>11</v>
      </c>
      <c r="E228" s="89" t="s">
        <v>262</v>
      </c>
      <c r="F228" s="90">
        <v>4996.54</v>
      </c>
      <c r="G228" s="59"/>
      <c r="H228" s="49"/>
      <c r="I228" s="48" t="s">
        <v>39</v>
      </c>
      <c r="J228" s="50">
        <f t="shared" si="44"/>
        <v>1</v>
      </c>
      <c r="K228" s="51" t="s">
        <v>63</v>
      </c>
      <c r="L228" s="51" t="s">
        <v>7</v>
      </c>
      <c r="M228" s="60"/>
      <c r="N228" s="59"/>
      <c r="O228" s="59"/>
      <c r="P228" s="61"/>
      <c r="Q228" s="59"/>
      <c r="R228" s="59"/>
      <c r="S228" s="61"/>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62">
        <f t="shared" si="46"/>
        <v>54961.94</v>
      </c>
      <c r="BB228" s="63">
        <f t="shared" si="47"/>
        <v>54961.94</v>
      </c>
      <c r="BC228" s="58" t="str">
        <f t="shared" si="45"/>
        <v>INR  Fifty Four Thousand Nine Hundred &amp; Sixty One  and Paise Ninety Four Only</v>
      </c>
      <c r="BD228" s="65">
        <v>270</v>
      </c>
      <c r="BE228" s="65">
        <f t="shared" si="42"/>
        <v>305.42</v>
      </c>
      <c r="BF228" s="68">
        <f t="shared" si="43"/>
        <v>2970</v>
      </c>
      <c r="BG228" s="79">
        <f t="shared" si="48"/>
        <v>4996.54</v>
      </c>
      <c r="BH228" s="79">
        <f t="shared" si="49"/>
        <v>5652.09</v>
      </c>
      <c r="IE228" s="16"/>
      <c r="IF228" s="16"/>
      <c r="IG228" s="16"/>
      <c r="IH228" s="16"/>
      <c r="II228" s="16"/>
    </row>
    <row r="229" spans="1:243" s="15" customFormat="1" ht="170.25" customHeight="1">
      <c r="A229" s="27">
        <v>217</v>
      </c>
      <c r="B229" s="86" t="s">
        <v>702</v>
      </c>
      <c r="C229" s="47" t="s">
        <v>290</v>
      </c>
      <c r="D229" s="105">
        <v>11</v>
      </c>
      <c r="E229" s="89" t="s">
        <v>262</v>
      </c>
      <c r="F229" s="90">
        <v>5046.51</v>
      </c>
      <c r="G229" s="59"/>
      <c r="H229" s="49"/>
      <c r="I229" s="48" t="s">
        <v>39</v>
      </c>
      <c r="J229" s="50">
        <f t="shared" si="44"/>
        <v>1</v>
      </c>
      <c r="K229" s="51" t="s">
        <v>63</v>
      </c>
      <c r="L229" s="51" t="s">
        <v>7</v>
      </c>
      <c r="M229" s="60"/>
      <c r="N229" s="59"/>
      <c r="O229" s="59"/>
      <c r="P229" s="61"/>
      <c r="Q229" s="59"/>
      <c r="R229" s="59"/>
      <c r="S229" s="61"/>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62">
        <f t="shared" si="46"/>
        <v>55511.61</v>
      </c>
      <c r="BB229" s="63">
        <f t="shared" si="47"/>
        <v>55511.61</v>
      </c>
      <c r="BC229" s="58" t="str">
        <f t="shared" si="45"/>
        <v>INR  Fifty Five Thousand Five Hundred &amp; Eleven  and Paise Sixty One Only</v>
      </c>
      <c r="BD229" s="65">
        <v>117</v>
      </c>
      <c r="BE229" s="65">
        <f t="shared" si="42"/>
        <v>132.35</v>
      </c>
      <c r="BF229" s="68">
        <f t="shared" si="43"/>
        <v>1287</v>
      </c>
      <c r="BG229" s="79">
        <f t="shared" si="48"/>
        <v>5046.51</v>
      </c>
      <c r="BH229" s="79">
        <f t="shared" si="49"/>
        <v>5708.61</v>
      </c>
      <c r="IE229" s="16"/>
      <c r="IF229" s="16"/>
      <c r="IG229" s="16"/>
      <c r="IH229" s="16"/>
      <c r="II229" s="16"/>
    </row>
    <row r="230" spans="1:243" s="15" customFormat="1" ht="147.75" customHeight="1">
      <c r="A230" s="27">
        <v>218</v>
      </c>
      <c r="B230" s="86" t="s">
        <v>703</v>
      </c>
      <c r="C230" s="47" t="s">
        <v>291</v>
      </c>
      <c r="D230" s="105">
        <v>11</v>
      </c>
      <c r="E230" s="89" t="s">
        <v>262</v>
      </c>
      <c r="F230" s="90">
        <v>5096.98</v>
      </c>
      <c r="G230" s="59"/>
      <c r="H230" s="49"/>
      <c r="I230" s="48" t="s">
        <v>39</v>
      </c>
      <c r="J230" s="50">
        <f t="shared" si="44"/>
        <v>1</v>
      </c>
      <c r="K230" s="51" t="s">
        <v>63</v>
      </c>
      <c r="L230" s="51" t="s">
        <v>7</v>
      </c>
      <c r="M230" s="60"/>
      <c r="N230" s="59"/>
      <c r="O230" s="59"/>
      <c r="P230" s="61"/>
      <c r="Q230" s="59"/>
      <c r="R230" s="59"/>
      <c r="S230" s="61"/>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62">
        <f t="shared" si="46"/>
        <v>56066.78</v>
      </c>
      <c r="BB230" s="63">
        <f t="shared" si="47"/>
        <v>56066.78</v>
      </c>
      <c r="BC230" s="58" t="str">
        <f t="shared" si="45"/>
        <v>INR  Fifty Six Thousand  &amp;Sixty Six  and Paise Seventy Eight Only</v>
      </c>
      <c r="BD230" s="65">
        <v>119</v>
      </c>
      <c r="BE230" s="65">
        <f t="shared" si="42"/>
        <v>134.61</v>
      </c>
      <c r="BF230" s="68">
        <f t="shared" si="43"/>
        <v>1309</v>
      </c>
      <c r="BG230" s="79">
        <f t="shared" si="48"/>
        <v>5096.98</v>
      </c>
      <c r="BH230" s="79">
        <f t="shared" si="49"/>
        <v>5765.7</v>
      </c>
      <c r="IE230" s="16"/>
      <c r="IF230" s="16"/>
      <c r="IG230" s="16"/>
      <c r="IH230" s="16"/>
      <c r="II230" s="16"/>
    </row>
    <row r="231" spans="1:243" s="15" customFormat="1" ht="154.5" customHeight="1">
      <c r="A231" s="27">
        <v>219</v>
      </c>
      <c r="B231" s="86" t="s">
        <v>704</v>
      </c>
      <c r="C231" s="47" t="s">
        <v>292</v>
      </c>
      <c r="D231" s="105">
        <v>11</v>
      </c>
      <c r="E231" s="89" t="s">
        <v>262</v>
      </c>
      <c r="F231" s="90">
        <v>5160.69</v>
      </c>
      <c r="G231" s="59"/>
      <c r="H231" s="49"/>
      <c r="I231" s="48" t="s">
        <v>39</v>
      </c>
      <c r="J231" s="50">
        <f t="shared" si="44"/>
        <v>1</v>
      </c>
      <c r="K231" s="51" t="s">
        <v>63</v>
      </c>
      <c r="L231" s="51" t="s">
        <v>7</v>
      </c>
      <c r="M231" s="60"/>
      <c r="N231" s="59"/>
      <c r="O231" s="59"/>
      <c r="P231" s="61"/>
      <c r="Q231" s="59"/>
      <c r="R231" s="59"/>
      <c r="S231" s="61"/>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62">
        <f t="shared" si="46"/>
        <v>56767.59</v>
      </c>
      <c r="BB231" s="63">
        <f t="shared" si="47"/>
        <v>56767.59</v>
      </c>
      <c r="BC231" s="58" t="str">
        <f t="shared" si="45"/>
        <v>INR  Fifty Six Thousand Seven Hundred &amp; Sixty Seven  and Paise Fifty Nine Only</v>
      </c>
      <c r="BD231" s="65">
        <v>148</v>
      </c>
      <c r="BE231" s="65">
        <f t="shared" si="42"/>
        <v>167.42</v>
      </c>
      <c r="BF231" s="68">
        <f t="shared" si="43"/>
        <v>1628</v>
      </c>
      <c r="BG231" s="79">
        <f t="shared" si="48"/>
        <v>5160.69</v>
      </c>
      <c r="BH231" s="79">
        <f t="shared" si="49"/>
        <v>5837.77</v>
      </c>
      <c r="IE231" s="16"/>
      <c r="IF231" s="16"/>
      <c r="IG231" s="16"/>
      <c r="IH231" s="16"/>
      <c r="II231" s="16"/>
    </row>
    <row r="232" spans="1:243" s="15" customFormat="1" ht="154.5" customHeight="1">
      <c r="A232" s="27">
        <v>220</v>
      </c>
      <c r="B232" s="86" t="s">
        <v>705</v>
      </c>
      <c r="C232" s="47" t="s">
        <v>293</v>
      </c>
      <c r="D232" s="105">
        <v>11</v>
      </c>
      <c r="E232" s="89" t="s">
        <v>262</v>
      </c>
      <c r="F232" s="90">
        <v>5225.21</v>
      </c>
      <c r="G232" s="59"/>
      <c r="H232" s="49"/>
      <c r="I232" s="48" t="s">
        <v>39</v>
      </c>
      <c r="J232" s="50">
        <f t="shared" si="44"/>
        <v>1</v>
      </c>
      <c r="K232" s="51" t="s">
        <v>63</v>
      </c>
      <c r="L232" s="51" t="s">
        <v>7</v>
      </c>
      <c r="M232" s="60"/>
      <c r="N232" s="59"/>
      <c r="O232" s="59"/>
      <c r="P232" s="61"/>
      <c r="Q232" s="59"/>
      <c r="R232" s="59"/>
      <c r="S232" s="61"/>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62">
        <f t="shared" si="46"/>
        <v>57477.31</v>
      </c>
      <c r="BB232" s="63">
        <f t="shared" si="47"/>
        <v>57477.31</v>
      </c>
      <c r="BC232" s="58" t="str">
        <f t="shared" si="45"/>
        <v>INR  Fifty Seven Thousand Four Hundred &amp; Seventy Seven  and Paise Thirty One Only</v>
      </c>
      <c r="BD232" s="65">
        <v>810</v>
      </c>
      <c r="BE232" s="65">
        <f t="shared" si="42"/>
        <v>916.27</v>
      </c>
      <c r="BF232" s="68">
        <f t="shared" si="43"/>
        <v>8910</v>
      </c>
      <c r="BG232" s="79">
        <f t="shared" si="48"/>
        <v>5225.21</v>
      </c>
      <c r="BH232" s="79">
        <f t="shared" si="49"/>
        <v>5910.76</v>
      </c>
      <c r="IE232" s="16"/>
      <c r="IF232" s="16"/>
      <c r="IG232" s="16"/>
      <c r="IH232" s="16"/>
      <c r="II232" s="16"/>
    </row>
    <row r="233" spans="1:243" s="15" customFormat="1" ht="145.5" customHeight="1">
      <c r="A233" s="27">
        <v>221</v>
      </c>
      <c r="B233" s="86" t="s">
        <v>706</v>
      </c>
      <c r="C233" s="47" t="s">
        <v>294</v>
      </c>
      <c r="D233" s="105">
        <v>11</v>
      </c>
      <c r="E233" s="89" t="s">
        <v>262</v>
      </c>
      <c r="F233" s="90">
        <v>5290.51</v>
      </c>
      <c r="G233" s="59"/>
      <c r="H233" s="49"/>
      <c r="I233" s="48" t="s">
        <v>39</v>
      </c>
      <c r="J233" s="50">
        <f t="shared" si="44"/>
        <v>1</v>
      </c>
      <c r="K233" s="51" t="s">
        <v>63</v>
      </c>
      <c r="L233" s="51" t="s">
        <v>7</v>
      </c>
      <c r="M233" s="60"/>
      <c r="N233" s="59"/>
      <c r="O233" s="59"/>
      <c r="P233" s="61"/>
      <c r="Q233" s="59"/>
      <c r="R233" s="59"/>
      <c r="S233" s="61"/>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62">
        <f t="shared" si="46"/>
        <v>58195.61</v>
      </c>
      <c r="BB233" s="63">
        <f t="shared" si="47"/>
        <v>58195.61</v>
      </c>
      <c r="BC233" s="58" t="str">
        <f t="shared" si="45"/>
        <v>INR  Fifty Eight Thousand One Hundred &amp; Ninety Five  and Paise Sixty One Only</v>
      </c>
      <c r="BD233" s="65">
        <v>696</v>
      </c>
      <c r="BE233" s="65">
        <f t="shared" si="42"/>
        <v>787.32</v>
      </c>
      <c r="BF233" s="68">
        <f t="shared" si="43"/>
        <v>7656</v>
      </c>
      <c r="BG233" s="79">
        <f t="shared" si="48"/>
        <v>5290.51</v>
      </c>
      <c r="BH233" s="79">
        <f t="shared" si="49"/>
        <v>5984.62</v>
      </c>
      <c r="IE233" s="16"/>
      <c r="IF233" s="16"/>
      <c r="IG233" s="16"/>
      <c r="IH233" s="16"/>
      <c r="II233" s="16"/>
    </row>
    <row r="234" spans="1:243" s="15" customFormat="1" ht="96" customHeight="1">
      <c r="A234" s="27">
        <v>222</v>
      </c>
      <c r="B234" s="86" t="s">
        <v>707</v>
      </c>
      <c r="C234" s="47" t="s">
        <v>295</v>
      </c>
      <c r="D234" s="105">
        <v>3456</v>
      </c>
      <c r="E234" s="89" t="s">
        <v>251</v>
      </c>
      <c r="F234" s="90">
        <v>32.8</v>
      </c>
      <c r="G234" s="59"/>
      <c r="H234" s="49"/>
      <c r="I234" s="48" t="s">
        <v>39</v>
      </c>
      <c r="J234" s="50">
        <f>IF(I234="Less(-)",-1,1)</f>
        <v>1</v>
      </c>
      <c r="K234" s="51" t="s">
        <v>63</v>
      </c>
      <c r="L234" s="51" t="s">
        <v>7</v>
      </c>
      <c r="M234" s="60"/>
      <c r="N234" s="59"/>
      <c r="O234" s="59"/>
      <c r="P234" s="61"/>
      <c r="Q234" s="59"/>
      <c r="R234" s="59"/>
      <c r="S234" s="61"/>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62">
        <f t="shared" si="46"/>
        <v>113356.8</v>
      </c>
      <c r="BB234" s="63">
        <f t="shared" si="47"/>
        <v>113356.8</v>
      </c>
      <c r="BC234" s="58" t="str">
        <f>SpellNumber(L234,BB234)</f>
        <v>INR  One Lakh Thirteen Thousand Three Hundred &amp; Fifty Six  and Paise Eighty Only</v>
      </c>
      <c r="BD234" s="65">
        <v>941</v>
      </c>
      <c r="BE234" s="65">
        <f t="shared" si="42"/>
        <v>1064.46</v>
      </c>
      <c r="BF234" s="68">
        <f t="shared" si="43"/>
        <v>3252096</v>
      </c>
      <c r="BG234" s="79">
        <f t="shared" si="48"/>
        <v>32.8</v>
      </c>
      <c r="BH234" s="79">
        <f t="shared" si="49"/>
        <v>37.1</v>
      </c>
      <c r="IE234" s="16"/>
      <c r="IF234" s="16"/>
      <c r="IG234" s="16"/>
      <c r="IH234" s="16"/>
      <c r="II234" s="16"/>
    </row>
    <row r="235" spans="1:243" s="15" customFormat="1" ht="51" customHeight="1">
      <c r="A235" s="27">
        <v>223</v>
      </c>
      <c r="B235" s="86" t="s">
        <v>708</v>
      </c>
      <c r="C235" s="47" t="s">
        <v>296</v>
      </c>
      <c r="D235" s="105">
        <v>1728</v>
      </c>
      <c r="E235" s="89" t="s">
        <v>251</v>
      </c>
      <c r="F235" s="90">
        <v>31.67</v>
      </c>
      <c r="G235" s="59"/>
      <c r="H235" s="49"/>
      <c r="I235" s="48" t="s">
        <v>39</v>
      </c>
      <c r="J235" s="50">
        <f t="shared" si="44"/>
        <v>1</v>
      </c>
      <c r="K235" s="51" t="s">
        <v>63</v>
      </c>
      <c r="L235" s="51" t="s">
        <v>7</v>
      </c>
      <c r="M235" s="60"/>
      <c r="N235" s="59"/>
      <c r="O235" s="59"/>
      <c r="P235" s="61"/>
      <c r="Q235" s="59"/>
      <c r="R235" s="59"/>
      <c r="S235" s="61"/>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62">
        <f t="shared" si="46"/>
        <v>54725.76</v>
      </c>
      <c r="BB235" s="63">
        <f t="shared" si="47"/>
        <v>54725.76</v>
      </c>
      <c r="BC235" s="58" t="str">
        <f t="shared" si="45"/>
        <v>INR  Fifty Four Thousand Seven Hundred &amp; Twenty Five  and Paise Seventy Six Only</v>
      </c>
      <c r="BD235" s="65">
        <v>1501</v>
      </c>
      <c r="BE235" s="65">
        <f t="shared" si="42"/>
        <v>1697.93</v>
      </c>
      <c r="BF235" s="68">
        <f t="shared" si="43"/>
        <v>2593728</v>
      </c>
      <c r="BG235" s="79">
        <f t="shared" si="48"/>
        <v>31.67</v>
      </c>
      <c r="BH235" s="79">
        <f t="shared" si="49"/>
        <v>35.83</v>
      </c>
      <c r="IE235" s="16"/>
      <c r="IF235" s="16"/>
      <c r="IG235" s="16"/>
      <c r="IH235" s="16"/>
      <c r="II235" s="16"/>
    </row>
    <row r="236" spans="1:243" s="15" customFormat="1" ht="57.75" customHeight="1">
      <c r="A236" s="27">
        <v>224</v>
      </c>
      <c r="B236" s="86" t="s">
        <v>457</v>
      </c>
      <c r="C236" s="47" t="s">
        <v>297</v>
      </c>
      <c r="D236" s="105">
        <v>576</v>
      </c>
      <c r="E236" s="89" t="s">
        <v>251</v>
      </c>
      <c r="F236" s="90">
        <v>179.86</v>
      </c>
      <c r="G236" s="59"/>
      <c r="H236" s="49"/>
      <c r="I236" s="48" t="s">
        <v>39</v>
      </c>
      <c r="J236" s="50">
        <f t="shared" si="44"/>
        <v>1</v>
      </c>
      <c r="K236" s="51" t="s">
        <v>63</v>
      </c>
      <c r="L236" s="51" t="s">
        <v>7</v>
      </c>
      <c r="M236" s="60"/>
      <c r="N236" s="59"/>
      <c r="O236" s="59"/>
      <c r="P236" s="61"/>
      <c r="Q236" s="59"/>
      <c r="R236" s="59"/>
      <c r="S236" s="61"/>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62">
        <f t="shared" si="46"/>
        <v>103599.36</v>
      </c>
      <c r="BB236" s="63">
        <f t="shared" si="47"/>
        <v>103599.36</v>
      </c>
      <c r="BC236" s="58" t="str">
        <f t="shared" si="45"/>
        <v>INR  One Lakh Three Thousand Five Hundred &amp; Ninety Nine  and Paise Thirty Six Only</v>
      </c>
      <c r="BD236" s="65">
        <v>14</v>
      </c>
      <c r="BE236" s="65">
        <f t="shared" si="42"/>
        <v>15.84</v>
      </c>
      <c r="BF236" s="68">
        <f t="shared" si="43"/>
        <v>8064</v>
      </c>
      <c r="BG236" s="79">
        <f t="shared" si="48"/>
        <v>179.86</v>
      </c>
      <c r="BH236" s="79">
        <f t="shared" si="49"/>
        <v>203.46</v>
      </c>
      <c r="IE236" s="16"/>
      <c r="IF236" s="16"/>
      <c r="IG236" s="16"/>
      <c r="IH236" s="16"/>
      <c r="II236" s="16"/>
    </row>
    <row r="237" spans="1:243" s="15" customFormat="1" ht="29.25" customHeight="1">
      <c r="A237" s="27">
        <v>225</v>
      </c>
      <c r="B237" s="86" t="s">
        <v>854</v>
      </c>
      <c r="C237" s="47" t="s">
        <v>298</v>
      </c>
      <c r="D237" s="105">
        <v>384</v>
      </c>
      <c r="E237" s="89" t="s">
        <v>251</v>
      </c>
      <c r="F237" s="90">
        <v>79.18</v>
      </c>
      <c r="G237" s="59"/>
      <c r="H237" s="49"/>
      <c r="I237" s="48" t="s">
        <v>39</v>
      </c>
      <c r="J237" s="50">
        <f>IF(I237="Less(-)",-1,1)</f>
        <v>1</v>
      </c>
      <c r="K237" s="51" t="s">
        <v>63</v>
      </c>
      <c r="L237" s="51" t="s">
        <v>7</v>
      </c>
      <c r="M237" s="60"/>
      <c r="N237" s="59"/>
      <c r="O237" s="59"/>
      <c r="P237" s="61"/>
      <c r="Q237" s="59"/>
      <c r="R237" s="59"/>
      <c r="S237" s="61"/>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62">
        <f t="shared" si="46"/>
        <v>30405.12</v>
      </c>
      <c r="BB237" s="63">
        <f t="shared" si="47"/>
        <v>30405.12</v>
      </c>
      <c r="BC237" s="58" t="str">
        <f>SpellNumber(L237,BB237)</f>
        <v>INR  Thirty Thousand Four Hundred &amp; Five  and Paise Twelve Only</v>
      </c>
      <c r="BD237" s="65">
        <v>46</v>
      </c>
      <c r="BE237" s="65">
        <f t="shared" si="42"/>
        <v>52.04</v>
      </c>
      <c r="BF237" s="68">
        <f t="shared" si="43"/>
        <v>17664</v>
      </c>
      <c r="BG237" s="79">
        <f t="shared" si="48"/>
        <v>79.18</v>
      </c>
      <c r="BH237" s="79">
        <f t="shared" si="49"/>
        <v>89.57</v>
      </c>
      <c r="IE237" s="16"/>
      <c r="IF237" s="16"/>
      <c r="IG237" s="16"/>
      <c r="IH237" s="16"/>
      <c r="II237" s="16"/>
    </row>
    <row r="238" spans="1:243" s="15" customFormat="1" ht="57" customHeight="1">
      <c r="A238" s="27">
        <v>226</v>
      </c>
      <c r="B238" s="86" t="s">
        <v>709</v>
      </c>
      <c r="C238" s="47" t="s">
        <v>299</v>
      </c>
      <c r="D238" s="105">
        <v>576</v>
      </c>
      <c r="E238" s="89" t="s">
        <v>251</v>
      </c>
      <c r="F238" s="90">
        <v>59.95</v>
      </c>
      <c r="G238" s="59"/>
      <c r="H238" s="49"/>
      <c r="I238" s="48" t="s">
        <v>39</v>
      </c>
      <c r="J238" s="50">
        <f t="shared" si="44"/>
        <v>1</v>
      </c>
      <c r="K238" s="51" t="s">
        <v>63</v>
      </c>
      <c r="L238" s="51" t="s">
        <v>7</v>
      </c>
      <c r="M238" s="60"/>
      <c r="N238" s="59"/>
      <c r="O238" s="59"/>
      <c r="P238" s="61"/>
      <c r="Q238" s="59"/>
      <c r="R238" s="59"/>
      <c r="S238" s="61"/>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62">
        <f t="shared" si="46"/>
        <v>34531.2</v>
      </c>
      <c r="BB238" s="63">
        <f t="shared" si="47"/>
        <v>34531.2</v>
      </c>
      <c r="BC238" s="58" t="str">
        <f t="shared" si="45"/>
        <v>INR  Thirty Four Thousand Five Hundred &amp; Thirty One  and Paise Twenty Only</v>
      </c>
      <c r="BD238" s="65">
        <v>13</v>
      </c>
      <c r="BE238" s="65">
        <f t="shared" si="42"/>
        <v>14.71</v>
      </c>
      <c r="BF238" s="68">
        <f t="shared" si="43"/>
        <v>7488</v>
      </c>
      <c r="BG238" s="79">
        <f t="shared" si="48"/>
        <v>59.95</v>
      </c>
      <c r="BH238" s="79">
        <f t="shared" si="49"/>
        <v>67.82</v>
      </c>
      <c r="IE238" s="16"/>
      <c r="IF238" s="16"/>
      <c r="IG238" s="16"/>
      <c r="IH238" s="16"/>
      <c r="II238" s="16"/>
    </row>
    <row r="239" spans="1:243" s="15" customFormat="1" ht="87" customHeight="1">
      <c r="A239" s="27">
        <v>227</v>
      </c>
      <c r="B239" s="86" t="s">
        <v>710</v>
      </c>
      <c r="C239" s="47" t="s">
        <v>300</v>
      </c>
      <c r="D239" s="105">
        <v>576</v>
      </c>
      <c r="E239" s="89" t="s">
        <v>251</v>
      </c>
      <c r="F239" s="90">
        <v>78.05</v>
      </c>
      <c r="G239" s="59"/>
      <c r="H239" s="49"/>
      <c r="I239" s="48" t="s">
        <v>39</v>
      </c>
      <c r="J239" s="50">
        <f t="shared" si="44"/>
        <v>1</v>
      </c>
      <c r="K239" s="51" t="s">
        <v>63</v>
      </c>
      <c r="L239" s="51" t="s">
        <v>7</v>
      </c>
      <c r="M239" s="60"/>
      <c r="N239" s="59"/>
      <c r="O239" s="59"/>
      <c r="P239" s="61"/>
      <c r="Q239" s="59"/>
      <c r="R239" s="59"/>
      <c r="S239" s="61"/>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62">
        <f t="shared" si="46"/>
        <v>44956.8</v>
      </c>
      <c r="BB239" s="63">
        <f t="shared" si="47"/>
        <v>44956.8</v>
      </c>
      <c r="BC239" s="58" t="str">
        <f t="shared" si="45"/>
        <v>INR  Forty Four Thousand Nine Hundred &amp; Fifty Six  and Paise Eighty Only</v>
      </c>
      <c r="BD239" s="65">
        <v>15</v>
      </c>
      <c r="BE239" s="65">
        <f t="shared" si="42"/>
        <v>16.97</v>
      </c>
      <c r="BF239" s="68">
        <f t="shared" si="43"/>
        <v>8640</v>
      </c>
      <c r="BG239" s="79">
        <f t="shared" si="48"/>
        <v>78.05</v>
      </c>
      <c r="BH239" s="79">
        <f t="shared" si="49"/>
        <v>88.29</v>
      </c>
      <c r="IE239" s="16"/>
      <c r="IF239" s="16"/>
      <c r="IG239" s="16"/>
      <c r="IH239" s="16"/>
      <c r="II239" s="16"/>
    </row>
    <row r="240" spans="1:243" s="15" customFormat="1" ht="45.75" customHeight="1">
      <c r="A240" s="27">
        <v>228</v>
      </c>
      <c r="B240" s="86" t="s">
        <v>458</v>
      </c>
      <c r="C240" s="47" t="s">
        <v>301</v>
      </c>
      <c r="D240" s="105">
        <v>192</v>
      </c>
      <c r="E240" s="89" t="s">
        <v>251</v>
      </c>
      <c r="F240" s="90">
        <v>1883.45</v>
      </c>
      <c r="G240" s="59"/>
      <c r="H240" s="49"/>
      <c r="I240" s="48" t="s">
        <v>39</v>
      </c>
      <c r="J240" s="50">
        <f t="shared" si="44"/>
        <v>1</v>
      </c>
      <c r="K240" s="51" t="s">
        <v>63</v>
      </c>
      <c r="L240" s="51" t="s">
        <v>7</v>
      </c>
      <c r="M240" s="60"/>
      <c r="N240" s="59"/>
      <c r="O240" s="59"/>
      <c r="P240" s="61"/>
      <c r="Q240" s="59"/>
      <c r="R240" s="59"/>
      <c r="S240" s="61"/>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62">
        <f t="shared" si="46"/>
        <v>361622.4</v>
      </c>
      <c r="BB240" s="63">
        <f t="shared" si="47"/>
        <v>361622.4</v>
      </c>
      <c r="BC240" s="58" t="str">
        <f t="shared" si="45"/>
        <v>INR  Three Lakh Sixty One Thousand Six Hundred &amp; Twenty Two  and Paise Forty Only</v>
      </c>
      <c r="BD240" s="65">
        <v>468</v>
      </c>
      <c r="BE240" s="65">
        <f t="shared" si="42"/>
        <v>529.4</v>
      </c>
      <c r="BF240" s="68">
        <f t="shared" si="43"/>
        <v>89856</v>
      </c>
      <c r="BG240" s="79">
        <f t="shared" si="48"/>
        <v>1883.45</v>
      </c>
      <c r="BH240" s="79">
        <f t="shared" si="49"/>
        <v>2130.56</v>
      </c>
      <c r="IE240" s="16"/>
      <c r="IF240" s="16"/>
      <c r="IG240" s="16"/>
      <c r="IH240" s="16"/>
      <c r="II240" s="16"/>
    </row>
    <row r="241" spans="1:243" s="15" customFormat="1" ht="233.25" customHeight="1">
      <c r="A241" s="27">
        <v>229</v>
      </c>
      <c r="B241" s="86" t="s">
        <v>845</v>
      </c>
      <c r="C241" s="47" t="s">
        <v>302</v>
      </c>
      <c r="D241" s="105">
        <v>210</v>
      </c>
      <c r="E241" s="89" t="s">
        <v>258</v>
      </c>
      <c r="F241" s="90">
        <v>39.93</v>
      </c>
      <c r="G241" s="59"/>
      <c r="H241" s="49"/>
      <c r="I241" s="48" t="s">
        <v>39</v>
      </c>
      <c r="J241" s="50">
        <f t="shared" si="44"/>
        <v>1</v>
      </c>
      <c r="K241" s="51" t="s">
        <v>63</v>
      </c>
      <c r="L241" s="51" t="s">
        <v>7</v>
      </c>
      <c r="M241" s="60"/>
      <c r="N241" s="59"/>
      <c r="O241" s="59"/>
      <c r="P241" s="61"/>
      <c r="Q241" s="59"/>
      <c r="R241" s="59"/>
      <c r="S241" s="61"/>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62">
        <f t="shared" si="46"/>
        <v>8385.3</v>
      </c>
      <c r="BB241" s="63">
        <f t="shared" si="47"/>
        <v>8385.3</v>
      </c>
      <c r="BC241" s="58" t="str">
        <f t="shared" si="45"/>
        <v>INR  Eight Thousand Three Hundred &amp; Eighty Five  and Paise Thirty Only</v>
      </c>
      <c r="BD241" s="65">
        <v>1508</v>
      </c>
      <c r="BE241" s="65">
        <f t="shared" si="42"/>
        <v>1705.85</v>
      </c>
      <c r="BF241" s="68">
        <f t="shared" si="43"/>
        <v>316680</v>
      </c>
      <c r="BG241" s="79">
        <f t="shared" si="48"/>
        <v>39.93</v>
      </c>
      <c r="BH241" s="79">
        <f t="shared" si="49"/>
        <v>45.17</v>
      </c>
      <c r="IE241" s="16"/>
      <c r="IF241" s="16"/>
      <c r="IG241" s="16"/>
      <c r="IH241" s="16"/>
      <c r="II241" s="16"/>
    </row>
    <row r="242" spans="1:243" s="15" customFormat="1" ht="148.5" customHeight="1">
      <c r="A242" s="27">
        <v>230</v>
      </c>
      <c r="B242" s="86" t="s">
        <v>460</v>
      </c>
      <c r="C242" s="47" t="s">
        <v>303</v>
      </c>
      <c r="D242" s="105">
        <v>580</v>
      </c>
      <c r="E242" s="89" t="s">
        <v>262</v>
      </c>
      <c r="F242" s="90">
        <v>227.85</v>
      </c>
      <c r="G242" s="59"/>
      <c r="H242" s="49"/>
      <c r="I242" s="48" t="s">
        <v>39</v>
      </c>
      <c r="J242" s="50">
        <f t="shared" si="44"/>
        <v>1</v>
      </c>
      <c r="K242" s="51" t="s">
        <v>63</v>
      </c>
      <c r="L242" s="51" t="s">
        <v>7</v>
      </c>
      <c r="M242" s="60"/>
      <c r="N242" s="59"/>
      <c r="O242" s="59"/>
      <c r="P242" s="61"/>
      <c r="Q242" s="59"/>
      <c r="R242" s="59"/>
      <c r="S242" s="61"/>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62">
        <f t="shared" si="46"/>
        <v>132153</v>
      </c>
      <c r="BB242" s="63">
        <f t="shared" si="47"/>
        <v>132153</v>
      </c>
      <c r="BC242" s="58" t="str">
        <f t="shared" si="45"/>
        <v>INR  One Lakh Thirty Two Thousand One Hundred &amp; Fifty Three  Only</v>
      </c>
      <c r="BD242" s="65">
        <v>1526.09</v>
      </c>
      <c r="BE242" s="65">
        <f t="shared" si="42"/>
        <v>1726.31</v>
      </c>
      <c r="BF242" s="68">
        <f t="shared" si="43"/>
        <v>885132.2</v>
      </c>
      <c r="BG242" s="79">
        <f t="shared" si="48"/>
        <v>227.85</v>
      </c>
      <c r="BH242" s="79">
        <f t="shared" si="49"/>
        <v>257.74</v>
      </c>
      <c r="IE242" s="16"/>
      <c r="IF242" s="16"/>
      <c r="IG242" s="16"/>
      <c r="IH242" s="16"/>
      <c r="II242" s="16"/>
    </row>
    <row r="243" spans="1:243" s="15" customFormat="1" ht="270" customHeight="1">
      <c r="A243" s="27">
        <v>231</v>
      </c>
      <c r="B243" s="86" t="s">
        <v>860</v>
      </c>
      <c r="C243" s="47" t="s">
        <v>304</v>
      </c>
      <c r="D243" s="105">
        <v>378</v>
      </c>
      <c r="E243" s="89" t="s">
        <v>250</v>
      </c>
      <c r="F243" s="90">
        <v>434.38</v>
      </c>
      <c r="G243" s="59"/>
      <c r="H243" s="49"/>
      <c r="I243" s="48" t="s">
        <v>39</v>
      </c>
      <c r="J243" s="50">
        <f t="shared" si="44"/>
        <v>1</v>
      </c>
      <c r="K243" s="51" t="s">
        <v>63</v>
      </c>
      <c r="L243" s="51" t="s">
        <v>7</v>
      </c>
      <c r="M243" s="60"/>
      <c r="N243" s="59"/>
      <c r="O243" s="59"/>
      <c r="P243" s="61"/>
      <c r="Q243" s="59"/>
      <c r="R243" s="59"/>
      <c r="S243" s="61"/>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62">
        <f t="shared" si="46"/>
        <v>164195.64</v>
      </c>
      <c r="BB243" s="63">
        <f t="shared" si="47"/>
        <v>164195.64</v>
      </c>
      <c r="BC243" s="58" t="str">
        <f t="shared" si="45"/>
        <v>INR  One Lakh Sixty Four Thousand One Hundred &amp; Ninety Five  and Paise Sixty Four Only</v>
      </c>
      <c r="BD243" s="65">
        <v>2225.39</v>
      </c>
      <c r="BE243" s="65">
        <f t="shared" si="42"/>
        <v>2517.36</v>
      </c>
      <c r="BF243" s="68">
        <f t="shared" si="43"/>
        <v>841197.42</v>
      </c>
      <c r="BG243" s="79">
        <f t="shared" si="48"/>
        <v>434.38</v>
      </c>
      <c r="BH243" s="79">
        <f t="shared" si="49"/>
        <v>491.37</v>
      </c>
      <c r="IE243" s="16"/>
      <c r="IF243" s="16"/>
      <c r="IG243" s="16"/>
      <c r="IH243" s="16"/>
      <c r="II243" s="16"/>
    </row>
    <row r="244" spans="1:243" s="15" customFormat="1" ht="253.5" customHeight="1">
      <c r="A244" s="27">
        <v>232</v>
      </c>
      <c r="B244" s="86" t="s">
        <v>861</v>
      </c>
      <c r="C244" s="47" t="s">
        <v>305</v>
      </c>
      <c r="D244" s="105">
        <v>6147</v>
      </c>
      <c r="E244" s="89" t="s">
        <v>250</v>
      </c>
      <c r="F244" s="90">
        <v>266.96</v>
      </c>
      <c r="G244" s="59"/>
      <c r="H244" s="49"/>
      <c r="I244" s="48" t="s">
        <v>39</v>
      </c>
      <c r="J244" s="50">
        <f t="shared" si="44"/>
        <v>1</v>
      </c>
      <c r="K244" s="51" t="s">
        <v>63</v>
      </c>
      <c r="L244" s="51" t="s">
        <v>7</v>
      </c>
      <c r="M244" s="60"/>
      <c r="N244" s="59"/>
      <c r="O244" s="59"/>
      <c r="P244" s="61"/>
      <c r="Q244" s="59"/>
      <c r="R244" s="59"/>
      <c r="S244" s="61"/>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62">
        <f t="shared" si="46"/>
        <v>1641003.12</v>
      </c>
      <c r="BB244" s="63">
        <f t="shared" si="47"/>
        <v>1641003.12</v>
      </c>
      <c r="BC244" s="58" t="str">
        <f t="shared" si="45"/>
        <v>INR  Sixteen Lakh Forty One Thousand  &amp;Three  and Paise Twelve Only</v>
      </c>
      <c r="BD244" s="65">
        <v>2252.09</v>
      </c>
      <c r="BE244" s="65">
        <f t="shared" si="42"/>
        <v>2547.56</v>
      </c>
      <c r="BF244" s="68">
        <f t="shared" si="43"/>
        <v>13843597.23</v>
      </c>
      <c r="BG244" s="79">
        <f t="shared" si="48"/>
        <v>266.96</v>
      </c>
      <c r="BH244" s="79">
        <f t="shared" si="49"/>
        <v>301.99</v>
      </c>
      <c r="IE244" s="16"/>
      <c r="IF244" s="16"/>
      <c r="IG244" s="16"/>
      <c r="IH244" s="16"/>
      <c r="II244" s="16"/>
    </row>
    <row r="245" spans="1:243" s="15" customFormat="1" ht="253.5" customHeight="1">
      <c r="A245" s="27">
        <v>233</v>
      </c>
      <c r="B245" s="86" t="s">
        <v>862</v>
      </c>
      <c r="C245" s="47" t="s">
        <v>306</v>
      </c>
      <c r="D245" s="105">
        <v>1914</v>
      </c>
      <c r="E245" s="89" t="s">
        <v>253</v>
      </c>
      <c r="F245" s="90">
        <v>231.9</v>
      </c>
      <c r="G245" s="59"/>
      <c r="H245" s="49"/>
      <c r="I245" s="48" t="s">
        <v>39</v>
      </c>
      <c r="J245" s="50">
        <f t="shared" si="44"/>
        <v>1</v>
      </c>
      <c r="K245" s="51" t="s">
        <v>63</v>
      </c>
      <c r="L245" s="51" t="s">
        <v>7</v>
      </c>
      <c r="M245" s="60"/>
      <c r="N245" s="59"/>
      <c r="O245" s="59"/>
      <c r="P245" s="61"/>
      <c r="Q245" s="59"/>
      <c r="R245" s="59"/>
      <c r="S245" s="61"/>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62">
        <f t="shared" si="46"/>
        <v>443856.6</v>
      </c>
      <c r="BB245" s="63">
        <f t="shared" si="47"/>
        <v>443856.6</v>
      </c>
      <c r="BC245" s="58" t="str">
        <f t="shared" si="45"/>
        <v>INR  Four Lakh Forty Three Thousand Eight Hundred &amp; Fifty Six  and Paise Sixty Only</v>
      </c>
      <c r="BD245" s="65">
        <v>479</v>
      </c>
      <c r="BE245" s="65">
        <f t="shared" si="42"/>
        <v>541.84</v>
      </c>
      <c r="BF245" s="68">
        <f t="shared" si="43"/>
        <v>916806</v>
      </c>
      <c r="BG245" s="79">
        <f t="shared" si="48"/>
        <v>231.9</v>
      </c>
      <c r="BH245" s="79">
        <f t="shared" si="49"/>
        <v>262.33</v>
      </c>
      <c r="IE245" s="16"/>
      <c r="IF245" s="16"/>
      <c r="IG245" s="16"/>
      <c r="IH245" s="16"/>
      <c r="II245" s="16"/>
    </row>
    <row r="246" spans="1:243" s="15" customFormat="1" ht="255" customHeight="1">
      <c r="A246" s="27">
        <v>234</v>
      </c>
      <c r="B246" s="86" t="s">
        <v>711</v>
      </c>
      <c r="C246" s="47" t="s">
        <v>307</v>
      </c>
      <c r="D246" s="105">
        <v>2565</v>
      </c>
      <c r="E246" s="89" t="s">
        <v>250</v>
      </c>
      <c r="F246" s="90">
        <v>154.97</v>
      </c>
      <c r="G246" s="59"/>
      <c r="H246" s="49"/>
      <c r="I246" s="48" t="s">
        <v>39</v>
      </c>
      <c r="J246" s="50">
        <f>IF(I246="Less(-)",-1,1)</f>
        <v>1</v>
      </c>
      <c r="K246" s="51" t="s">
        <v>63</v>
      </c>
      <c r="L246" s="51" t="s">
        <v>7</v>
      </c>
      <c r="M246" s="60"/>
      <c r="N246" s="59"/>
      <c r="O246" s="59"/>
      <c r="P246" s="61"/>
      <c r="Q246" s="59"/>
      <c r="R246" s="59"/>
      <c r="S246" s="61"/>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62">
        <f t="shared" si="46"/>
        <v>397498.05</v>
      </c>
      <c r="BB246" s="63">
        <f t="shared" si="47"/>
        <v>397498.05</v>
      </c>
      <c r="BC246" s="58" t="str">
        <f>SpellNumber(L246,BB246)</f>
        <v>INR  Three Lakh Ninety Seven Thousand Four Hundred &amp; Ninety Eight  and Paise Five Only</v>
      </c>
      <c r="BD246" s="65">
        <v>484.75</v>
      </c>
      <c r="BE246" s="65">
        <f t="shared" si="42"/>
        <v>548.35</v>
      </c>
      <c r="BF246" s="68">
        <f t="shared" si="43"/>
        <v>1243383.75</v>
      </c>
      <c r="BG246" s="79">
        <f t="shared" si="48"/>
        <v>154.97</v>
      </c>
      <c r="BH246" s="79">
        <f t="shared" si="49"/>
        <v>175.3</v>
      </c>
      <c r="IE246" s="16"/>
      <c r="IF246" s="16"/>
      <c r="IG246" s="16"/>
      <c r="IH246" s="16"/>
      <c r="II246" s="16"/>
    </row>
    <row r="247" spans="1:243" s="15" customFormat="1" ht="83.25" customHeight="1">
      <c r="A247" s="27">
        <v>235</v>
      </c>
      <c r="B247" s="86" t="s">
        <v>712</v>
      </c>
      <c r="C247" s="47" t="s">
        <v>308</v>
      </c>
      <c r="D247" s="105">
        <v>54</v>
      </c>
      <c r="E247" s="89" t="s">
        <v>251</v>
      </c>
      <c r="F247" s="90">
        <v>2671.89</v>
      </c>
      <c r="G247" s="59"/>
      <c r="H247" s="49"/>
      <c r="I247" s="48" t="s">
        <v>39</v>
      </c>
      <c r="J247" s="50">
        <f t="shared" si="44"/>
        <v>1</v>
      </c>
      <c r="K247" s="51" t="s">
        <v>63</v>
      </c>
      <c r="L247" s="51" t="s">
        <v>7</v>
      </c>
      <c r="M247" s="60"/>
      <c r="N247" s="59"/>
      <c r="O247" s="59"/>
      <c r="P247" s="61"/>
      <c r="Q247" s="59"/>
      <c r="R247" s="59"/>
      <c r="S247" s="61"/>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62">
        <f t="shared" si="46"/>
        <v>144282.06</v>
      </c>
      <c r="BB247" s="63">
        <f t="shared" si="47"/>
        <v>144282.06</v>
      </c>
      <c r="BC247" s="58" t="str">
        <f t="shared" si="45"/>
        <v>INR  One Lakh Forty Four Thousand Two Hundred &amp; Eighty Two  and Paise Six Only</v>
      </c>
      <c r="BD247" s="65">
        <v>490.56</v>
      </c>
      <c r="BE247" s="65">
        <f t="shared" si="42"/>
        <v>554.92</v>
      </c>
      <c r="BF247" s="68">
        <f t="shared" si="43"/>
        <v>26490.24</v>
      </c>
      <c r="BG247" s="79">
        <f t="shared" si="48"/>
        <v>2671.89</v>
      </c>
      <c r="BH247" s="79">
        <f t="shared" si="49"/>
        <v>3022.44</v>
      </c>
      <c r="IE247" s="16"/>
      <c r="IF247" s="16"/>
      <c r="IG247" s="16"/>
      <c r="IH247" s="16"/>
      <c r="II247" s="16"/>
    </row>
    <row r="248" spans="1:243" s="15" customFormat="1" ht="84" customHeight="1">
      <c r="A248" s="27">
        <v>236</v>
      </c>
      <c r="B248" s="86" t="s">
        <v>713</v>
      </c>
      <c r="C248" s="47" t="s">
        <v>309</v>
      </c>
      <c r="D248" s="105">
        <v>438</v>
      </c>
      <c r="E248" s="89" t="s">
        <v>251</v>
      </c>
      <c r="F248" s="90">
        <v>1423.05</v>
      </c>
      <c r="G248" s="59"/>
      <c r="H248" s="49"/>
      <c r="I248" s="48" t="s">
        <v>39</v>
      </c>
      <c r="J248" s="50">
        <f t="shared" si="44"/>
        <v>1</v>
      </c>
      <c r="K248" s="51" t="s">
        <v>63</v>
      </c>
      <c r="L248" s="51" t="s">
        <v>7</v>
      </c>
      <c r="M248" s="60"/>
      <c r="N248" s="59"/>
      <c r="O248" s="59"/>
      <c r="P248" s="61"/>
      <c r="Q248" s="59"/>
      <c r="R248" s="59"/>
      <c r="S248" s="61"/>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62">
        <f t="shared" si="46"/>
        <v>623295.9</v>
      </c>
      <c r="BB248" s="63">
        <f t="shared" si="47"/>
        <v>623295.9</v>
      </c>
      <c r="BC248" s="58" t="str">
        <f t="shared" si="45"/>
        <v>INR  Six Lakh Twenty Three Thousand Two Hundred &amp; Ninety Five  and Paise Ninety Only</v>
      </c>
      <c r="BD248" s="65">
        <v>29</v>
      </c>
      <c r="BE248" s="65">
        <f t="shared" si="42"/>
        <v>32.8</v>
      </c>
      <c r="BF248" s="68">
        <f t="shared" si="43"/>
        <v>12702</v>
      </c>
      <c r="BG248" s="79">
        <f t="shared" si="48"/>
        <v>1423.05</v>
      </c>
      <c r="BH248" s="79">
        <f t="shared" si="49"/>
        <v>1609.75</v>
      </c>
      <c r="IE248" s="16"/>
      <c r="IF248" s="16"/>
      <c r="IG248" s="16"/>
      <c r="IH248" s="16"/>
      <c r="II248" s="16"/>
    </row>
    <row r="249" spans="1:243" s="15" customFormat="1" ht="75" customHeight="1">
      <c r="A249" s="27">
        <v>237</v>
      </c>
      <c r="B249" s="86" t="s">
        <v>714</v>
      </c>
      <c r="C249" s="47" t="s">
        <v>310</v>
      </c>
      <c r="D249" s="105">
        <v>192</v>
      </c>
      <c r="E249" s="89" t="s">
        <v>251</v>
      </c>
      <c r="F249" s="90">
        <v>1597.25</v>
      </c>
      <c r="G249" s="59"/>
      <c r="H249" s="49"/>
      <c r="I249" s="48" t="s">
        <v>39</v>
      </c>
      <c r="J249" s="50">
        <f t="shared" si="44"/>
        <v>1</v>
      </c>
      <c r="K249" s="51" t="s">
        <v>63</v>
      </c>
      <c r="L249" s="51" t="s">
        <v>7</v>
      </c>
      <c r="M249" s="60"/>
      <c r="N249" s="59"/>
      <c r="O249" s="59"/>
      <c r="P249" s="61"/>
      <c r="Q249" s="59"/>
      <c r="R249" s="59"/>
      <c r="S249" s="61"/>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62">
        <f t="shared" si="46"/>
        <v>306672</v>
      </c>
      <c r="BB249" s="63">
        <f t="shared" si="47"/>
        <v>306672</v>
      </c>
      <c r="BC249" s="58" t="str">
        <f t="shared" si="45"/>
        <v>INR  Three Lakh Six Thousand Six Hundred &amp; Seventy Two  Only</v>
      </c>
      <c r="BD249" s="65">
        <v>43</v>
      </c>
      <c r="BE249" s="65">
        <f t="shared" si="42"/>
        <v>48.64</v>
      </c>
      <c r="BF249" s="68">
        <f t="shared" si="43"/>
        <v>8256</v>
      </c>
      <c r="BG249" s="79">
        <f t="shared" si="48"/>
        <v>1597.25</v>
      </c>
      <c r="BH249" s="79">
        <f t="shared" si="49"/>
        <v>1806.81</v>
      </c>
      <c r="IE249" s="16"/>
      <c r="IF249" s="16"/>
      <c r="IG249" s="16"/>
      <c r="IH249" s="16"/>
      <c r="II249" s="16"/>
    </row>
    <row r="250" spans="1:243" s="15" customFormat="1" ht="75" customHeight="1">
      <c r="A250" s="27">
        <v>238</v>
      </c>
      <c r="B250" s="86" t="s">
        <v>715</v>
      </c>
      <c r="C250" s="47" t="s">
        <v>311</v>
      </c>
      <c r="D250" s="105">
        <v>192</v>
      </c>
      <c r="E250" s="89" t="s">
        <v>251</v>
      </c>
      <c r="F250" s="90">
        <v>3511.24</v>
      </c>
      <c r="G250" s="59"/>
      <c r="H250" s="49"/>
      <c r="I250" s="48" t="s">
        <v>39</v>
      </c>
      <c r="J250" s="50">
        <f t="shared" si="44"/>
        <v>1</v>
      </c>
      <c r="K250" s="51" t="s">
        <v>63</v>
      </c>
      <c r="L250" s="51" t="s">
        <v>7</v>
      </c>
      <c r="M250" s="60"/>
      <c r="N250" s="59"/>
      <c r="O250" s="59"/>
      <c r="P250" s="61"/>
      <c r="Q250" s="59"/>
      <c r="R250" s="59"/>
      <c r="S250" s="61"/>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62">
        <f t="shared" si="46"/>
        <v>674158.08</v>
      </c>
      <c r="BB250" s="63">
        <f t="shared" si="47"/>
        <v>674158.08</v>
      </c>
      <c r="BC250" s="58" t="str">
        <f t="shared" si="45"/>
        <v>INR  Six Lakh Seventy Four Thousand One Hundred &amp; Fifty Eight  and Paise Eight Only</v>
      </c>
      <c r="BD250" s="65">
        <v>159</v>
      </c>
      <c r="BE250" s="65">
        <f t="shared" si="42"/>
        <v>179.86</v>
      </c>
      <c r="BF250" s="68">
        <f t="shared" si="43"/>
        <v>30528</v>
      </c>
      <c r="BG250" s="79">
        <f t="shared" si="48"/>
        <v>3511.24</v>
      </c>
      <c r="BH250" s="79">
        <f t="shared" si="49"/>
        <v>3971.91</v>
      </c>
      <c r="IE250" s="16"/>
      <c r="IF250" s="16"/>
      <c r="IG250" s="16"/>
      <c r="IH250" s="16"/>
      <c r="II250" s="16"/>
    </row>
    <row r="251" spans="1:243" s="15" customFormat="1" ht="75" customHeight="1">
      <c r="A251" s="27">
        <v>239</v>
      </c>
      <c r="B251" s="86" t="s">
        <v>461</v>
      </c>
      <c r="C251" s="47" t="s">
        <v>312</v>
      </c>
      <c r="D251" s="105">
        <v>192</v>
      </c>
      <c r="E251" s="89" t="s">
        <v>251</v>
      </c>
      <c r="F251" s="90">
        <v>548.63</v>
      </c>
      <c r="G251" s="59"/>
      <c r="H251" s="49"/>
      <c r="I251" s="48" t="s">
        <v>39</v>
      </c>
      <c r="J251" s="50">
        <f t="shared" si="44"/>
        <v>1</v>
      </c>
      <c r="K251" s="51" t="s">
        <v>63</v>
      </c>
      <c r="L251" s="51" t="s">
        <v>7</v>
      </c>
      <c r="M251" s="60"/>
      <c r="N251" s="59"/>
      <c r="O251" s="59"/>
      <c r="P251" s="61"/>
      <c r="Q251" s="59"/>
      <c r="R251" s="59"/>
      <c r="S251" s="61"/>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62">
        <f t="shared" si="46"/>
        <v>105336.96</v>
      </c>
      <c r="BB251" s="63">
        <f t="shared" si="47"/>
        <v>105336.96</v>
      </c>
      <c r="BC251" s="58" t="str">
        <f t="shared" si="45"/>
        <v>INR  One Lakh Five Thousand Three Hundred &amp; Thirty Six  and Paise Ninety Six Only</v>
      </c>
      <c r="BD251" s="65">
        <v>70</v>
      </c>
      <c r="BE251" s="65">
        <f aca="true" t="shared" si="50" ref="BE251:BE292">BD251*1.12*1.01</f>
        <v>79.18</v>
      </c>
      <c r="BF251" s="68">
        <f aca="true" t="shared" si="51" ref="BF251:BF292">D251*BD251</f>
        <v>13440</v>
      </c>
      <c r="BG251" s="79">
        <f t="shared" si="48"/>
        <v>548.63</v>
      </c>
      <c r="BH251" s="79">
        <f t="shared" si="49"/>
        <v>620.61</v>
      </c>
      <c r="IE251" s="16"/>
      <c r="IF251" s="16"/>
      <c r="IG251" s="16"/>
      <c r="IH251" s="16"/>
      <c r="II251" s="16"/>
    </row>
    <row r="252" spans="1:243" s="15" customFormat="1" ht="78" customHeight="1">
      <c r="A252" s="27">
        <v>240</v>
      </c>
      <c r="B252" s="86" t="s">
        <v>270</v>
      </c>
      <c r="C252" s="47" t="s">
        <v>313</v>
      </c>
      <c r="D252" s="105">
        <v>192</v>
      </c>
      <c r="E252" s="89" t="s">
        <v>251</v>
      </c>
      <c r="F252" s="90">
        <v>1148.17</v>
      </c>
      <c r="G252" s="59"/>
      <c r="H252" s="49"/>
      <c r="I252" s="48" t="s">
        <v>39</v>
      </c>
      <c r="J252" s="50">
        <f t="shared" si="44"/>
        <v>1</v>
      </c>
      <c r="K252" s="51" t="s">
        <v>63</v>
      </c>
      <c r="L252" s="51" t="s">
        <v>7</v>
      </c>
      <c r="M252" s="60"/>
      <c r="N252" s="59"/>
      <c r="O252" s="59"/>
      <c r="P252" s="61"/>
      <c r="Q252" s="59"/>
      <c r="R252" s="59"/>
      <c r="S252" s="61"/>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62">
        <f t="shared" si="46"/>
        <v>220448.64</v>
      </c>
      <c r="BB252" s="63">
        <f t="shared" si="47"/>
        <v>220448.64</v>
      </c>
      <c r="BC252" s="58" t="str">
        <f t="shared" si="45"/>
        <v>INR  Two Lakh Twenty Thousand Four Hundred &amp; Forty Eight  and Paise Sixty Four Only</v>
      </c>
      <c r="BD252" s="65">
        <v>99</v>
      </c>
      <c r="BE252" s="65">
        <f t="shared" si="50"/>
        <v>111.99</v>
      </c>
      <c r="BF252" s="68">
        <f t="shared" si="51"/>
        <v>19008</v>
      </c>
      <c r="BG252" s="79">
        <f t="shared" si="48"/>
        <v>1148.17</v>
      </c>
      <c r="BH252" s="79">
        <f t="shared" si="49"/>
        <v>1298.81</v>
      </c>
      <c r="IE252" s="16"/>
      <c r="IF252" s="16"/>
      <c r="IG252" s="16"/>
      <c r="IH252" s="16"/>
      <c r="II252" s="16"/>
    </row>
    <row r="253" spans="1:243" s="15" customFormat="1" ht="161.25" customHeight="1">
      <c r="A253" s="27">
        <v>241</v>
      </c>
      <c r="B253" s="86" t="s">
        <v>462</v>
      </c>
      <c r="C253" s="47" t="s">
        <v>314</v>
      </c>
      <c r="D253" s="105">
        <v>192</v>
      </c>
      <c r="E253" s="89" t="s">
        <v>251</v>
      </c>
      <c r="F253" s="90">
        <v>2238.64</v>
      </c>
      <c r="G253" s="59"/>
      <c r="H253" s="49"/>
      <c r="I253" s="48" t="s">
        <v>39</v>
      </c>
      <c r="J253" s="50">
        <f t="shared" si="44"/>
        <v>1</v>
      </c>
      <c r="K253" s="51" t="s">
        <v>63</v>
      </c>
      <c r="L253" s="51" t="s">
        <v>7</v>
      </c>
      <c r="M253" s="60"/>
      <c r="N253" s="59"/>
      <c r="O253" s="59"/>
      <c r="P253" s="61"/>
      <c r="Q253" s="59"/>
      <c r="R253" s="59"/>
      <c r="S253" s="61"/>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62">
        <f t="shared" si="46"/>
        <v>429818.88</v>
      </c>
      <c r="BB253" s="63">
        <f t="shared" si="47"/>
        <v>429818.88</v>
      </c>
      <c r="BC253" s="58" t="str">
        <f t="shared" si="45"/>
        <v>INR  Four Lakh Twenty Nine Thousand Eight Hundred &amp; Eighteen  and Paise Eighty Eight Only</v>
      </c>
      <c r="BD253" s="65">
        <v>78</v>
      </c>
      <c r="BE253" s="65">
        <f t="shared" si="50"/>
        <v>88.23</v>
      </c>
      <c r="BF253" s="68">
        <f t="shared" si="51"/>
        <v>14976</v>
      </c>
      <c r="BG253" s="79">
        <f t="shared" si="48"/>
        <v>2238.64</v>
      </c>
      <c r="BH253" s="79">
        <f t="shared" si="49"/>
        <v>2532.35</v>
      </c>
      <c r="IE253" s="16"/>
      <c r="IF253" s="16"/>
      <c r="IG253" s="16"/>
      <c r="IH253" s="16"/>
      <c r="II253" s="16"/>
    </row>
    <row r="254" spans="1:243" s="15" customFormat="1" ht="43.5" customHeight="1">
      <c r="A254" s="27">
        <v>242</v>
      </c>
      <c r="B254" s="86" t="s">
        <v>271</v>
      </c>
      <c r="C254" s="47" t="s">
        <v>315</v>
      </c>
      <c r="D254" s="105">
        <v>192</v>
      </c>
      <c r="E254" s="89" t="s">
        <v>251</v>
      </c>
      <c r="F254" s="90">
        <v>1693.41</v>
      </c>
      <c r="G254" s="59"/>
      <c r="H254" s="49"/>
      <c r="I254" s="48" t="s">
        <v>39</v>
      </c>
      <c r="J254" s="50">
        <f t="shared" si="44"/>
        <v>1</v>
      </c>
      <c r="K254" s="51" t="s">
        <v>63</v>
      </c>
      <c r="L254" s="51" t="s">
        <v>7</v>
      </c>
      <c r="M254" s="60"/>
      <c r="N254" s="59"/>
      <c r="O254" s="59"/>
      <c r="P254" s="61"/>
      <c r="Q254" s="59"/>
      <c r="R254" s="59"/>
      <c r="S254" s="61"/>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62">
        <f t="shared" si="46"/>
        <v>325134.72</v>
      </c>
      <c r="BB254" s="63">
        <f t="shared" si="47"/>
        <v>325134.72</v>
      </c>
      <c r="BC254" s="58" t="str">
        <f t="shared" si="45"/>
        <v>INR  Three Lakh Twenty Five Thousand One Hundred &amp; Thirty Four  and Paise Seventy Two Only</v>
      </c>
      <c r="BD254" s="65">
        <v>1954</v>
      </c>
      <c r="BE254" s="65">
        <f t="shared" si="50"/>
        <v>2210.36</v>
      </c>
      <c r="BF254" s="68">
        <f t="shared" si="51"/>
        <v>375168</v>
      </c>
      <c r="BG254" s="79">
        <f t="shared" si="48"/>
        <v>1693.41</v>
      </c>
      <c r="BH254" s="79">
        <f t="shared" si="49"/>
        <v>1915.59</v>
      </c>
      <c r="IE254" s="16"/>
      <c r="IF254" s="16"/>
      <c r="IG254" s="16"/>
      <c r="IH254" s="16"/>
      <c r="II254" s="16"/>
    </row>
    <row r="255" spans="1:243" s="15" customFormat="1" ht="58.5" customHeight="1">
      <c r="A255" s="27">
        <v>243</v>
      </c>
      <c r="B255" s="86" t="s">
        <v>463</v>
      </c>
      <c r="C255" s="47" t="s">
        <v>316</v>
      </c>
      <c r="D255" s="105">
        <v>192</v>
      </c>
      <c r="E255" s="89" t="s">
        <v>251</v>
      </c>
      <c r="F255" s="90">
        <v>4284.99</v>
      </c>
      <c r="G255" s="59"/>
      <c r="H255" s="49"/>
      <c r="I255" s="48" t="s">
        <v>39</v>
      </c>
      <c r="J255" s="50">
        <f aca="true" t="shared" si="52" ref="J255:J292">IF(I255="Less(-)",-1,1)</f>
        <v>1</v>
      </c>
      <c r="K255" s="51" t="s">
        <v>63</v>
      </c>
      <c r="L255" s="51" t="s">
        <v>7</v>
      </c>
      <c r="M255" s="60"/>
      <c r="N255" s="59"/>
      <c r="O255" s="59"/>
      <c r="P255" s="61"/>
      <c r="Q255" s="59"/>
      <c r="R255" s="59"/>
      <c r="S255" s="61"/>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62">
        <f t="shared" si="46"/>
        <v>822718.08</v>
      </c>
      <c r="BB255" s="63">
        <f t="shared" si="47"/>
        <v>822718.08</v>
      </c>
      <c r="BC255" s="58" t="str">
        <f aca="true" t="shared" si="53" ref="BC255:BC279">SpellNumber(L255,BB255)</f>
        <v>INR  Eight Lakh Twenty Two Thousand Seven Hundred &amp; Eighteen  and Paise Eight Only</v>
      </c>
      <c r="BD255" s="65">
        <v>1665</v>
      </c>
      <c r="BE255" s="65">
        <f t="shared" si="50"/>
        <v>1883.45</v>
      </c>
      <c r="BF255" s="68">
        <f t="shared" si="51"/>
        <v>319680</v>
      </c>
      <c r="BG255" s="79">
        <f t="shared" si="48"/>
        <v>4284.99</v>
      </c>
      <c r="BH255" s="79">
        <f t="shared" si="49"/>
        <v>4847.18</v>
      </c>
      <c r="IE255" s="16"/>
      <c r="IF255" s="16"/>
      <c r="IG255" s="16"/>
      <c r="IH255" s="16"/>
      <c r="II255" s="16"/>
    </row>
    <row r="256" spans="1:243" s="15" customFormat="1" ht="49.5" customHeight="1">
      <c r="A256" s="27">
        <v>244</v>
      </c>
      <c r="B256" s="86" t="s">
        <v>464</v>
      </c>
      <c r="C256" s="47" t="s">
        <v>317</v>
      </c>
      <c r="D256" s="105">
        <v>192</v>
      </c>
      <c r="E256" s="89" t="s">
        <v>251</v>
      </c>
      <c r="F256" s="90">
        <v>175.34</v>
      </c>
      <c r="G256" s="59"/>
      <c r="H256" s="49"/>
      <c r="I256" s="48" t="s">
        <v>39</v>
      </c>
      <c r="J256" s="50">
        <f t="shared" si="52"/>
        <v>1</v>
      </c>
      <c r="K256" s="51" t="s">
        <v>63</v>
      </c>
      <c r="L256" s="51" t="s">
        <v>7</v>
      </c>
      <c r="M256" s="60"/>
      <c r="N256" s="59"/>
      <c r="O256" s="59"/>
      <c r="P256" s="61"/>
      <c r="Q256" s="59"/>
      <c r="R256" s="59"/>
      <c r="S256" s="61"/>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62">
        <f t="shared" si="46"/>
        <v>33665.28</v>
      </c>
      <c r="BB256" s="63">
        <f t="shared" si="47"/>
        <v>33665.28</v>
      </c>
      <c r="BC256" s="58" t="str">
        <f t="shared" si="53"/>
        <v>INR  Thirty Three Thousand Six Hundred &amp; Sixty Five  and Paise Twenty Eight Only</v>
      </c>
      <c r="BD256" s="65">
        <v>103</v>
      </c>
      <c r="BE256" s="65">
        <f t="shared" si="50"/>
        <v>116.51</v>
      </c>
      <c r="BF256" s="68">
        <f t="shared" si="51"/>
        <v>19776</v>
      </c>
      <c r="BG256" s="79">
        <f t="shared" si="48"/>
        <v>175.34</v>
      </c>
      <c r="BH256" s="79">
        <f t="shared" si="49"/>
        <v>198.34</v>
      </c>
      <c r="IE256" s="16"/>
      <c r="IF256" s="16"/>
      <c r="IG256" s="16"/>
      <c r="IH256" s="16"/>
      <c r="II256" s="16"/>
    </row>
    <row r="257" spans="1:243" s="15" customFormat="1" ht="60.75" customHeight="1">
      <c r="A257" s="27">
        <v>245</v>
      </c>
      <c r="B257" s="86" t="s">
        <v>465</v>
      </c>
      <c r="C257" s="47" t="s">
        <v>318</v>
      </c>
      <c r="D257" s="105">
        <v>192</v>
      </c>
      <c r="E257" s="89" t="s">
        <v>251</v>
      </c>
      <c r="F257" s="90">
        <v>132.35</v>
      </c>
      <c r="G257" s="59"/>
      <c r="H257" s="49"/>
      <c r="I257" s="48" t="s">
        <v>39</v>
      </c>
      <c r="J257" s="50">
        <f t="shared" si="52"/>
        <v>1</v>
      </c>
      <c r="K257" s="51" t="s">
        <v>63</v>
      </c>
      <c r="L257" s="51" t="s">
        <v>7</v>
      </c>
      <c r="M257" s="60"/>
      <c r="N257" s="59"/>
      <c r="O257" s="59"/>
      <c r="P257" s="61"/>
      <c r="Q257" s="59"/>
      <c r="R257" s="59"/>
      <c r="S257" s="61"/>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62">
        <f t="shared" si="46"/>
        <v>25411.2</v>
      </c>
      <c r="BB257" s="63">
        <f t="shared" si="47"/>
        <v>25411.2</v>
      </c>
      <c r="BC257" s="58" t="str">
        <f t="shared" si="53"/>
        <v>INR  Twenty Five Thousand Four Hundred &amp; Eleven  and Paise Twenty Only</v>
      </c>
      <c r="BD257" s="65">
        <v>18</v>
      </c>
      <c r="BE257" s="65">
        <f t="shared" si="50"/>
        <v>20.36</v>
      </c>
      <c r="BF257" s="68">
        <f t="shared" si="51"/>
        <v>3456</v>
      </c>
      <c r="BG257" s="79">
        <f t="shared" si="48"/>
        <v>132.35</v>
      </c>
      <c r="BH257" s="79">
        <f t="shared" si="49"/>
        <v>149.71</v>
      </c>
      <c r="IE257" s="16"/>
      <c r="IF257" s="16"/>
      <c r="IG257" s="16"/>
      <c r="IH257" s="16"/>
      <c r="II257" s="16"/>
    </row>
    <row r="258" spans="1:243" s="15" customFormat="1" ht="90.75" customHeight="1">
      <c r="A258" s="27">
        <v>246</v>
      </c>
      <c r="B258" s="86" t="s">
        <v>466</v>
      </c>
      <c r="C258" s="47" t="s">
        <v>319</v>
      </c>
      <c r="D258" s="105">
        <v>192</v>
      </c>
      <c r="E258" s="89" t="s">
        <v>251</v>
      </c>
      <c r="F258" s="90">
        <v>917.4</v>
      </c>
      <c r="G258" s="59"/>
      <c r="H258" s="49"/>
      <c r="I258" s="48" t="s">
        <v>39</v>
      </c>
      <c r="J258" s="50">
        <f t="shared" si="52"/>
        <v>1</v>
      </c>
      <c r="K258" s="51" t="s">
        <v>63</v>
      </c>
      <c r="L258" s="51" t="s">
        <v>7</v>
      </c>
      <c r="M258" s="60"/>
      <c r="N258" s="59"/>
      <c r="O258" s="59"/>
      <c r="P258" s="61"/>
      <c r="Q258" s="59"/>
      <c r="R258" s="59"/>
      <c r="S258" s="61"/>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62">
        <f t="shared" si="46"/>
        <v>176140.8</v>
      </c>
      <c r="BB258" s="63">
        <f t="shared" si="47"/>
        <v>176140.8</v>
      </c>
      <c r="BC258" s="58" t="str">
        <f t="shared" si="53"/>
        <v>INR  One Lakh Seventy Six Thousand One Hundred &amp; Forty  and Paise Eighty Only</v>
      </c>
      <c r="BD258" s="65">
        <v>257</v>
      </c>
      <c r="BE258" s="65">
        <f t="shared" si="50"/>
        <v>290.72</v>
      </c>
      <c r="BF258" s="68">
        <f t="shared" si="51"/>
        <v>49344</v>
      </c>
      <c r="BG258" s="79">
        <f t="shared" si="48"/>
        <v>917.4</v>
      </c>
      <c r="BH258" s="79">
        <f t="shared" si="49"/>
        <v>1037.76</v>
      </c>
      <c r="IE258" s="16"/>
      <c r="IF258" s="16"/>
      <c r="IG258" s="16"/>
      <c r="IH258" s="16"/>
      <c r="II258" s="16"/>
    </row>
    <row r="259" spans="1:243" s="15" customFormat="1" ht="90.75" customHeight="1">
      <c r="A259" s="27">
        <v>247</v>
      </c>
      <c r="B259" s="86" t="s">
        <v>467</v>
      </c>
      <c r="C259" s="47" t="s">
        <v>320</v>
      </c>
      <c r="D259" s="105">
        <v>420</v>
      </c>
      <c r="E259" s="89" t="s">
        <v>251</v>
      </c>
      <c r="F259" s="90">
        <v>609.72</v>
      </c>
      <c r="G259" s="59"/>
      <c r="H259" s="49"/>
      <c r="I259" s="48" t="s">
        <v>39</v>
      </c>
      <c r="J259" s="50">
        <f t="shared" si="52"/>
        <v>1</v>
      </c>
      <c r="K259" s="51" t="s">
        <v>63</v>
      </c>
      <c r="L259" s="51" t="s">
        <v>7</v>
      </c>
      <c r="M259" s="60"/>
      <c r="N259" s="59"/>
      <c r="O259" s="59"/>
      <c r="P259" s="61"/>
      <c r="Q259" s="59"/>
      <c r="R259" s="59"/>
      <c r="S259" s="61"/>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62">
        <f t="shared" si="46"/>
        <v>256082.4</v>
      </c>
      <c r="BB259" s="63">
        <f t="shared" si="47"/>
        <v>256082.4</v>
      </c>
      <c r="BC259" s="58" t="str">
        <f t="shared" si="53"/>
        <v>INR  Two Lakh Fifty Six Thousand  &amp;Eighty Two  and Paise Forty Only</v>
      </c>
      <c r="BD259" s="65">
        <v>4793</v>
      </c>
      <c r="BE259" s="65">
        <f t="shared" si="50"/>
        <v>5421.84</v>
      </c>
      <c r="BF259" s="68">
        <f t="shared" si="51"/>
        <v>2013060</v>
      </c>
      <c r="BG259" s="79">
        <f t="shared" si="48"/>
        <v>609.72</v>
      </c>
      <c r="BH259" s="79">
        <f t="shared" si="49"/>
        <v>689.72</v>
      </c>
      <c r="IE259" s="16"/>
      <c r="IF259" s="16"/>
      <c r="IG259" s="16"/>
      <c r="IH259" s="16"/>
      <c r="II259" s="16"/>
    </row>
    <row r="260" spans="1:243" s="15" customFormat="1" ht="76.5" customHeight="1">
      <c r="A260" s="27">
        <v>248</v>
      </c>
      <c r="B260" s="86" t="s">
        <v>468</v>
      </c>
      <c r="C260" s="47" t="s">
        <v>321</v>
      </c>
      <c r="D260" s="105">
        <v>420</v>
      </c>
      <c r="E260" s="89" t="s">
        <v>251</v>
      </c>
      <c r="F260" s="90">
        <v>557.68</v>
      </c>
      <c r="G260" s="59"/>
      <c r="H260" s="49"/>
      <c r="I260" s="48" t="s">
        <v>39</v>
      </c>
      <c r="J260" s="50">
        <f t="shared" si="52"/>
        <v>1</v>
      </c>
      <c r="K260" s="51" t="s">
        <v>63</v>
      </c>
      <c r="L260" s="51" t="s">
        <v>7</v>
      </c>
      <c r="M260" s="60"/>
      <c r="N260" s="59"/>
      <c r="O260" s="59"/>
      <c r="P260" s="61"/>
      <c r="Q260" s="59"/>
      <c r="R260" s="59"/>
      <c r="S260" s="61"/>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62">
        <f aca="true" t="shared" si="54" ref="BA260:BA314">total_amount_ba($B$2,$D$2,D260,F260,J260,K260,M260)</f>
        <v>234225.6</v>
      </c>
      <c r="BB260" s="63">
        <f aca="true" t="shared" si="55" ref="BB260:BB314">BA260+SUM(N260:AZ260)</f>
        <v>234225.6</v>
      </c>
      <c r="BC260" s="58" t="str">
        <f t="shared" si="53"/>
        <v>INR  Two Lakh Thirty Four Thousand Two Hundred &amp; Twenty Five  and Paise Sixty Only</v>
      </c>
      <c r="BD260" s="65">
        <v>9888</v>
      </c>
      <c r="BE260" s="65">
        <f t="shared" si="50"/>
        <v>11185.31</v>
      </c>
      <c r="BF260" s="68">
        <f t="shared" si="51"/>
        <v>4152960</v>
      </c>
      <c r="BG260" s="79">
        <f t="shared" si="48"/>
        <v>557.68</v>
      </c>
      <c r="BH260" s="79">
        <f t="shared" si="49"/>
        <v>630.85</v>
      </c>
      <c r="IE260" s="16"/>
      <c r="IF260" s="16"/>
      <c r="IG260" s="16"/>
      <c r="IH260" s="16"/>
      <c r="II260" s="16"/>
    </row>
    <row r="261" spans="1:243" s="15" customFormat="1" ht="64.5" customHeight="1">
      <c r="A261" s="27">
        <v>249</v>
      </c>
      <c r="B261" s="86" t="s">
        <v>716</v>
      </c>
      <c r="C261" s="47" t="s">
        <v>322</v>
      </c>
      <c r="D261" s="105">
        <v>192</v>
      </c>
      <c r="E261" s="89" t="s">
        <v>251</v>
      </c>
      <c r="F261" s="90">
        <v>1415.13</v>
      </c>
      <c r="G261" s="59"/>
      <c r="H261" s="49"/>
      <c r="I261" s="48" t="s">
        <v>39</v>
      </c>
      <c r="J261" s="50">
        <f t="shared" si="52"/>
        <v>1</v>
      </c>
      <c r="K261" s="51" t="s">
        <v>63</v>
      </c>
      <c r="L261" s="51" t="s">
        <v>7</v>
      </c>
      <c r="M261" s="60"/>
      <c r="N261" s="59"/>
      <c r="O261" s="59"/>
      <c r="P261" s="61"/>
      <c r="Q261" s="59"/>
      <c r="R261" s="59"/>
      <c r="S261" s="61"/>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62">
        <f t="shared" si="54"/>
        <v>271704.96</v>
      </c>
      <c r="BB261" s="63">
        <f t="shared" si="55"/>
        <v>271704.96</v>
      </c>
      <c r="BC261" s="58" t="str">
        <f t="shared" si="53"/>
        <v>INR  Two Lakh Seventy One Thousand Seven Hundred &amp; Four  and Paise Ninety Six Only</v>
      </c>
      <c r="BD261" s="65">
        <v>9986.88</v>
      </c>
      <c r="BE261" s="65">
        <f t="shared" si="50"/>
        <v>11297.16</v>
      </c>
      <c r="BF261" s="68">
        <f t="shared" si="51"/>
        <v>1917480.96</v>
      </c>
      <c r="BG261" s="79">
        <f t="shared" si="48"/>
        <v>1415.13</v>
      </c>
      <c r="BH261" s="79">
        <f t="shared" si="49"/>
        <v>1600.8</v>
      </c>
      <c r="IE261" s="16"/>
      <c r="IF261" s="16"/>
      <c r="IG261" s="16"/>
      <c r="IH261" s="16"/>
      <c r="II261" s="16"/>
    </row>
    <row r="262" spans="1:243" s="15" customFormat="1" ht="69.75" customHeight="1">
      <c r="A262" s="27">
        <v>250</v>
      </c>
      <c r="B262" s="86" t="s">
        <v>268</v>
      </c>
      <c r="C262" s="47" t="s">
        <v>323</v>
      </c>
      <c r="D262" s="105">
        <v>192</v>
      </c>
      <c r="E262" s="89" t="s">
        <v>251</v>
      </c>
      <c r="F262" s="90">
        <v>693.43</v>
      </c>
      <c r="G262" s="59"/>
      <c r="H262" s="49"/>
      <c r="I262" s="48" t="s">
        <v>39</v>
      </c>
      <c r="J262" s="50">
        <f t="shared" si="52"/>
        <v>1</v>
      </c>
      <c r="K262" s="51" t="s">
        <v>63</v>
      </c>
      <c r="L262" s="51" t="s">
        <v>7</v>
      </c>
      <c r="M262" s="60"/>
      <c r="N262" s="59"/>
      <c r="O262" s="59"/>
      <c r="P262" s="61"/>
      <c r="Q262" s="59"/>
      <c r="R262" s="59"/>
      <c r="S262" s="61"/>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62">
        <f t="shared" si="54"/>
        <v>133138.56</v>
      </c>
      <c r="BB262" s="63">
        <f t="shared" si="55"/>
        <v>133138.56</v>
      </c>
      <c r="BC262" s="58" t="str">
        <f t="shared" si="53"/>
        <v>INR  One Lakh Thirty Three Thousand One Hundred &amp; Thirty Eight  and Paise Fifty Six Only</v>
      </c>
      <c r="BD262" s="65">
        <v>10086.75</v>
      </c>
      <c r="BE262" s="65">
        <f t="shared" si="50"/>
        <v>11410.13</v>
      </c>
      <c r="BF262" s="68">
        <f t="shared" si="51"/>
        <v>1936656</v>
      </c>
      <c r="BG262" s="79">
        <f t="shared" si="48"/>
        <v>693.43</v>
      </c>
      <c r="BH262" s="79">
        <f t="shared" si="49"/>
        <v>784.41</v>
      </c>
      <c r="IE262" s="16"/>
      <c r="IF262" s="16"/>
      <c r="IG262" s="16"/>
      <c r="IH262" s="16"/>
      <c r="II262" s="16"/>
    </row>
    <row r="263" spans="1:243" s="15" customFormat="1" ht="59.25" customHeight="1">
      <c r="A263" s="27">
        <v>251</v>
      </c>
      <c r="B263" s="86" t="s">
        <v>469</v>
      </c>
      <c r="C263" s="47" t="s">
        <v>324</v>
      </c>
      <c r="D263" s="105">
        <v>192</v>
      </c>
      <c r="E263" s="89" t="s">
        <v>251</v>
      </c>
      <c r="F263" s="90">
        <v>486.42</v>
      </c>
      <c r="G263" s="59"/>
      <c r="H263" s="49"/>
      <c r="I263" s="48" t="s">
        <v>39</v>
      </c>
      <c r="J263" s="50">
        <f t="shared" si="52"/>
        <v>1</v>
      </c>
      <c r="K263" s="51" t="s">
        <v>63</v>
      </c>
      <c r="L263" s="51" t="s">
        <v>7</v>
      </c>
      <c r="M263" s="60"/>
      <c r="N263" s="59"/>
      <c r="O263" s="59"/>
      <c r="P263" s="61"/>
      <c r="Q263" s="59"/>
      <c r="R263" s="59"/>
      <c r="S263" s="61"/>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62">
        <f t="shared" si="54"/>
        <v>93392.64</v>
      </c>
      <c r="BB263" s="63">
        <f t="shared" si="55"/>
        <v>93392.64</v>
      </c>
      <c r="BC263" s="58" t="str">
        <f t="shared" si="53"/>
        <v>INR  Ninety Three Thousand Three Hundred &amp; Ninety Two  and Paise Sixty Four Only</v>
      </c>
      <c r="BD263" s="65">
        <v>4330</v>
      </c>
      <c r="BE263" s="65">
        <f t="shared" si="50"/>
        <v>4898.1</v>
      </c>
      <c r="BF263" s="68">
        <f t="shared" si="51"/>
        <v>831360</v>
      </c>
      <c r="BG263" s="79">
        <f t="shared" si="48"/>
        <v>486.42</v>
      </c>
      <c r="BH263" s="79">
        <f t="shared" si="49"/>
        <v>550.24</v>
      </c>
      <c r="IE263" s="16"/>
      <c r="IF263" s="16"/>
      <c r="IG263" s="16"/>
      <c r="IH263" s="16"/>
      <c r="II263" s="16"/>
    </row>
    <row r="264" spans="1:243" s="15" customFormat="1" ht="51.75" customHeight="1">
      <c r="A264" s="27">
        <v>252</v>
      </c>
      <c r="B264" s="86" t="s">
        <v>470</v>
      </c>
      <c r="C264" s="47" t="s">
        <v>325</v>
      </c>
      <c r="D264" s="105">
        <v>96</v>
      </c>
      <c r="E264" s="89" t="s">
        <v>251</v>
      </c>
      <c r="F264" s="90">
        <v>237.55</v>
      </c>
      <c r="G264" s="59"/>
      <c r="H264" s="49"/>
      <c r="I264" s="48" t="s">
        <v>39</v>
      </c>
      <c r="J264" s="50">
        <f t="shared" si="52"/>
        <v>1</v>
      </c>
      <c r="K264" s="51" t="s">
        <v>63</v>
      </c>
      <c r="L264" s="51" t="s">
        <v>7</v>
      </c>
      <c r="M264" s="60"/>
      <c r="N264" s="59"/>
      <c r="O264" s="59"/>
      <c r="P264" s="61"/>
      <c r="Q264" s="59"/>
      <c r="R264" s="59"/>
      <c r="S264" s="61"/>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62">
        <f t="shared" si="54"/>
        <v>22804.8</v>
      </c>
      <c r="BB264" s="63">
        <f t="shared" si="55"/>
        <v>22804.8</v>
      </c>
      <c r="BC264" s="58" t="str">
        <f t="shared" si="53"/>
        <v>INR  Twenty Two Thousand Eight Hundred &amp; Four  and Paise Eighty Only</v>
      </c>
      <c r="BD264" s="65">
        <v>619</v>
      </c>
      <c r="BE264" s="65">
        <f t="shared" si="50"/>
        <v>700.21</v>
      </c>
      <c r="BF264" s="68">
        <f t="shared" si="51"/>
        <v>59424</v>
      </c>
      <c r="BG264" s="79">
        <f t="shared" si="48"/>
        <v>237.55</v>
      </c>
      <c r="BH264" s="79">
        <f t="shared" si="49"/>
        <v>268.72</v>
      </c>
      <c r="IE264" s="16"/>
      <c r="IF264" s="16"/>
      <c r="IG264" s="16"/>
      <c r="IH264" s="16"/>
      <c r="II264" s="16"/>
    </row>
    <row r="265" spans="1:243" s="15" customFormat="1" ht="48.75" customHeight="1">
      <c r="A265" s="27">
        <v>253</v>
      </c>
      <c r="B265" s="86" t="s">
        <v>471</v>
      </c>
      <c r="C265" s="47" t="s">
        <v>326</v>
      </c>
      <c r="D265" s="105">
        <v>96</v>
      </c>
      <c r="E265" s="89" t="s">
        <v>251</v>
      </c>
      <c r="F265" s="90">
        <v>152.71</v>
      </c>
      <c r="G265" s="59"/>
      <c r="H265" s="49"/>
      <c r="I265" s="48" t="s">
        <v>39</v>
      </c>
      <c r="J265" s="50">
        <f t="shared" si="52"/>
        <v>1</v>
      </c>
      <c r="K265" s="51" t="s">
        <v>63</v>
      </c>
      <c r="L265" s="51" t="s">
        <v>7</v>
      </c>
      <c r="M265" s="60"/>
      <c r="N265" s="59"/>
      <c r="O265" s="59"/>
      <c r="P265" s="61"/>
      <c r="Q265" s="59"/>
      <c r="R265" s="59"/>
      <c r="S265" s="61"/>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62">
        <f t="shared" si="54"/>
        <v>14660.16</v>
      </c>
      <c r="BB265" s="63">
        <f t="shared" si="55"/>
        <v>14660.16</v>
      </c>
      <c r="BC265" s="58" t="str">
        <f t="shared" si="53"/>
        <v>INR  Fourteen Thousand Six Hundred &amp; Sixty  and Paise Sixteen Only</v>
      </c>
      <c r="BD265" s="65">
        <v>72951</v>
      </c>
      <c r="BE265" s="65">
        <f t="shared" si="50"/>
        <v>82522.17</v>
      </c>
      <c r="BF265" s="68">
        <f t="shared" si="51"/>
        <v>7003296</v>
      </c>
      <c r="BG265" s="79">
        <f t="shared" si="48"/>
        <v>152.71</v>
      </c>
      <c r="BH265" s="79">
        <f t="shared" si="49"/>
        <v>172.75</v>
      </c>
      <c r="IE265" s="16"/>
      <c r="IF265" s="16"/>
      <c r="IG265" s="16"/>
      <c r="IH265" s="16"/>
      <c r="II265" s="16"/>
    </row>
    <row r="266" spans="1:243" s="15" customFormat="1" ht="44.25" customHeight="1">
      <c r="A266" s="27">
        <v>254</v>
      </c>
      <c r="B266" s="86" t="s">
        <v>269</v>
      </c>
      <c r="C266" s="47" t="s">
        <v>327</v>
      </c>
      <c r="D266" s="105">
        <v>168</v>
      </c>
      <c r="E266" s="89" t="s">
        <v>251</v>
      </c>
      <c r="F266" s="90">
        <v>252.26</v>
      </c>
      <c r="G266" s="59"/>
      <c r="H266" s="49"/>
      <c r="I266" s="48" t="s">
        <v>39</v>
      </c>
      <c r="J266" s="50">
        <f t="shared" si="52"/>
        <v>1</v>
      </c>
      <c r="K266" s="51" t="s">
        <v>63</v>
      </c>
      <c r="L266" s="51" t="s">
        <v>7</v>
      </c>
      <c r="M266" s="60"/>
      <c r="N266" s="59"/>
      <c r="O266" s="59"/>
      <c r="P266" s="61"/>
      <c r="Q266" s="59"/>
      <c r="R266" s="59"/>
      <c r="S266" s="61"/>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62">
        <f t="shared" si="54"/>
        <v>42379.68</v>
      </c>
      <c r="BB266" s="63">
        <f t="shared" si="55"/>
        <v>42379.68</v>
      </c>
      <c r="BC266" s="58" t="str">
        <f t="shared" si="53"/>
        <v>INR  Forty Two Thousand Three Hundred &amp; Seventy Nine  and Paise Sixty Eight Only</v>
      </c>
      <c r="BD266" s="65">
        <v>1304</v>
      </c>
      <c r="BE266" s="65">
        <f t="shared" si="50"/>
        <v>1475.08</v>
      </c>
      <c r="BF266" s="68">
        <f t="shared" si="51"/>
        <v>219072</v>
      </c>
      <c r="BG266" s="79">
        <f t="shared" si="48"/>
        <v>252.26</v>
      </c>
      <c r="BH266" s="79">
        <f t="shared" si="49"/>
        <v>285.36</v>
      </c>
      <c r="IE266" s="16"/>
      <c r="IF266" s="16"/>
      <c r="IG266" s="16"/>
      <c r="IH266" s="16"/>
      <c r="II266" s="16"/>
    </row>
    <row r="267" spans="1:243" s="15" customFormat="1" ht="62.25" customHeight="1">
      <c r="A267" s="27">
        <v>255</v>
      </c>
      <c r="B267" s="86" t="s">
        <v>472</v>
      </c>
      <c r="C267" s="47" t="s">
        <v>328</v>
      </c>
      <c r="D267" s="105">
        <v>96</v>
      </c>
      <c r="E267" s="89" t="s">
        <v>251</v>
      </c>
      <c r="F267" s="90">
        <v>96.15</v>
      </c>
      <c r="G267" s="59"/>
      <c r="H267" s="49"/>
      <c r="I267" s="48" t="s">
        <v>39</v>
      </c>
      <c r="J267" s="50">
        <f t="shared" si="52"/>
        <v>1</v>
      </c>
      <c r="K267" s="51" t="s">
        <v>63</v>
      </c>
      <c r="L267" s="51" t="s">
        <v>7</v>
      </c>
      <c r="M267" s="60"/>
      <c r="N267" s="59"/>
      <c r="O267" s="59"/>
      <c r="P267" s="61"/>
      <c r="Q267" s="59"/>
      <c r="R267" s="59"/>
      <c r="S267" s="61"/>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62">
        <f t="shared" si="54"/>
        <v>9230.4</v>
      </c>
      <c r="BB267" s="63">
        <f t="shared" si="55"/>
        <v>9230.4</v>
      </c>
      <c r="BC267" s="58" t="str">
        <f t="shared" si="53"/>
        <v>INR  Nine Thousand Two Hundred &amp; Thirty  and Paise Forty Only</v>
      </c>
      <c r="BD267" s="65">
        <v>10090</v>
      </c>
      <c r="BE267" s="65">
        <f t="shared" si="50"/>
        <v>11413.81</v>
      </c>
      <c r="BF267" s="68">
        <f t="shared" si="51"/>
        <v>968640</v>
      </c>
      <c r="BG267" s="79">
        <f t="shared" si="48"/>
        <v>96.15</v>
      </c>
      <c r="BH267" s="79">
        <f t="shared" si="49"/>
        <v>108.76</v>
      </c>
      <c r="IE267" s="16"/>
      <c r="IF267" s="16"/>
      <c r="IG267" s="16"/>
      <c r="IH267" s="16"/>
      <c r="II267" s="16"/>
    </row>
    <row r="268" spans="1:243" s="15" customFormat="1" ht="48" customHeight="1">
      <c r="A268" s="27">
        <v>256</v>
      </c>
      <c r="B268" s="86" t="s">
        <v>272</v>
      </c>
      <c r="C268" s="47" t="s">
        <v>329</v>
      </c>
      <c r="D268" s="105">
        <v>96</v>
      </c>
      <c r="E268" s="89" t="s">
        <v>251</v>
      </c>
      <c r="F268" s="90">
        <v>115.38</v>
      </c>
      <c r="G268" s="59"/>
      <c r="H268" s="49"/>
      <c r="I268" s="48" t="s">
        <v>39</v>
      </c>
      <c r="J268" s="50">
        <f t="shared" si="52"/>
        <v>1</v>
      </c>
      <c r="K268" s="51" t="s">
        <v>63</v>
      </c>
      <c r="L268" s="51" t="s">
        <v>7</v>
      </c>
      <c r="M268" s="60"/>
      <c r="N268" s="59"/>
      <c r="O268" s="59"/>
      <c r="P268" s="61"/>
      <c r="Q268" s="59"/>
      <c r="R268" s="59"/>
      <c r="S268" s="61"/>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62">
        <f t="shared" si="54"/>
        <v>11076.48</v>
      </c>
      <c r="BB268" s="63">
        <f t="shared" si="55"/>
        <v>11076.48</v>
      </c>
      <c r="BC268" s="58" t="str">
        <f t="shared" si="53"/>
        <v>INR  Eleven Thousand  &amp;Seventy Six  and Paise Forty Eight Only</v>
      </c>
      <c r="BD268" s="65">
        <v>409</v>
      </c>
      <c r="BE268" s="65">
        <f t="shared" si="50"/>
        <v>462.66</v>
      </c>
      <c r="BF268" s="68">
        <f t="shared" si="51"/>
        <v>39264</v>
      </c>
      <c r="BG268" s="79">
        <f t="shared" si="48"/>
        <v>115.38</v>
      </c>
      <c r="BH268" s="79">
        <f t="shared" si="49"/>
        <v>130.52</v>
      </c>
      <c r="IE268" s="16"/>
      <c r="IF268" s="16"/>
      <c r="IG268" s="16"/>
      <c r="IH268" s="16"/>
      <c r="II268" s="16"/>
    </row>
    <row r="269" spans="1:243" s="15" customFormat="1" ht="67.5" customHeight="1">
      <c r="A269" s="27">
        <v>257</v>
      </c>
      <c r="B269" s="86" t="s">
        <v>717</v>
      </c>
      <c r="C269" s="47" t="s">
        <v>330</v>
      </c>
      <c r="D269" s="105">
        <v>80</v>
      </c>
      <c r="E269" s="89" t="s">
        <v>253</v>
      </c>
      <c r="F269" s="90">
        <v>617.64</v>
      </c>
      <c r="G269" s="59"/>
      <c r="H269" s="49"/>
      <c r="I269" s="48" t="s">
        <v>39</v>
      </c>
      <c r="J269" s="50">
        <f t="shared" si="52"/>
        <v>1</v>
      </c>
      <c r="K269" s="51" t="s">
        <v>63</v>
      </c>
      <c r="L269" s="51" t="s">
        <v>7</v>
      </c>
      <c r="M269" s="60"/>
      <c r="N269" s="59"/>
      <c r="O269" s="59"/>
      <c r="P269" s="61"/>
      <c r="Q269" s="59"/>
      <c r="R269" s="59"/>
      <c r="S269" s="61"/>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62">
        <f t="shared" si="54"/>
        <v>49411.2</v>
      </c>
      <c r="BB269" s="63">
        <f t="shared" si="55"/>
        <v>49411.2</v>
      </c>
      <c r="BC269" s="58" t="str">
        <f t="shared" si="53"/>
        <v>INR  Forty Nine Thousand Four Hundred &amp; Eleven  and Paise Twenty Only</v>
      </c>
      <c r="BD269" s="65">
        <v>9077</v>
      </c>
      <c r="BE269" s="65">
        <f t="shared" si="50"/>
        <v>10267.9</v>
      </c>
      <c r="BF269" s="68">
        <f t="shared" si="51"/>
        <v>726160</v>
      </c>
      <c r="BG269" s="79">
        <f t="shared" si="48"/>
        <v>617.64</v>
      </c>
      <c r="BH269" s="79">
        <f t="shared" si="49"/>
        <v>698.67</v>
      </c>
      <c r="IE269" s="16"/>
      <c r="IF269" s="16"/>
      <c r="IG269" s="16"/>
      <c r="IH269" s="16"/>
      <c r="II269" s="16"/>
    </row>
    <row r="270" spans="1:243" s="15" customFormat="1" ht="67.5" customHeight="1">
      <c r="A270" s="27">
        <v>258</v>
      </c>
      <c r="B270" s="86" t="s">
        <v>718</v>
      </c>
      <c r="C270" s="47" t="s">
        <v>331</v>
      </c>
      <c r="D270" s="105">
        <v>2548</v>
      </c>
      <c r="E270" s="89" t="s">
        <v>253</v>
      </c>
      <c r="F270" s="90">
        <v>330.31</v>
      </c>
      <c r="G270" s="59"/>
      <c r="H270" s="49"/>
      <c r="I270" s="48" t="s">
        <v>39</v>
      </c>
      <c r="J270" s="50">
        <f t="shared" si="52"/>
        <v>1</v>
      </c>
      <c r="K270" s="51" t="s">
        <v>63</v>
      </c>
      <c r="L270" s="51" t="s">
        <v>7</v>
      </c>
      <c r="M270" s="60"/>
      <c r="N270" s="59"/>
      <c r="O270" s="59"/>
      <c r="P270" s="61"/>
      <c r="Q270" s="59"/>
      <c r="R270" s="59"/>
      <c r="S270" s="61"/>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62">
        <f t="shared" si="54"/>
        <v>841629.88</v>
      </c>
      <c r="BB270" s="63">
        <f t="shared" si="55"/>
        <v>841629.88</v>
      </c>
      <c r="BC270" s="58" t="str">
        <f t="shared" si="53"/>
        <v>INR  Eight Lakh Forty One Thousand Six Hundred &amp; Twenty Nine  and Paise Eighty Eight Only</v>
      </c>
      <c r="BD270" s="65">
        <v>408</v>
      </c>
      <c r="BE270" s="65">
        <f t="shared" si="50"/>
        <v>461.53</v>
      </c>
      <c r="BF270" s="68">
        <f t="shared" si="51"/>
        <v>1039584</v>
      </c>
      <c r="BG270" s="79">
        <f t="shared" si="48"/>
        <v>330.31</v>
      </c>
      <c r="BH270" s="79">
        <f t="shared" si="49"/>
        <v>373.65</v>
      </c>
      <c r="IE270" s="16"/>
      <c r="IF270" s="16"/>
      <c r="IG270" s="16"/>
      <c r="IH270" s="16"/>
      <c r="II270" s="16"/>
    </row>
    <row r="271" spans="1:243" s="15" customFormat="1" ht="67.5" customHeight="1">
      <c r="A271" s="27">
        <v>259</v>
      </c>
      <c r="B271" s="86" t="s">
        <v>719</v>
      </c>
      <c r="C271" s="47" t="s">
        <v>332</v>
      </c>
      <c r="D271" s="105">
        <v>192</v>
      </c>
      <c r="E271" s="89" t="s">
        <v>251</v>
      </c>
      <c r="F271" s="90">
        <v>96.15</v>
      </c>
      <c r="G271" s="59"/>
      <c r="H271" s="49"/>
      <c r="I271" s="48" t="s">
        <v>39</v>
      </c>
      <c r="J271" s="50">
        <f t="shared" si="52"/>
        <v>1</v>
      </c>
      <c r="K271" s="51" t="s">
        <v>63</v>
      </c>
      <c r="L271" s="51" t="s">
        <v>7</v>
      </c>
      <c r="M271" s="60"/>
      <c r="N271" s="59"/>
      <c r="O271" s="59"/>
      <c r="P271" s="61"/>
      <c r="Q271" s="59"/>
      <c r="R271" s="59"/>
      <c r="S271" s="61"/>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62">
        <f t="shared" si="54"/>
        <v>18460.8</v>
      </c>
      <c r="BB271" s="63">
        <f t="shared" si="55"/>
        <v>18460.8</v>
      </c>
      <c r="BC271" s="58" t="str">
        <f t="shared" si="53"/>
        <v>INR  Eighteen Thousand Four Hundred &amp; Sixty  and Paise Eighty Only</v>
      </c>
      <c r="BD271" s="65">
        <v>384</v>
      </c>
      <c r="BE271" s="65">
        <f t="shared" si="50"/>
        <v>434.38</v>
      </c>
      <c r="BF271" s="68">
        <f t="shared" si="51"/>
        <v>73728</v>
      </c>
      <c r="BG271" s="79">
        <f aca="true" t="shared" si="56" ref="BG271:BG334">ROUND(F271,2)</f>
        <v>96.15</v>
      </c>
      <c r="BH271" s="79">
        <f aca="true" t="shared" si="57" ref="BH271:BH334">ROUND(BG271*1.12*1.01,2)</f>
        <v>108.76</v>
      </c>
      <c r="IE271" s="16"/>
      <c r="IF271" s="16"/>
      <c r="IG271" s="16"/>
      <c r="IH271" s="16"/>
      <c r="II271" s="16"/>
    </row>
    <row r="272" spans="1:243" s="15" customFormat="1" ht="67.5" customHeight="1">
      <c r="A272" s="27">
        <v>260</v>
      </c>
      <c r="B272" s="86" t="s">
        <v>720</v>
      </c>
      <c r="C272" s="47" t="s">
        <v>333</v>
      </c>
      <c r="D272" s="105">
        <v>192</v>
      </c>
      <c r="E272" s="89" t="s">
        <v>251</v>
      </c>
      <c r="F272" s="90">
        <v>220.58</v>
      </c>
      <c r="G272" s="59"/>
      <c r="H272" s="49"/>
      <c r="I272" s="48" t="s">
        <v>39</v>
      </c>
      <c r="J272" s="50">
        <f t="shared" si="52"/>
        <v>1</v>
      </c>
      <c r="K272" s="51" t="s">
        <v>63</v>
      </c>
      <c r="L272" s="51" t="s">
        <v>7</v>
      </c>
      <c r="M272" s="60"/>
      <c r="N272" s="59"/>
      <c r="O272" s="59"/>
      <c r="P272" s="61"/>
      <c r="Q272" s="59"/>
      <c r="R272" s="59"/>
      <c r="S272" s="61"/>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62">
        <f t="shared" si="54"/>
        <v>42351.36</v>
      </c>
      <c r="BB272" s="63">
        <f t="shared" si="55"/>
        <v>42351.36</v>
      </c>
      <c r="BC272" s="58" t="str">
        <f t="shared" si="53"/>
        <v>INR  Forty Two Thousand Three Hundred &amp; Fifty One  and Paise Thirty Six Only</v>
      </c>
      <c r="BD272" s="65">
        <v>292</v>
      </c>
      <c r="BE272" s="65">
        <f t="shared" si="50"/>
        <v>330.31</v>
      </c>
      <c r="BF272" s="68">
        <f t="shared" si="51"/>
        <v>56064</v>
      </c>
      <c r="BG272" s="79">
        <f t="shared" si="56"/>
        <v>220.58</v>
      </c>
      <c r="BH272" s="79">
        <f t="shared" si="57"/>
        <v>249.52</v>
      </c>
      <c r="IE272" s="16"/>
      <c r="IF272" s="16"/>
      <c r="IG272" s="16"/>
      <c r="IH272" s="16"/>
      <c r="II272" s="16"/>
    </row>
    <row r="273" spans="1:243" s="15" customFormat="1" ht="67.5" customHeight="1">
      <c r="A273" s="27">
        <v>261</v>
      </c>
      <c r="B273" s="86" t="s">
        <v>721</v>
      </c>
      <c r="C273" s="47" t="s">
        <v>334</v>
      </c>
      <c r="D273" s="105">
        <v>192</v>
      </c>
      <c r="E273" s="89" t="s">
        <v>251</v>
      </c>
      <c r="F273" s="90">
        <v>312.21</v>
      </c>
      <c r="G273" s="59"/>
      <c r="H273" s="49"/>
      <c r="I273" s="48" t="s">
        <v>39</v>
      </c>
      <c r="J273" s="50">
        <f t="shared" si="52"/>
        <v>1</v>
      </c>
      <c r="K273" s="51" t="s">
        <v>63</v>
      </c>
      <c r="L273" s="51" t="s">
        <v>7</v>
      </c>
      <c r="M273" s="60"/>
      <c r="N273" s="59"/>
      <c r="O273" s="59"/>
      <c r="P273" s="61"/>
      <c r="Q273" s="59"/>
      <c r="R273" s="59"/>
      <c r="S273" s="61"/>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62">
        <f t="shared" si="54"/>
        <v>59944.32</v>
      </c>
      <c r="BB273" s="63">
        <f t="shared" si="55"/>
        <v>59944.32</v>
      </c>
      <c r="BC273" s="58" t="str">
        <f t="shared" si="53"/>
        <v>INR  Fifty Nine Thousand Nine Hundred &amp; Forty Four  and Paise Thirty Two Only</v>
      </c>
      <c r="BD273" s="65">
        <v>236</v>
      </c>
      <c r="BE273" s="65">
        <f t="shared" si="50"/>
        <v>266.96</v>
      </c>
      <c r="BF273" s="68">
        <f t="shared" si="51"/>
        <v>45312</v>
      </c>
      <c r="BG273" s="79">
        <f t="shared" si="56"/>
        <v>312.21</v>
      </c>
      <c r="BH273" s="79">
        <f t="shared" si="57"/>
        <v>353.17</v>
      </c>
      <c r="IE273" s="16"/>
      <c r="IF273" s="16"/>
      <c r="IG273" s="16"/>
      <c r="IH273" s="16"/>
      <c r="II273" s="16"/>
    </row>
    <row r="274" spans="1:243" s="15" customFormat="1" ht="67.5" customHeight="1">
      <c r="A274" s="27">
        <v>262</v>
      </c>
      <c r="B274" s="86" t="s">
        <v>722</v>
      </c>
      <c r="C274" s="47" t="s">
        <v>335</v>
      </c>
      <c r="D274" s="105">
        <v>192</v>
      </c>
      <c r="E274" s="89" t="s">
        <v>251</v>
      </c>
      <c r="F274" s="90">
        <v>166.29</v>
      </c>
      <c r="G274" s="59"/>
      <c r="H274" s="49"/>
      <c r="I274" s="48" t="s">
        <v>39</v>
      </c>
      <c r="J274" s="50">
        <f t="shared" si="52"/>
        <v>1</v>
      </c>
      <c r="K274" s="51" t="s">
        <v>63</v>
      </c>
      <c r="L274" s="51" t="s">
        <v>7</v>
      </c>
      <c r="M274" s="60"/>
      <c r="N274" s="59"/>
      <c r="O274" s="59"/>
      <c r="P274" s="61"/>
      <c r="Q274" s="59"/>
      <c r="R274" s="59"/>
      <c r="S274" s="61"/>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62">
        <f t="shared" si="54"/>
        <v>31927.68</v>
      </c>
      <c r="BB274" s="63">
        <f t="shared" si="55"/>
        <v>31927.68</v>
      </c>
      <c r="BC274" s="58" t="str">
        <f t="shared" si="53"/>
        <v>INR  Thirty One Thousand Nine Hundred &amp; Twenty Seven  and Paise Sixty Eight Only</v>
      </c>
      <c r="BD274" s="65">
        <v>177</v>
      </c>
      <c r="BE274" s="65">
        <f t="shared" si="50"/>
        <v>200.22</v>
      </c>
      <c r="BF274" s="68">
        <f t="shared" si="51"/>
        <v>33984</v>
      </c>
      <c r="BG274" s="79">
        <f t="shared" si="56"/>
        <v>166.29</v>
      </c>
      <c r="BH274" s="79">
        <f t="shared" si="57"/>
        <v>188.11</v>
      </c>
      <c r="IE274" s="16"/>
      <c r="IF274" s="16"/>
      <c r="IG274" s="16"/>
      <c r="IH274" s="16"/>
      <c r="II274" s="16"/>
    </row>
    <row r="275" spans="1:243" s="15" customFormat="1" ht="75.75" customHeight="1">
      <c r="A275" s="27">
        <v>263</v>
      </c>
      <c r="B275" s="86" t="s">
        <v>723</v>
      </c>
      <c r="C275" s="47" t="s">
        <v>336</v>
      </c>
      <c r="D275" s="105">
        <v>192</v>
      </c>
      <c r="E275" s="89" t="s">
        <v>251</v>
      </c>
      <c r="F275" s="90">
        <v>96.15</v>
      </c>
      <c r="G275" s="59"/>
      <c r="H275" s="49"/>
      <c r="I275" s="48" t="s">
        <v>39</v>
      </c>
      <c r="J275" s="50">
        <f t="shared" si="52"/>
        <v>1</v>
      </c>
      <c r="K275" s="51" t="s">
        <v>63</v>
      </c>
      <c r="L275" s="51" t="s">
        <v>7</v>
      </c>
      <c r="M275" s="60"/>
      <c r="N275" s="59"/>
      <c r="O275" s="59"/>
      <c r="P275" s="61"/>
      <c r="Q275" s="59"/>
      <c r="R275" s="59"/>
      <c r="S275" s="61"/>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62">
        <f t="shared" si="54"/>
        <v>18460.8</v>
      </c>
      <c r="BB275" s="63">
        <f t="shared" si="55"/>
        <v>18460.8</v>
      </c>
      <c r="BC275" s="58" t="str">
        <f t="shared" si="53"/>
        <v>INR  Eighteen Thousand Four Hundred &amp; Sixty  and Paise Eighty Only</v>
      </c>
      <c r="BD275" s="65">
        <v>137</v>
      </c>
      <c r="BE275" s="65">
        <f t="shared" si="50"/>
        <v>154.97</v>
      </c>
      <c r="BF275" s="68">
        <f t="shared" si="51"/>
        <v>26304</v>
      </c>
      <c r="BG275" s="79">
        <f t="shared" si="56"/>
        <v>96.15</v>
      </c>
      <c r="BH275" s="79">
        <f t="shared" si="57"/>
        <v>108.76</v>
      </c>
      <c r="IE275" s="16"/>
      <c r="IF275" s="16"/>
      <c r="IG275" s="16"/>
      <c r="IH275" s="16"/>
      <c r="II275" s="16"/>
    </row>
    <row r="276" spans="1:243" s="15" customFormat="1" ht="68.25" customHeight="1">
      <c r="A276" s="27">
        <v>264</v>
      </c>
      <c r="B276" s="86" t="s">
        <v>724</v>
      </c>
      <c r="C276" s="47" t="s">
        <v>337</v>
      </c>
      <c r="D276" s="105">
        <v>192</v>
      </c>
      <c r="E276" s="89" t="s">
        <v>251</v>
      </c>
      <c r="F276" s="90">
        <v>100.68</v>
      </c>
      <c r="G276" s="59"/>
      <c r="H276" s="49"/>
      <c r="I276" s="48" t="s">
        <v>39</v>
      </c>
      <c r="J276" s="50">
        <f t="shared" si="52"/>
        <v>1</v>
      </c>
      <c r="K276" s="51" t="s">
        <v>63</v>
      </c>
      <c r="L276" s="51" t="s">
        <v>7</v>
      </c>
      <c r="M276" s="60"/>
      <c r="N276" s="59"/>
      <c r="O276" s="59"/>
      <c r="P276" s="61"/>
      <c r="Q276" s="59"/>
      <c r="R276" s="59"/>
      <c r="S276" s="61"/>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62">
        <f t="shared" si="54"/>
        <v>19330.56</v>
      </c>
      <c r="BB276" s="63">
        <f t="shared" si="55"/>
        <v>19330.56</v>
      </c>
      <c r="BC276" s="58" t="str">
        <f t="shared" si="53"/>
        <v>INR  Nineteen Thousand Three Hundred &amp; Thirty  and Paise Fifty Six Only</v>
      </c>
      <c r="BD276" s="65">
        <v>158</v>
      </c>
      <c r="BE276" s="65">
        <f t="shared" si="50"/>
        <v>178.73</v>
      </c>
      <c r="BF276" s="68">
        <f t="shared" si="51"/>
        <v>30336</v>
      </c>
      <c r="BG276" s="79">
        <f t="shared" si="56"/>
        <v>100.68</v>
      </c>
      <c r="BH276" s="79">
        <f t="shared" si="57"/>
        <v>113.89</v>
      </c>
      <c r="IE276" s="16"/>
      <c r="IF276" s="16"/>
      <c r="IG276" s="16"/>
      <c r="IH276" s="16"/>
      <c r="II276" s="16"/>
    </row>
    <row r="277" spans="1:243" s="15" customFormat="1" ht="75.75" customHeight="1">
      <c r="A277" s="27">
        <v>265</v>
      </c>
      <c r="B277" s="86" t="s">
        <v>725</v>
      </c>
      <c r="C277" s="47" t="s">
        <v>338</v>
      </c>
      <c r="D277" s="105">
        <v>192</v>
      </c>
      <c r="E277" s="89" t="s">
        <v>251</v>
      </c>
      <c r="F277" s="90">
        <v>23.76</v>
      </c>
      <c r="G277" s="59"/>
      <c r="H277" s="49"/>
      <c r="I277" s="48" t="s">
        <v>39</v>
      </c>
      <c r="J277" s="50">
        <f t="shared" si="52"/>
        <v>1</v>
      </c>
      <c r="K277" s="51" t="s">
        <v>63</v>
      </c>
      <c r="L277" s="51" t="s">
        <v>7</v>
      </c>
      <c r="M277" s="60"/>
      <c r="N277" s="59"/>
      <c r="O277" s="59"/>
      <c r="P277" s="61"/>
      <c r="Q277" s="59"/>
      <c r="R277" s="59"/>
      <c r="S277" s="61"/>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62">
        <f t="shared" si="54"/>
        <v>4561.92</v>
      </c>
      <c r="BB277" s="63">
        <f t="shared" si="55"/>
        <v>4561.92</v>
      </c>
      <c r="BC277" s="58" t="str">
        <f t="shared" si="53"/>
        <v>INR  Four Thousand Five Hundred &amp; Sixty One  and Paise Ninety Two Only</v>
      </c>
      <c r="BD277" s="65">
        <v>2362</v>
      </c>
      <c r="BE277" s="65">
        <f t="shared" si="50"/>
        <v>2671.89</v>
      </c>
      <c r="BF277" s="68">
        <f t="shared" si="51"/>
        <v>453504</v>
      </c>
      <c r="BG277" s="79">
        <f t="shared" si="56"/>
        <v>23.76</v>
      </c>
      <c r="BH277" s="79">
        <f t="shared" si="57"/>
        <v>26.88</v>
      </c>
      <c r="IE277" s="16"/>
      <c r="IF277" s="16"/>
      <c r="IG277" s="16"/>
      <c r="IH277" s="16"/>
      <c r="II277" s="16"/>
    </row>
    <row r="278" spans="1:243" s="15" customFormat="1" ht="69.75" customHeight="1">
      <c r="A278" s="27">
        <v>266</v>
      </c>
      <c r="B278" s="86" t="s">
        <v>726</v>
      </c>
      <c r="C278" s="47" t="s">
        <v>339</v>
      </c>
      <c r="D278" s="105">
        <v>84</v>
      </c>
      <c r="E278" s="89" t="s">
        <v>251</v>
      </c>
      <c r="F278" s="90">
        <v>37.33</v>
      </c>
      <c r="G278" s="59"/>
      <c r="H278" s="49"/>
      <c r="I278" s="48" t="s">
        <v>39</v>
      </c>
      <c r="J278" s="50">
        <f t="shared" si="52"/>
        <v>1</v>
      </c>
      <c r="K278" s="51" t="s">
        <v>63</v>
      </c>
      <c r="L278" s="51" t="s">
        <v>7</v>
      </c>
      <c r="M278" s="60"/>
      <c r="N278" s="59"/>
      <c r="O278" s="59"/>
      <c r="P278" s="61"/>
      <c r="Q278" s="59"/>
      <c r="R278" s="59"/>
      <c r="S278" s="61"/>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62">
        <f t="shared" si="54"/>
        <v>3135.72</v>
      </c>
      <c r="BB278" s="63">
        <f t="shared" si="55"/>
        <v>3135.72</v>
      </c>
      <c r="BC278" s="58" t="str">
        <f t="shared" si="53"/>
        <v>INR  Three Thousand One Hundred &amp; Thirty Five  and Paise Seventy Two Only</v>
      </c>
      <c r="BD278" s="65">
        <v>1646</v>
      </c>
      <c r="BE278" s="65">
        <f t="shared" si="50"/>
        <v>1861.96</v>
      </c>
      <c r="BF278" s="68">
        <f t="shared" si="51"/>
        <v>138264</v>
      </c>
      <c r="BG278" s="79">
        <f t="shared" si="56"/>
        <v>37.33</v>
      </c>
      <c r="BH278" s="79">
        <f t="shared" si="57"/>
        <v>42.23</v>
      </c>
      <c r="IE278" s="16"/>
      <c r="IF278" s="16"/>
      <c r="IG278" s="16"/>
      <c r="IH278" s="16"/>
      <c r="II278" s="16"/>
    </row>
    <row r="279" spans="1:243" s="15" customFormat="1" ht="72.75" customHeight="1">
      <c r="A279" s="27">
        <v>267</v>
      </c>
      <c r="B279" s="86" t="s">
        <v>727</v>
      </c>
      <c r="C279" s="47" t="s">
        <v>340</v>
      </c>
      <c r="D279" s="105">
        <v>192</v>
      </c>
      <c r="E279" s="89" t="s">
        <v>251</v>
      </c>
      <c r="F279" s="90">
        <v>295.24</v>
      </c>
      <c r="G279" s="59"/>
      <c r="H279" s="49"/>
      <c r="I279" s="48" t="s">
        <v>39</v>
      </c>
      <c r="J279" s="50">
        <f t="shared" si="52"/>
        <v>1</v>
      </c>
      <c r="K279" s="51" t="s">
        <v>63</v>
      </c>
      <c r="L279" s="51" t="s">
        <v>7</v>
      </c>
      <c r="M279" s="60"/>
      <c r="N279" s="59"/>
      <c r="O279" s="59"/>
      <c r="P279" s="61"/>
      <c r="Q279" s="59"/>
      <c r="R279" s="59"/>
      <c r="S279" s="61"/>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62">
        <f t="shared" si="54"/>
        <v>56686.08</v>
      </c>
      <c r="BB279" s="63">
        <f t="shared" si="55"/>
        <v>56686.08</v>
      </c>
      <c r="BC279" s="58" t="str">
        <f t="shared" si="53"/>
        <v>INR  Fifty Six Thousand Six Hundred &amp; Eighty Six  and Paise Eight Only</v>
      </c>
      <c r="BD279" s="65">
        <v>1258</v>
      </c>
      <c r="BE279" s="65">
        <f t="shared" si="50"/>
        <v>1423.05</v>
      </c>
      <c r="BF279" s="68">
        <f t="shared" si="51"/>
        <v>241536</v>
      </c>
      <c r="BG279" s="79">
        <f t="shared" si="56"/>
        <v>295.24</v>
      </c>
      <c r="BH279" s="79">
        <f t="shared" si="57"/>
        <v>333.98</v>
      </c>
      <c r="IE279" s="16"/>
      <c r="IF279" s="16"/>
      <c r="IG279" s="16"/>
      <c r="IH279" s="16"/>
      <c r="II279" s="16"/>
    </row>
    <row r="280" spans="1:243" s="15" customFormat="1" ht="63" customHeight="1">
      <c r="A280" s="27">
        <v>268</v>
      </c>
      <c r="B280" s="86" t="s">
        <v>728</v>
      </c>
      <c r="C280" s="47" t="s">
        <v>341</v>
      </c>
      <c r="D280" s="105">
        <v>192</v>
      </c>
      <c r="E280" s="89" t="s">
        <v>251</v>
      </c>
      <c r="F280" s="90">
        <v>581.44</v>
      </c>
      <c r="G280" s="59"/>
      <c r="H280" s="49"/>
      <c r="I280" s="48" t="s">
        <v>39</v>
      </c>
      <c r="J280" s="50">
        <f t="shared" si="52"/>
        <v>1</v>
      </c>
      <c r="K280" s="51" t="s">
        <v>63</v>
      </c>
      <c r="L280" s="51" t="s">
        <v>7</v>
      </c>
      <c r="M280" s="60"/>
      <c r="N280" s="59"/>
      <c r="O280" s="59"/>
      <c r="P280" s="61"/>
      <c r="Q280" s="59"/>
      <c r="R280" s="59"/>
      <c r="S280" s="61"/>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62">
        <f t="shared" si="54"/>
        <v>111636.48</v>
      </c>
      <c r="BB280" s="63">
        <f t="shared" si="55"/>
        <v>111636.48</v>
      </c>
      <c r="BC280" s="58"/>
      <c r="BD280" s="65">
        <v>912</v>
      </c>
      <c r="BE280" s="65">
        <f t="shared" si="50"/>
        <v>1031.65</v>
      </c>
      <c r="BF280" s="68">
        <f t="shared" si="51"/>
        <v>175104</v>
      </c>
      <c r="BG280" s="79">
        <f t="shared" si="56"/>
        <v>581.44</v>
      </c>
      <c r="BH280" s="79">
        <f t="shared" si="57"/>
        <v>657.72</v>
      </c>
      <c r="IE280" s="16"/>
      <c r="IF280" s="16"/>
      <c r="IG280" s="16"/>
      <c r="IH280" s="16"/>
      <c r="II280" s="16"/>
    </row>
    <row r="281" spans="1:243" s="15" customFormat="1" ht="77.25" customHeight="1">
      <c r="A281" s="27">
        <v>269</v>
      </c>
      <c r="B281" s="86" t="s">
        <v>729</v>
      </c>
      <c r="C281" s="47" t="s">
        <v>342</v>
      </c>
      <c r="D281" s="105">
        <v>192</v>
      </c>
      <c r="E281" s="89" t="s">
        <v>251</v>
      </c>
      <c r="F281" s="90">
        <v>417.41</v>
      </c>
      <c r="G281" s="59"/>
      <c r="H281" s="49"/>
      <c r="I281" s="48" t="s">
        <v>39</v>
      </c>
      <c r="J281" s="50">
        <f t="shared" si="52"/>
        <v>1</v>
      </c>
      <c r="K281" s="51" t="s">
        <v>63</v>
      </c>
      <c r="L281" s="51" t="s">
        <v>7</v>
      </c>
      <c r="M281" s="60"/>
      <c r="N281" s="59"/>
      <c r="O281" s="59"/>
      <c r="P281" s="61"/>
      <c r="Q281" s="59"/>
      <c r="R281" s="59"/>
      <c r="S281" s="61"/>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62">
        <f t="shared" si="54"/>
        <v>80142.72</v>
      </c>
      <c r="BB281" s="63">
        <f t="shared" si="55"/>
        <v>80142.72</v>
      </c>
      <c r="BC281" s="58" t="str">
        <f aca="true" t="shared" si="58" ref="BC281:BC292">SpellNumber(L281,BB281)</f>
        <v>INR  Eighty Thousand One Hundred &amp; Forty Two  and Paise Seventy Two Only</v>
      </c>
      <c r="BD281" s="65">
        <v>2869</v>
      </c>
      <c r="BE281" s="65">
        <f t="shared" si="50"/>
        <v>3245.41</v>
      </c>
      <c r="BF281" s="68">
        <f t="shared" si="51"/>
        <v>550848</v>
      </c>
      <c r="BG281" s="79">
        <f t="shared" si="56"/>
        <v>417.41</v>
      </c>
      <c r="BH281" s="79">
        <f t="shared" si="57"/>
        <v>472.17</v>
      </c>
      <c r="IE281" s="16"/>
      <c r="IF281" s="16"/>
      <c r="IG281" s="16"/>
      <c r="IH281" s="16"/>
      <c r="II281" s="16"/>
    </row>
    <row r="282" spans="1:243" s="15" customFormat="1" ht="70.5" customHeight="1">
      <c r="A282" s="27">
        <v>270</v>
      </c>
      <c r="B282" s="86" t="s">
        <v>730</v>
      </c>
      <c r="C282" s="47" t="s">
        <v>343</v>
      </c>
      <c r="D282" s="105">
        <v>192</v>
      </c>
      <c r="E282" s="89" t="s">
        <v>251</v>
      </c>
      <c r="F282" s="90">
        <v>296.37</v>
      </c>
      <c r="G282" s="59"/>
      <c r="H282" s="49"/>
      <c r="I282" s="48" t="s">
        <v>39</v>
      </c>
      <c r="J282" s="50">
        <f t="shared" si="52"/>
        <v>1</v>
      </c>
      <c r="K282" s="51" t="s">
        <v>63</v>
      </c>
      <c r="L282" s="51" t="s">
        <v>7</v>
      </c>
      <c r="M282" s="60"/>
      <c r="N282" s="59"/>
      <c r="O282" s="59"/>
      <c r="P282" s="61"/>
      <c r="Q282" s="59"/>
      <c r="R282" s="59"/>
      <c r="S282" s="61"/>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62">
        <f t="shared" si="54"/>
        <v>56903.04</v>
      </c>
      <c r="BB282" s="63">
        <f t="shared" si="55"/>
        <v>56903.04</v>
      </c>
      <c r="BC282" s="58" t="str">
        <f t="shared" si="58"/>
        <v>INR  Fifty Six Thousand Nine Hundred &amp; Three  and Paise Four Only</v>
      </c>
      <c r="BD282" s="65">
        <v>1132</v>
      </c>
      <c r="BE282" s="65">
        <f t="shared" si="50"/>
        <v>1280.52</v>
      </c>
      <c r="BF282" s="68">
        <f t="shared" si="51"/>
        <v>217344</v>
      </c>
      <c r="BG282" s="79">
        <f t="shared" si="56"/>
        <v>296.37</v>
      </c>
      <c r="BH282" s="79">
        <f t="shared" si="57"/>
        <v>335.25</v>
      </c>
      <c r="IE282" s="16"/>
      <c r="IF282" s="16"/>
      <c r="IG282" s="16"/>
      <c r="IH282" s="16"/>
      <c r="II282" s="16"/>
    </row>
    <row r="283" spans="1:243" s="15" customFormat="1" ht="68.25" customHeight="1">
      <c r="A283" s="27">
        <v>271</v>
      </c>
      <c r="B283" s="86" t="s">
        <v>731</v>
      </c>
      <c r="C283" s="47" t="s">
        <v>344</v>
      </c>
      <c r="D283" s="105">
        <v>192</v>
      </c>
      <c r="E283" s="89" t="s">
        <v>251</v>
      </c>
      <c r="F283" s="90">
        <v>659.49</v>
      </c>
      <c r="G283" s="59"/>
      <c r="H283" s="49"/>
      <c r="I283" s="48" t="s">
        <v>39</v>
      </c>
      <c r="J283" s="50">
        <f t="shared" si="52"/>
        <v>1</v>
      </c>
      <c r="K283" s="51" t="s">
        <v>63</v>
      </c>
      <c r="L283" s="51" t="s">
        <v>7</v>
      </c>
      <c r="M283" s="60"/>
      <c r="N283" s="59"/>
      <c r="O283" s="59"/>
      <c r="P283" s="61"/>
      <c r="Q283" s="59"/>
      <c r="R283" s="59"/>
      <c r="S283" s="61"/>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62">
        <f t="shared" si="54"/>
        <v>126622.08</v>
      </c>
      <c r="BB283" s="63">
        <f t="shared" si="55"/>
        <v>126622.08</v>
      </c>
      <c r="BC283" s="58" t="str">
        <f t="shared" si="58"/>
        <v>INR  One Lakh Twenty Six Thousand Six Hundred &amp; Twenty Two  and Paise Eight Only</v>
      </c>
      <c r="BD283" s="65">
        <v>155</v>
      </c>
      <c r="BE283" s="65">
        <f t="shared" si="50"/>
        <v>175.34</v>
      </c>
      <c r="BF283" s="68">
        <f t="shared" si="51"/>
        <v>29760</v>
      </c>
      <c r="BG283" s="79">
        <f t="shared" si="56"/>
        <v>659.49</v>
      </c>
      <c r="BH283" s="79">
        <f t="shared" si="57"/>
        <v>746.02</v>
      </c>
      <c r="IE283" s="16"/>
      <c r="IF283" s="16"/>
      <c r="IG283" s="16"/>
      <c r="IH283" s="16"/>
      <c r="II283" s="16"/>
    </row>
    <row r="284" spans="1:243" s="15" customFormat="1" ht="61.5" customHeight="1">
      <c r="A284" s="27">
        <v>272</v>
      </c>
      <c r="B284" s="86" t="s">
        <v>732</v>
      </c>
      <c r="C284" s="47" t="s">
        <v>345</v>
      </c>
      <c r="D284" s="105">
        <v>192</v>
      </c>
      <c r="E284" s="89" t="s">
        <v>251</v>
      </c>
      <c r="F284" s="90">
        <v>382.35</v>
      </c>
      <c r="G284" s="59"/>
      <c r="H284" s="49"/>
      <c r="I284" s="48" t="s">
        <v>39</v>
      </c>
      <c r="J284" s="50">
        <f t="shared" si="52"/>
        <v>1</v>
      </c>
      <c r="K284" s="51" t="s">
        <v>63</v>
      </c>
      <c r="L284" s="51" t="s">
        <v>7</v>
      </c>
      <c r="M284" s="60"/>
      <c r="N284" s="59"/>
      <c r="O284" s="59"/>
      <c r="P284" s="61"/>
      <c r="Q284" s="59"/>
      <c r="R284" s="59"/>
      <c r="S284" s="61"/>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62">
        <f t="shared" si="54"/>
        <v>73411.2</v>
      </c>
      <c r="BB284" s="63">
        <f t="shared" si="55"/>
        <v>73411.2</v>
      </c>
      <c r="BC284" s="58" t="str">
        <f t="shared" si="58"/>
        <v>INR  Seventy Three Thousand Four Hundred &amp; Eleven  and Paise Twenty Only</v>
      </c>
      <c r="BD284" s="65">
        <v>1248</v>
      </c>
      <c r="BE284" s="65">
        <f t="shared" si="50"/>
        <v>1411.74</v>
      </c>
      <c r="BF284" s="68">
        <f t="shared" si="51"/>
        <v>239616</v>
      </c>
      <c r="BG284" s="79">
        <f t="shared" si="56"/>
        <v>382.35</v>
      </c>
      <c r="BH284" s="79">
        <f t="shared" si="57"/>
        <v>432.51</v>
      </c>
      <c r="IE284" s="16"/>
      <c r="IF284" s="16"/>
      <c r="IG284" s="16"/>
      <c r="IH284" s="16"/>
      <c r="II284" s="16"/>
    </row>
    <row r="285" spans="1:243" s="15" customFormat="1" ht="75" customHeight="1">
      <c r="A285" s="27">
        <v>273</v>
      </c>
      <c r="B285" s="86" t="s">
        <v>733</v>
      </c>
      <c r="C285" s="47" t="s">
        <v>346</v>
      </c>
      <c r="D285" s="105">
        <v>192</v>
      </c>
      <c r="E285" s="89" t="s">
        <v>251</v>
      </c>
      <c r="F285" s="90">
        <v>48.64</v>
      </c>
      <c r="G285" s="59"/>
      <c r="H285" s="49"/>
      <c r="I285" s="48" t="s">
        <v>39</v>
      </c>
      <c r="J285" s="50">
        <f t="shared" si="52"/>
        <v>1</v>
      </c>
      <c r="K285" s="51" t="s">
        <v>63</v>
      </c>
      <c r="L285" s="51" t="s">
        <v>7</v>
      </c>
      <c r="M285" s="60"/>
      <c r="N285" s="59"/>
      <c r="O285" s="59"/>
      <c r="P285" s="61"/>
      <c r="Q285" s="59"/>
      <c r="R285" s="59"/>
      <c r="S285" s="61"/>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62">
        <f t="shared" si="54"/>
        <v>9338.88</v>
      </c>
      <c r="BB285" s="63">
        <f t="shared" si="55"/>
        <v>9338.88</v>
      </c>
      <c r="BC285" s="58" t="str">
        <f t="shared" si="58"/>
        <v>INR  Nine Thousand Three Hundred &amp; Thirty Eight  and Paise Eighty Eight Only</v>
      </c>
      <c r="BD285" s="65">
        <v>3104</v>
      </c>
      <c r="BE285" s="65">
        <f t="shared" si="50"/>
        <v>3511.24</v>
      </c>
      <c r="BF285" s="68">
        <f t="shared" si="51"/>
        <v>595968</v>
      </c>
      <c r="BG285" s="79">
        <f t="shared" si="56"/>
        <v>48.64</v>
      </c>
      <c r="BH285" s="79">
        <f t="shared" si="57"/>
        <v>55.02</v>
      </c>
      <c r="IE285" s="16"/>
      <c r="IF285" s="16"/>
      <c r="IG285" s="16"/>
      <c r="IH285" s="16"/>
      <c r="II285" s="16"/>
    </row>
    <row r="286" spans="1:243" s="15" customFormat="1" ht="73.5" customHeight="1">
      <c r="A286" s="27">
        <v>274</v>
      </c>
      <c r="B286" s="86" t="s">
        <v>734</v>
      </c>
      <c r="C286" s="47" t="s">
        <v>347</v>
      </c>
      <c r="D286" s="105">
        <v>84</v>
      </c>
      <c r="E286" s="89" t="s">
        <v>251</v>
      </c>
      <c r="F286" s="90">
        <v>64.48</v>
      </c>
      <c r="G286" s="59"/>
      <c r="H286" s="49"/>
      <c r="I286" s="48" t="s">
        <v>39</v>
      </c>
      <c r="J286" s="50">
        <f t="shared" si="52"/>
        <v>1</v>
      </c>
      <c r="K286" s="51" t="s">
        <v>63</v>
      </c>
      <c r="L286" s="51" t="s">
        <v>7</v>
      </c>
      <c r="M286" s="60"/>
      <c r="N286" s="59"/>
      <c r="O286" s="59"/>
      <c r="P286" s="61"/>
      <c r="Q286" s="59"/>
      <c r="R286" s="59"/>
      <c r="S286" s="61"/>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62">
        <f t="shared" si="54"/>
        <v>5416.32</v>
      </c>
      <c r="BB286" s="63">
        <f t="shared" si="55"/>
        <v>5416.32</v>
      </c>
      <c r="BC286" s="58" t="str">
        <f t="shared" si="58"/>
        <v>INR  Five Thousand Four Hundred &amp; Sixteen  and Paise Thirty Two Only</v>
      </c>
      <c r="BD286" s="65">
        <v>1613</v>
      </c>
      <c r="BE286" s="65">
        <f t="shared" si="50"/>
        <v>1824.63</v>
      </c>
      <c r="BF286" s="68">
        <f t="shared" si="51"/>
        <v>135492</v>
      </c>
      <c r="BG286" s="79">
        <f t="shared" si="56"/>
        <v>64.48</v>
      </c>
      <c r="BH286" s="79">
        <f t="shared" si="57"/>
        <v>72.94</v>
      </c>
      <c r="IE286" s="16"/>
      <c r="IF286" s="16"/>
      <c r="IG286" s="16"/>
      <c r="IH286" s="16"/>
      <c r="II286" s="16"/>
    </row>
    <row r="287" spans="1:243" s="15" customFormat="1" ht="213" customHeight="1">
      <c r="A287" s="27">
        <v>275</v>
      </c>
      <c r="B287" s="86" t="s">
        <v>735</v>
      </c>
      <c r="C287" s="47" t="s">
        <v>348</v>
      </c>
      <c r="D287" s="105">
        <v>80</v>
      </c>
      <c r="E287" s="89" t="s">
        <v>250</v>
      </c>
      <c r="F287" s="90">
        <v>64.48</v>
      </c>
      <c r="G287" s="59"/>
      <c r="H287" s="49"/>
      <c r="I287" s="48" t="s">
        <v>39</v>
      </c>
      <c r="J287" s="50">
        <f t="shared" si="52"/>
        <v>1</v>
      </c>
      <c r="K287" s="51" t="s">
        <v>63</v>
      </c>
      <c r="L287" s="51" t="s">
        <v>7</v>
      </c>
      <c r="M287" s="60"/>
      <c r="N287" s="59"/>
      <c r="O287" s="59"/>
      <c r="P287" s="61"/>
      <c r="Q287" s="59"/>
      <c r="R287" s="59"/>
      <c r="S287" s="61"/>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62">
        <f t="shared" si="54"/>
        <v>5158.4</v>
      </c>
      <c r="BB287" s="63">
        <f t="shared" si="55"/>
        <v>5158.4</v>
      </c>
      <c r="BC287" s="58" t="str">
        <f t="shared" si="58"/>
        <v>INR  Five Thousand One Hundred &amp; Fifty Eight  and Paise Forty Only</v>
      </c>
      <c r="BD287" s="65">
        <v>485</v>
      </c>
      <c r="BE287" s="65">
        <f t="shared" si="50"/>
        <v>548.63</v>
      </c>
      <c r="BF287" s="68">
        <f t="shared" si="51"/>
        <v>38800</v>
      </c>
      <c r="BG287" s="79">
        <f t="shared" si="56"/>
        <v>64.48</v>
      </c>
      <c r="BH287" s="79">
        <f t="shared" si="57"/>
        <v>72.94</v>
      </c>
      <c r="IE287" s="16"/>
      <c r="IF287" s="16"/>
      <c r="IG287" s="16"/>
      <c r="IH287" s="16"/>
      <c r="II287" s="16"/>
    </row>
    <row r="288" spans="1:243" s="15" customFormat="1" ht="213" customHeight="1">
      <c r="A288" s="27">
        <v>276</v>
      </c>
      <c r="B288" s="86" t="s">
        <v>736</v>
      </c>
      <c r="C288" s="47" t="s">
        <v>349</v>
      </c>
      <c r="D288" s="105">
        <v>2548</v>
      </c>
      <c r="E288" s="89" t="s">
        <v>250</v>
      </c>
      <c r="F288" s="90">
        <v>74.66</v>
      </c>
      <c r="G288" s="59"/>
      <c r="H288" s="49"/>
      <c r="I288" s="48" t="s">
        <v>39</v>
      </c>
      <c r="J288" s="50">
        <f t="shared" si="52"/>
        <v>1</v>
      </c>
      <c r="K288" s="51" t="s">
        <v>63</v>
      </c>
      <c r="L288" s="51" t="s">
        <v>7</v>
      </c>
      <c r="M288" s="60"/>
      <c r="N288" s="59"/>
      <c r="O288" s="59"/>
      <c r="P288" s="61"/>
      <c r="Q288" s="59"/>
      <c r="R288" s="59"/>
      <c r="S288" s="61"/>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62">
        <f t="shared" si="54"/>
        <v>190233.68</v>
      </c>
      <c r="BB288" s="63">
        <f t="shared" si="55"/>
        <v>190233.68</v>
      </c>
      <c r="BC288" s="58" t="str">
        <f t="shared" si="58"/>
        <v>INR  One Lakh Ninety Thousand Two Hundred &amp; Thirty Three  and Paise Sixty Eight Only</v>
      </c>
      <c r="BD288" s="65">
        <v>881</v>
      </c>
      <c r="BE288" s="65">
        <f t="shared" si="50"/>
        <v>996.59</v>
      </c>
      <c r="BF288" s="68">
        <f t="shared" si="51"/>
        <v>2244788</v>
      </c>
      <c r="BG288" s="79">
        <f t="shared" si="56"/>
        <v>74.66</v>
      </c>
      <c r="BH288" s="79">
        <f t="shared" si="57"/>
        <v>84.46</v>
      </c>
      <c r="IE288" s="16"/>
      <c r="IF288" s="16"/>
      <c r="IG288" s="16"/>
      <c r="IH288" s="16"/>
      <c r="II288" s="16"/>
    </row>
    <row r="289" spans="1:243" s="15" customFormat="1" ht="213" customHeight="1">
      <c r="A289" s="27">
        <v>277</v>
      </c>
      <c r="B289" s="86" t="s">
        <v>737</v>
      </c>
      <c r="C289" s="47" t="s">
        <v>350</v>
      </c>
      <c r="D289" s="105">
        <v>1490</v>
      </c>
      <c r="E289" s="89" t="s">
        <v>253</v>
      </c>
      <c r="F289" s="90">
        <v>105.2</v>
      </c>
      <c r="G289" s="59"/>
      <c r="H289" s="49"/>
      <c r="I289" s="48" t="s">
        <v>39</v>
      </c>
      <c r="J289" s="50">
        <f t="shared" si="52"/>
        <v>1</v>
      </c>
      <c r="K289" s="51" t="s">
        <v>63</v>
      </c>
      <c r="L289" s="51" t="s">
        <v>7</v>
      </c>
      <c r="M289" s="60"/>
      <c r="N289" s="59"/>
      <c r="O289" s="59"/>
      <c r="P289" s="61"/>
      <c r="Q289" s="59"/>
      <c r="R289" s="59"/>
      <c r="S289" s="61"/>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62">
        <f t="shared" si="54"/>
        <v>156748</v>
      </c>
      <c r="BB289" s="63">
        <f t="shared" si="55"/>
        <v>156748</v>
      </c>
      <c r="BC289" s="58" t="str">
        <f t="shared" si="58"/>
        <v>INR  One Lakh Fifty Six Thousand Seven Hundred &amp; Forty Eight  Only</v>
      </c>
      <c r="BD289" s="65">
        <v>430</v>
      </c>
      <c r="BE289" s="65">
        <f t="shared" si="50"/>
        <v>486.42</v>
      </c>
      <c r="BF289" s="68">
        <f t="shared" si="51"/>
        <v>640700</v>
      </c>
      <c r="BG289" s="79">
        <f t="shared" si="56"/>
        <v>105.2</v>
      </c>
      <c r="BH289" s="79">
        <f t="shared" si="57"/>
        <v>119</v>
      </c>
      <c r="IE289" s="16"/>
      <c r="IF289" s="16"/>
      <c r="IG289" s="16"/>
      <c r="IH289" s="16"/>
      <c r="II289" s="16"/>
    </row>
    <row r="290" spans="1:243" s="15" customFormat="1" ht="58.5" customHeight="1">
      <c r="A290" s="27">
        <v>278</v>
      </c>
      <c r="B290" s="86" t="s">
        <v>738</v>
      </c>
      <c r="C290" s="47" t="s">
        <v>351</v>
      </c>
      <c r="D290" s="105">
        <v>12</v>
      </c>
      <c r="E290" s="89" t="s">
        <v>251</v>
      </c>
      <c r="F290" s="90">
        <v>11802.94</v>
      </c>
      <c r="G290" s="59"/>
      <c r="H290" s="49"/>
      <c r="I290" s="48" t="s">
        <v>39</v>
      </c>
      <c r="J290" s="50">
        <f t="shared" si="52"/>
        <v>1</v>
      </c>
      <c r="K290" s="51" t="s">
        <v>63</v>
      </c>
      <c r="L290" s="51" t="s">
        <v>7</v>
      </c>
      <c r="M290" s="60"/>
      <c r="N290" s="59"/>
      <c r="O290" s="59"/>
      <c r="P290" s="61"/>
      <c r="Q290" s="59"/>
      <c r="R290" s="59"/>
      <c r="S290" s="61"/>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62">
        <f t="shared" si="54"/>
        <v>141635.28</v>
      </c>
      <c r="BB290" s="63">
        <f t="shared" si="55"/>
        <v>141635.28</v>
      </c>
      <c r="BC290" s="58" t="str">
        <f t="shared" si="58"/>
        <v>INR  One Lakh Forty One Thousand Six Hundred &amp; Thirty Five  and Paise Twenty Eight Only</v>
      </c>
      <c r="BD290" s="65">
        <v>613</v>
      </c>
      <c r="BE290" s="65">
        <f t="shared" si="50"/>
        <v>693.43</v>
      </c>
      <c r="BF290" s="68">
        <f t="shared" si="51"/>
        <v>7356</v>
      </c>
      <c r="BG290" s="79">
        <f t="shared" si="56"/>
        <v>11802.94</v>
      </c>
      <c r="BH290" s="79">
        <f t="shared" si="57"/>
        <v>13351.49</v>
      </c>
      <c r="IE290" s="16"/>
      <c r="IF290" s="16"/>
      <c r="IG290" s="16"/>
      <c r="IH290" s="16"/>
      <c r="II290" s="16"/>
    </row>
    <row r="291" spans="1:243" s="15" customFormat="1" ht="63.75" customHeight="1">
      <c r="A291" s="27">
        <v>279</v>
      </c>
      <c r="B291" s="86" t="s">
        <v>739</v>
      </c>
      <c r="C291" s="47" t="s">
        <v>352</v>
      </c>
      <c r="D291" s="105">
        <v>24</v>
      </c>
      <c r="E291" s="89" t="s">
        <v>251</v>
      </c>
      <c r="F291" s="90">
        <v>255.65</v>
      </c>
      <c r="G291" s="59"/>
      <c r="H291" s="49"/>
      <c r="I291" s="48" t="s">
        <v>39</v>
      </c>
      <c r="J291" s="50">
        <f t="shared" si="52"/>
        <v>1</v>
      </c>
      <c r="K291" s="51" t="s">
        <v>63</v>
      </c>
      <c r="L291" s="51" t="s">
        <v>7</v>
      </c>
      <c r="M291" s="60"/>
      <c r="N291" s="59"/>
      <c r="O291" s="59"/>
      <c r="P291" s="61"/>
      <c r="Q291" s="59"/>
      <c r="R291" s="59"/>
      <c r="S291" s="61"/>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62">
        <f t="shared" si="54"/>
        <v>6135.6</v>
      </c>
      <c r="BB291" s="63">
        <f t="shared" si="55"/>
        <v>6135.6</v>
      </c>
      <c r="BC291" s="58" t="str">
        <f t="shared" si="58"/>
        <v>INR  Six Thousand One Hundred &amp; Thirty Five  and Paise Sixty Only</v>
      </c>
      <c r="BD291" s="65">
        <v>223</v>
      </c>
      <c r="BE291" s="65">
        <f t="shared" si="50"/>
        <v>252.26</v>
      </c>
      <c r="BF291" s="68">
        <f t="shared" si="51"/>
        <v>5352</v>
      </c>
      <c r="BG291" s="79">
        <f t="shared" si="56"/>
        <v>255.65</v>
      </c>
      <c r="BH291" s="79">
        <f t="shared" si="57"/>
        <v>289.19</v>
      </c>
      <c r="IE291" s="16"/>
      <c r="IF291" s="16"/>
      <c r="IG291" s="16"/>
      <c r="IH291" s="16"/>
      <c r="II291" s="16"/>
    </row>
    <row r="292" spans="1:243" s="15" customFormat="1" ht="63.75" customHeight="1">
      <c r="A292" s="27">
        <v>280</v>
      </c>
      <c r="B292" s="86" t="s">
        <v>473</v>
      </c>
      <c r="C292" s="47" t="s">
        <v>353</v>
      </c>
      <c r="D292" s="105">
        <v>72</v>
      </c>
      <c r="E292" s="89" t="s">
        <v>251</v>
      </c>
      <c r="F292" s="90">
        <v>21.49</v>
      </c>
      <c r="G292" s="59"/>
      <c r="H292" s="49"/>
      <c r="I292" s="48" t="s">
        <v>39</v>
      </c>
      <c r="J292" s="50">
        <f t="shared" si="52"/>
        <v>1</v>
      </c>
      <c r="K292" s="51" t="s">
        <v>63</v>
      </c>
      <c r="L292" s="51" t="s">
        <v>7</v>
      </c>
      <c r="M292" s="60"/>
      <c r="N292" s="59"/>
      <c r="O292" s="59"/>
      <c r="P292" s="61"/>
      <c r="Q292" s="59"/>
      <c r="R292" s="59"/>
      <c r="S292" s="61"/>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62">
        <f t="shared" si="54"/>
        <v>1547.28</v>
      </c>
      <c r="BB292" s="63">
        <f t="shared" si="55"/>
        <v>1547.28</v>
      </c>
      <c r="BC292" s="58" t="str">
        <f t="shared" si="58"/>
        <v>INR  One Thousand Five Hundred &amp; Forty Seven  and Paise Twenty Eight Only</v>
      </c>
      <c r="BD292" s="65">
        <v>135</v>
      </c>
      <c r="BE292" s="65">
        <f t="shared" si="50"/>
        <v>152.71</v>
      </c>
      <c r="BF292" s="68">
        <f t="shared" si="51"/>
        <v>9720</v>
      </c>
      <c r="BG292" s="79">
        <f t="shared" si="56"/>
        <v>21.49</v>
      </c>
      <c r="BH292" s="79">
        <f t="shared" si="57"/>
        <v>24.31</v>
      </c>
      <c r="IE292" s="16"/>
      <c r="IF292" s="16"/>
      <c r="IG292" s="16"/>
      <c r="IH292" s="16"/>
      <c r="II292" s="16"/>
    </row>
    <row r="293" spans="1:243" s="15" customFormat="1" ht="409.5" customHeight="1">
      <c r="A293" s="27">
        <v>281</v>
      </c>
      <c r="B293" s="86" t="s">
        <v>740</v>
      </c>
      <c r="C293" s="47" t="s">
        <v>354</v>
      </c>
      <c r="D293" s="105">
        <v>6</v>
      </c>
      <c r="E293" s="89" t="s">
        <v>254</v>
      </c>
      <c r="F293" s="90">
        <v>105847.52</v>
      </c>
      <c r="G293" s="59"/>
      <c r="H293" s="49"/>
      <c r="I293" s="48" t="s">
        <v>39</v>
      </c>
      <c r="J293" s="50">
        <f aca="true" t="shared" si="59" ref="J293:J306">IF(I293="Less(-)",-1,1)</f>
        <v>1</v>
      </c>
      <c r="K293" s="51" t="s">
        <v>63</v>
      </c>
      <c r="L293" s="51" t="s">
        <v>7</v>
      </c>
      <c r="M293" s="60"/>
      <c r="N293" s="59"/>
      <c r="O293" s="59"/>
      <c r="P293" s="61"/>
      <c r="Q293" s="59"/>
      <c r="R293" s="59"/>
      <c r="S293" s="61"/>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62">
        <f t="shared" si="54"/>
        <v>635085.12</v>
      </c>
      <c r="BB293" s="63">
        <f t="shared" si="55"/>
        <v>635085.12</v>
      </c>
      <c r="BC293" s="58" t="str">
        <f aca="true" t="shared" si="60" ref="BC293:BC306">SpellNumber(L293,BB293)</f>
        <v>INR  Six Lakh Thirty Five Thousand  &amp;Eighty Five  and Paise Twelve Only</v>
      </c>
      <c r="BD293" s="65">
        <v>77.54</v>
      </c>
      <c r="BE293" s="65">
        <f aca="true" t="shared" si="61" ref="BE293:BE350">BD293*1.12*1.01</f>
        <v>87.71</v>
      </c>
      <c r="BF293" s="68">
        <f aca="true" t="shared" si="62" ref="BF293:BF350">D293*BD293</f>
        <v>465.24</v>
      </c>
      <c r="BG293" s="79">
        <f t="shared" si="56"/>
        <v>105847.52</v>
      </c>
      <c r="BH293" s="79">
        <f t="shared" si="57"/>
        <v>119734.71</v>
      </c>
      <c r="IE293" s="16">
        <v>2</v>
      </c>
      <c r="IF293" s="16" t="s">
        <v>35</v>
      </c>
      <c r="IG293" s="16" t="s">
        <v>44</v>
      </c>
      <c r="IH293" s="16">
        <v>10</v>
      </c>
      <c r="II293" s="16" t="s">
        <v>38</v>
      </c>
    </row>
    <row r="294" spans="1:243" s="15" customFormat="1" ht="362.25" customHeight="1">
      <c r="A294" s="27">
        <v>282</v>
      </c>
      <c r="B294" s="86" t="s">
        <v>863</v>
      </c>
      <c r="C294" s="47" t="s">
        <v>355</v>
      </c>
      <c r="D294" s="105">
        <v>6</v>
      </c>
      <c r="E294" s="89" t="s">
        <v>254</v>
      </c>
      <c r="F294" s="90">
        <v>19069.77</v>
      </c>
      <c r="G294" s="59"/>
      <c r="H294" s="49"/>
      <c r="I294" s="48" t="s">
        <v>39</v>
      </c>
      <c r="J294" s="50">
        <f t="shared" si="59"/>
        <v>1</v>
      </c>
      <c r="K294" s="51" t="s">
        <v>63</v>
      </c>
      <c r="L294" s="51" t="s">
        <v>7</v>
      </c>
      <c r="M294" s="60"/>
      <c r="N294" s="59"/>
      <c r="O294" s="59"/>
      <c r="P294" s="61"/>
      <c r="Q294" s="59"/>
      <c r="R294" s="59"/>
      <c r="S294" s="61"/>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62">
        <f t="shared" si="54"/>
        <v>114418.62</v>
      </c>
      <c r="BB294" s="63">
        <f t="shared" si="55"/>
        <v>114418.62</v>
      </c>
      <c r="BC294" s="58" t="str">
        <f t="shared" si="60"/>
        <v>INR  One Lakh Fourteen Thousand Four Hundred &amp; Eighteen  and Paise Sixty Two Only</v>
      </c>
      <c r="BD294" s="65">
        <v>355.41</v>
      </c>
      <c r="BE294" s="65">
        <f t="shared" si="61"/>
        <v>402.04</v>
      </c>
      <c r="BF294" s="68">
        <f t="shared" si="62"/>
        <v>2132.46</v>
      </c>
      <c r="BG294" s="79">
        <f t="shared" si="56"/>
        <v>19069.77</v>
      </c>
      <c r="BH294" s="79">
        <f t="shared" si="57"/>
        <v>21571.72</v>
      </c>
      <c r="IE294" s="16">
        <v>3</v>
      </c>
      <c r="IF294" s="16" t="s">
        <v>46</v>
      </c>
      <c r="IG294" s="16" t="s">
        <v>47</v>
      </c>
      <c r="IH294" s="16">
        <v>10</v>
      </c>
      <c r="II294" s="16" t="s">
        <v>38</v>
      </c>
    </row>
    <row r="295" spans="1:243" s="15" customFormat="1" ht="324.75" customHeight="1">
      <c r="A295" s="27">
        <v>283</v>
      </c>
      <c r="B295" s="86" t="s">
        <v>741</v>
      </c>
      <c r="C295" s="47" t="s">
        <v>356</v>
      </c>
      <c r="D295" s="105">
        <v>30</v>
      </c>
      <c r="E295" s="89" t="s">
        <v>254</v>
      </c>
      <c r="F295" s="90">
        <v>8504.36</v>
      </c>
      <c r="G295" s="59"/>
      <c r="H295" s="49"/>
      <c r="I295" s="48" t="s">
        <v>39</v>
      </c>
      <c r="J295" s="50">
        <f t="shared" si="59"/>
        <v>1</v>
      </c>
      <c r="K295" s="51" t="s">
        <v>63</v>
      </c>
      <c r="L295" s="51" t="s">
        <v>7</v>
      </c>
      <c r="M295" s="60"/>
      <c r="N295" s="59"/>
      <c r="O295" s="59"/>
      <c r="P295" s="61"/>
      <c r="Q295" s="59"/>
      <c r="R295" s="59"/>
      <c r="S295" s="61"/>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62">
        <f t="shared" si="54"/>
        <v>255130.8</v>
      </c>
      <c r="BB295" s="63">
        <f t="shared" si="55"/>
        <v>255130.8</v>
      </c>
      <c r="BC295" s="58" t="str">
        <f t="shared" si="60"/>
        <v>INR  Two Lakh Fifty Five Thousand One Hundred &amp; Thirty  and Paise Eighty Only</v>
      </c>
      <c r="BD295" s="65">
        <v>487.41</v>
      </c>
      <c r="BE295" s="65">
        <f t="shared" si="61"/>
        <v>551.36</v>
      </c>
      <c r="BF295" s="68">
        <f t="shared" si="62"/>
        <v>14622.3</v>
      </c>
      <c r="BG295" s="79">
        <f t="shared" si="56"/>
        <v>8504.36</v>
      </c>
      <c r="BH295" s="79">
        <f t="shared" si="57"/>
        <v>9620.13</v>
      </c>
      <c r="IE295" s="16">
        <v>1.01</v>
      </c>
      <c r="IF295" s="16" t="s">
        <v>40</v>
      </c>
      <c r="IG295" s="16" t="s">
        <v>36</v>
      </c>
      <c r="IH295" s="16">
        <v>123.223</v>
      </c>
      <c r="II295" s="16" t="s">
        <v>38</v>
      </c>
    </row>
    <row r="296" spans="1:243" s="15" customFormat="1" ht="270.75" customHeight="1">
      <c r="A296" s="27">
        <v>284</v>
      </c>
      <c r="B296" s="86" t="s">
        <v>864</v>
      </c>
      <c r="C296" s="47" t="s">
        <v>357</v>
      </c>
      <c r="D296" s="105">
        <v>43.65</v>
      </c>
      <c r="E296" s="89" t="s">
        <v>474</v>
      </c>
      <c r="F296" s="90">
        <v>2873.17</v>
      </c>
      <c r="G296" s="59"/>
      <c r="H296" s="49"/>
      <c r="I296" s="48" t="s">
        <v>39</v>
      </c>
      <c r="J296" s="50">
        <f t="shared" si="59"/>
        <v>1</v>
      </c>
      <c r="K296" s="51" t="s">
        <v>63</v>
      </c>
      <c r="L296" s="51" t="s">
        <v>7</v>
      </c>
      <c r="M296" s="60"/>
      <c r="N296" s="59"/>
      <c r="O296" s="59"/>
      <c r="P296" s="61"/>
      <c r="Q296" s="59"/>
      <c r="R296" s="59"/>
      <c r="S296" s="61"/>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62">
        <f t="shared" si="54"/>
        <v>125413.87</v>
      </c>
      <c r="BB296" s="63">
        <f t="shared" si="55"/>
        <v>125413.87</v>
      </c>
      <c r="BC296" s="58" t="str">
        <f t="shared" si="60"/>
        <v>INR  One Lakh Twenty Five Thousand Four Hundred &amp; Thirteen  and Paise Eighty Seven Only</v>
      </c>
      <c r="BD296" s="65">
        <v>110</v>
      </c>
      <c r="BE296" s="65">
        <f t="shared" si="61"/>
        <v>124.43</v>
      </c>
      <c r="BF296" s="68">
        <f t="shared" si="62"/>
        <v>4801.5</v>
      </c>
      <c r="BG296" s="79">
        <f t="shared" si="56"/>
        <v>2873.17</v>
      </c>
      <c r="BH296" s="79">
        <f t="shared" si="57"/>
        <v>3250.13</v>
      </c>
      <c r="IE296" s="16"/>
      <c r="IF296" s="16"/>
      <c r="IG296" s="16"/>
      <c r="IH296" s="16"/>
      <c r="II296" s="16"/>
    </row>
    <row r="297" spans="1:243" s="15" customFormat="1" ht="192" customHeight="1">
      <c r="A297" s="27">
        <v>285</v>
      </c>
      <c r="B297" s="86" t="s">
        <v>742</v>
      </c>
      <c r="C297" s="47" t="s">
        <v>358</v>
      </c>
      <c r="D297" s="105">
        <v>550</v>
      </c>
      <c r="E297" s="89" t="s">
        <v>480</v>
      </c>
      <c r="F297" s="90">
        <v>2123.26</v>
      </c>
      <c r="G297" s="59"/>
      <c r="H297" s="49"/>
      <c r="I297" s="48" t="s">
        <v>39</v>
      </c>
      <c r="J297" s="50">
        <f t="shared" si="59"/>
        <v>1</v>
      </c>
      <c r="K297" s="51" t="s">
        <v>63</v>
      </c>
      <c r="L297" s="51" t="s">
        <v>7</v>
      </c>
      <c r="M297" s="60"/>
      <c r="N297" s="59"/>
      <c r="O297" s="59"/>
      <c r="P297" s="61"/>
      <c r="Q297" s="59"/>
      <c r="R297" s="59"/>
      <c r="S297" s="61"/>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62">
        <f t="shared" si="54"/>
        <v>1167793</v>
      </c>
      <c r="BB297" s="63">
        <f t="shared" si="55"/>
        <v>1167793</v>
      </c>
      <c r="BC297" s="58" t="str">
        <f t="shared" si="60"/>
        <v>INR  Eleven Lakh Sixty Seven Thousand Seven Hundred &amp; Ninety Three  Only</v>
      </c>
      <c r="BD297" s="65">
        <v>266</v>
      </c>
      <c r="BE297" s="65">
        <f t="shared" si="61"/>
        <v>300.9</v>
      </c>
      <c r="BF297" s="68">
        <f t="shared" si="62"/>
        <v>146300</v>
      </c>
      <c r="BG297" s="79">
        <f t="shared" si="56"/>
        <v>2123.26</v>
      </c>
      <c r="BH297" s="79">
        <f t="shared" si="57"/>
        <v>2401.83</v>
      </c>
      <c r="IE297" s="16"/>
      <c r="IF297" s="16"/>
      <c r="IG297" s="16"/>
      <c r="IH297" s="16"/>
      <c r="II297" s="16"/>
    </row>
    <row r="298" spans="1:243" s="15" customFormat="1" ht="198" customHeight="1">
      <c r="A298" s="27">
        <v>286</v>
      </c>
      <c r="B298" s="86" t="s">
        <v>459</v>
      </c>
      <c r="C298" s="47" t="s">
        <v>359</v>
      </c>
      <c r="D298" s="105">
        <v>300</v>
      </c>
      <c r="E298" s="89" t="s">
        <v>842</v>
      </c>
      <c r="F298" s="90">
        <v>719.44</v>
      </c>
      <c r="G298" s="59"/>
      <c r="H298" s="49"/>
      <c r="I298" s="48" t="s">
        <v>39</v>
      </c>
      <c r="J298" s="50">
        <f t="shared" si="59"/>
        <v>1</v>
      </c>
      <c r="K298" s="51" t="s">
        <v>63</v>
      </c>
      <c r="L298" s="51" t="s">
        <v>7</v>
      </c>
      <c r="M298" s="60"/>
      <c r="N298" s="59"/>
      <c r="O298" s="59"/>
      <c r="P298" s="61"/>
      <c r="Q298" s="59"/>
      <c r="R298" s="59"/>
      <c r="S298" s="61"/>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62">
        <f t="shared" si="54"/>
        <v>215832</v>
      </c>
      <c r="BB298" s="63">
        <f t="shared" si="55"/>
        <v>215832</v>
      </c>
      <c r="BC298" s="58" t="str">
        <f t="shared" si="60"/>
        <v>INR  Two Lakh Fifteen Thousand Eight Hundred &amp; Thirty Two  Only</v>
      </c>
      <c r="BD298" s="65">
        <v>40</v>
      </c>
      <c r="BE298" s="65">
        <f t="shared" si="61"/>
        <v>45.25</v>
      </c>
      <c r="BF298" s="68">
        <f t="shared" si="62"/>
        <v>12000</v>
      </c>
      <c r="BG298" s="79">
        <f t="shared" si="56"/>
        <v>719.44</v>
      </c>
      <c r="BH298" s="79">
        <f t="shared" si="57"/>
        <v>813.83</v>
      </c>
      <c r="IE298" s="16"/>
      <c r="IF298" s="16"/>
      <c r="IG298" s="16"/>
      <c r="IH298" s="16"/>
      <c r="II298" s="16"/>
    </row>
    <row r="299" spans="1:243" s="15" customFormat="1" ht="79.5" customHeight="1">
      <c r="A299" s="27">
        <v>287</v>
      </c>
      <c r="B299" s="86" t="s">
        <v>743</v>
      </c>
      <c r="C299" s="47" t="s">
        <v>360</v>
      </c>
      <c r="D299" s="105">
        <v>3.494</v>
      </c>
      <c r="E299" s="89" t="s">
        <v>843</v>
      </c>
      <c r="F299" s="90">
        <v>11185.31</v>
      </c>
      <c r="G299" s="59"/>
      <c r="H299" s="49"/>
      <c r="I299" s="48" t="s">
        <v>39</v>
      </c>
      <c r="J299" s="50">
        <f t="shared" si="59"/>
        <v>1</v>
      </c>
      <c r="K299" s="51" t="s">
        <v>63</v>
      </c>
      <c r="L299" s="51" t="s">
        <v>7</v>
      </c>
      <c r="M299" s="60"/>
      <c r="N299" s="59"/>
      <c r="O299" s="59"/>
      <c r="P299" s="61"/>
      <c r="Q299" s="59"/>
      <c r="R299" s="59"/>
      <c r="S299" s="61"/>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62">
        <f t="shared" si="54"/>
        <v>39081.47</v>
      </c>
      <c r="BB299" s="63">
        <f t="shared" si="55"/>
        <v>39081.47</v>
      </c>
      <c r="BC299" s="58" t="str">
        <f t="shared" si="60"/>
        <v>INR  Thirty Nine Thousand  &amp;Eighty One  and Paise Forty Seven Only</v>
      </c>
      <c r="BD299" s="65">
        <v>4818.66</v>
      </c>
      <c r="BE299" s="65">
        <f t="shared" si="61"/>
        <v>5450.87</v>
      </c>
      <c r="BF299" s="68">
        <f t="shared" si="62"/>
        <v>16836.4</v>
      </c>
      <c r="BG299" s="79">
        <f t="shared" si="56"/>
        <v>11185.31</v>
      </c>
      <c r="BH299" s="79">
        <f t="shared" si="57"/>
        <v>12652.82</v>
      </c>
      <c r="IE299" s="16"/>
      <c r="IF299" s="16"/>
      <c r="IG299" s="16"/>
      <c r="IH299" s="16"/>
      <c r="II299" s="16"/>
    </row>
    <row r="300" spans="1:243" s="15" customFormat="1" ht="80.25" customHeight="1">
      <c r="A300" s="27">
        <v>288</v>
      </c>
      <c r="B300" s="86" t="s">
        <v>456</v>
      </c>
      <c r="C300" s="47" t="s">
        <v>361</v>
      </c>
      <c r="D300" s="105">
        <v>21.84</v>
      </c>
      <c r="E300" s="89" t="s">
        <v>480</v>
      </c>
      <c r="F300" s="90">
        <v>1475.08</v>
      </c>
      <c r="G300" s="59"/>
      <c r="H300" s="49"/>
      <c r="I300" s="48" t="s">
        <v>39</v>
      </c>
      <c r="J300" s="50">
        <f t="shared" si="59"/>
        <v>1</v>
      </c>
      <c r="K300" s="51" t="s">
        <v>63</v>
      </c>
      <c r="L300" s="51" t="s">
        <v>7</v>
      </c>
      <c r="M300" s="60"/>
      <c r="N300" s="59"/>
      <c r="O300" s="59"/>
      <c r="P300" s="61"/>
      <c r="Q300" s="59"/>
      <c r="R300" s="59"/>
      <c r="S300" s="61"/>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62">
        <f t="shared" si="54"/>
        <v>32215.75</v>
      </c>
      <c r="BB300" s="63">
        <f t="shared" si="55"/>
        <v>32215.75</v>
      </c>
      <c r="BC300" s="58" t="str">
        <f t="shared" si="60"/>
        <v>INR  Thirty Two Thousand Two Hundred &amp; Fifteen  and Paise Seventy Five Only</v>
      </c>
      <c r="BD300" s="65">
        <v>5920.24</v>
      </c>
      <c r="BE300" s="65">
        <f t="shared" si="61"/>
        <v>6696.98</v>
      </c>
      <c r="BF300" s="68">
        <f t="shared" si="62"/>
        <v>129298.04</v>
      </c>
      <c r="BG300" s="79">
        <f t="shared" si="56"/>
        <v>1475.08</v>
      </c>
      <c r="BH300" s="79">
        <f t="shared" si="57"/>
        <v>1668.61</v>
      </c>
      <c r="IE300" s="16"/>
      <c r="IF300" s="16"/>
      <c r="IG300" s="16"/>
      <c r="IH300" s="16"/>
      <c r="II300" s="16"/>
    </row>
    <row r="301" spans="1:243" s="15" customFormat="1" ht="84" customHeight="1">
      <c r="A301" s="27">
        <v>289</v>
      </c>
      <c r="B301" s="86" t="s">
        <v>846</v>
      </c>
      <c r="C301" s="47" t="s">
        <v>362</v>
      </c>
      <c r="D301" s="105">
        <v>5.13</v>
      </c>
      <c r="E301" s="89" t="s">
        <v>482</v>
      </c>
      <c r="F301" s="90">
        <v>6850.72</v>
      </c>
      <c r="G301" s="59"/>
      <c r="H301" s="49"/>
      <c r="I301" s="48" t="s">
        <v>39</v>
      </c>
      <c r="J301" s="50">
        <f t="shared" si="59"/>
        <v>1</v>
      </c>
      <c r="K301" s="51" t="s">
        <v>63</v>
      </c>
      <c r="L301" s="51" t="s">
        <v>7</v>
      </c>
      <c r="M301" s="60"/>
      <c r="N301" s="59"/>
      <c r="O301" s="59"/>
      <c r="P301" s="61"/>
      <c r="Q301" s="59"/>
      <c r="R301" s="59"/>
      <c r="S301" s="61"/>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62">
        <f t="shared" si="54"/>
        <v>35144.19</v>
      </c>
      <c r="BB301" s="63">
        <f t="shared" si="55"/>
        <v>35144.19</v>
      </c>
      <c r="BC301" s="58" t="str">
        <f t="shared" si="60"/>
        <v>INR  Thirty Five Thousand One Hundred &amp; Forty Four  and Paise Nineteen Only</v>
      </c>
      <c r="BD301" s="65">
        <v>359</v>
      </c>
      <c r="BE301" s="65">
        <f t="shared" si="61"/>
        <v>406.1</v>
      </c>
      <c r="BF301" s="68">
        <f t="shared" si="62"/>
        <v>1841.67</v>
      </c>
      <c r="BG301" s="79">
        <f t="shared" si="56"/>
        <v>6850.72</v>
      </c>
      <c r="BH301" s="79">
        <f t="shared" si="57"/>
        <v>7749.53</v>
      </c>
      <c r="IE301" s="16"/>
      <c r="IF301" s="16"/>
      <c r="IG301" s="16"/>
      <c r="IH301" s="16"/>
      <c r="II301" s="16"/>
    </row>
    <row r="302" spans="1:243" s="15" customFormat="1" ht="234.75" customHeight="1">
      <c r="A302" s="27">
        <v>290</v>
      </c>
      <c r="B302" s="86" t="s">
        <v>744</v>
      </c>
      <c r="C302" s="47" t="s">
        <v>363</v>
      </c>
      <c r="D302" s="105">
        <v>90</v>
      </c>
      <c r="E302" s="89" t="s">
        <v>414</v>
      </c>
      <c r="F302" s="90">
        <v>737.54</v>
      </c>
      <c r="G302" s="59"/>
      <c r="H302" s="49"/>
      <c r="I302" s="48" t="s">
        <v>39</v>
      </c>
      <c r="J302" s="50">
        <f t="shared" si="59"/>
        <v>1</v>
      </c>
      <c r="K302" s="51" t="s">
        <v>63</v>
      </c>
      <c r="L302" s="51" t="s">
        <v>7</v>
      </c>
      <c r="M302" s="60"/>
      <c r="N302" s="59"/>
      <c r="O302" s="59"/>
      <c r="P302" s="61"/>
      <c r="Q302" s="59"/>
      <c r="R302" s="59"/>
      <c r="S302" s="61"/>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62">
        <f t="shared" si="54"/>
        <v>66378.6</v>
      </c>
      <c r="BB302" s="63">
        <f t="shared" si="55"/>
        <v>66378.6</v>
      </c>
      <c r="BC302" s="58" t="str">
        <f t="shared" si="60"/>
        <v>INR  Sixty Six Thousand Three Hundred &amp; Seventy Eight  and Paise Sixty Only</v>
      </c>
      <c r="BD302" s="65">
        <v>377</v>
      </c>
      <c r="BE302" s="65">
        <f t="shared" si="61"/>
        <v>426.46</v>
      </c>
      <c r="BF302" s="68">
        <f t="shared" si="62"/>
        <v>33930</v>
      </c>
      <c r="BG302" s="79">
        <f t="shared" si="56"/>
        <v>737.54</v>
      </c>
      <c r="BH302" s="79">
        <f t="shared" si="57"/>
        <v>834.31</v>
      </c>
      <c r="IE302" s="16"/>
      <c r="IF302" s="16"/>
      <c r="IG302" s="16"/>
      <c r="IH302" s="16"/>
      <c r="II302" s="16"/>
    </row>
    <row r="303" spans="1:243" s="15" customFormat="1" ht="234.75" customHeight="1">
      <c r="A303" s="27">
        <v>291</v>
      </c>
      <c r="B303" s="86" t="s">
        <v>745</v>
      </c>
      <c r="C303" s="47" t="s">
        <v>365</v>
      </c>
      <c r="D303" s="105">
        <v>90</v>
      </c>
      <c r="E303" s="89" t="s">
        <v>414</v>
      </c>
      <c r="F303" s="90">
        <v>455.87</v>
      </c>
      <c r="G303" s="59"/>
      <c r="H303" s="49"/>
      <c r="I303" s="48" t="s">
        <v>39</v>
      </c>
      <c r="J303" s="50">
        <f t="shared" si="59"/>
        <v>1</v>
      </c>
      <c r="K303" s="51" t="s">
        <v>63</v>
      </c>
      <c r="L303" s="51" t="s">
        <v>7</v>
      </c>
      <c r="M303" s="60"/>
      <c r="N303" s="59"/>
      <c r="O303" s="59"/>
      <c r="P303" s="61"/>
      <c r="Q303" s="59"/>
      <c r="R303" s="59"/>
      <c r="S303" s="61"/>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62">
        <f t="shared" si="54"/>
        <v>41028.3</v>
      </c>
      <c r="BB303" s="63">
        <f t="shared" si="55"/>
        <v>41028.3</v>
      </c>
      <c r="BC303" s="58" t="str">
        <f t="shared" si="60"/>
        <v>INR  Forty One Thousand  &amp;Twenty Eight  and Paise Thirty Only</v>
      </c>
      <c r="BD303" s="65">
        <v>395</v>
      </c>
      <c r="BE303" s="65">
        <f t="shared" si="61"/>
        <v>446.82</v>
      </c>
      <c r="BF303" s="68">
        <f t="shared" si="62"/>
        <v>35550</v>
      </c>
      <c r="BG303" s="79">
        <f t="shared" si="56"/>
        <v>455.87</v>
      </c>
      <c r="BH303" s="79">
        <f t="shared" si="57"/>
        <v>515.68</v>
      </c>
      <c r="IE303" s="16"/>
      <c r="IF303" s="16"/>
      <c r="IG303" s="16"/>
      <c r="IH303" s="16"/>
      <c r="II303" s="16"/>
    </row>
    <row r="304" spans="1:243" s="15" customFormat="1" ht="234.75" customHeight="1">
      <c r="A304" s="27">
        <v>292</v>
      </c>
      <c r="B304" s="86" t="s">
        <v>746</v>
      </c>
      <c r="C304" s="47" t="s">
        <v>366</v>
      </c>
      <c r="D304" s="105">
        <v>60</v>
      </c>
      <c r="E304" s="89" t="s">
        <v>414</v>
      </c>
      <c r="F304" s="90">
        <v>351.8</v>
      </c>
      <c r="G304" s="59"/>
      <c r="H304" s="49"/>
      <c r="I304" s="48" t="s">
        <v>39</v>
      </c>
      <c r="J304" s="50">
        <f t="shared" si="59"/>
        <v>1</v>
      </c>
      <c r="K304" s="51" t="s">
        <v>63</v>
      </c>
      <c r="L304" s="51" t="s">
        <v>7</v>
      </c>
      <c r="M304" s="60"/>
      <c r="N304" s="59"/>
      <c r="O304" s="59"/>
      <c r="P304" s="61"/>
      <c r="Q304" s="59"/>
      <c r="R304" s="59"/>
      <c r="S304" s="61"/>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62">
        <f t="shared" si="54"/>
        <v>21108</v>
      </c>
      <c r="BB304" s="63">
        <f t="shared" si="55"/>
        <v>21108</v>
      </c>
      <c r="BC304" s="58" t="str">
        <f t="shared" si="60"/>
        <v>INR  Twenty One Thousand One Hundred &amp; Eight  Only</v>
      </c>
      <c r="BD304" s="65">
        <v>71269</v>
      </c>
      <c r="BE304" s="65">
        <f t="shared" si="61"/>
        <v>80619.49</v>
      </c>
      <c r="BF304" s="68">
        <f t="shared" si="62"/>
        <v>4276140</v>
      </c>
      <c r="BG304" s="79">
        <f t="shared" si="56"/>
        <v>351.8</v>
      </c>
      <c r="BH304" s="79">
        <f t="shared" si="57"/>
        <v>397.96</v>
      </c>
      <c r="IE304" s="16"/>
      <c r="IF304" s="16"/>
      <c r="IG304" s="16"/>
      <c r="IH304" s="16"/>
      <c r="II304" s="16"/>
    </row>
    <row r="305" spans="1:243" s="15" customFormat="1" ht="93.75" customHeight="1">
      <c r="A305" s="27">
        <v>293</v>
      </c>
      <c r="B305" s="86" t="s">
        <v>847</v>
      </c>
      <c r="C305" s="47" t="s">
        <v>367</v>
      </c>
      <c r="D305" s="105">
        <v>13.38</v>
      </c>
      <c r="E305" s="89" t="s">
        <v>835</v>
      </c>
      <c r="F305" s="90">
        <v>1933.22</v>
      </c>
      <c r="G305" s="59"/>
      <c r="H305" s="49"/>
      <c r="I305" s="48" t="s">
        <v>39</v>
      </c>
      <c r="J305" s="50">
        <f t="shared" si="59"/>
        <v>1</v>
      </c>
      <c r="K305" s="51" t="s">
        <v>63</v>
      </c>
      <c r="L305" s="51" t="s">
        <v>7</v>
      </c>
      <c r="M305" s="60"/>
      <c r="N305" s="59"/>
      <c r="O305" s="59"/>
      <c r="P305" s="61"/>
      <c r="Q305" s="59"/>
      <c r="R305" s="59"/>
      <c r="S305" s="61"/>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62">
        <f t="shared" si="54"/>
        <v>25866.48</v>
      </c>
      <c r="BB305" s="63">
        <f t="shared" si="55"/>
        <v>25866.48</v>
      </c>
      <c r="BC305" s="58" t="str">
        <f t="shared" si="60"/>
        <v>INR  Twenty Five Thousand Eight Hundred &amp; Sixty Six  and Paise Forty Eight Only</v>
      </c>
      <c r="BD305" s="65">
        <v>71699</v>
      </c>
      <c r="BE305" s="65">
        <f t="shared" si="61"/>
        <v>81105.91</v>
      </c>
      <c r="BF305" s="68">
        <f t="shared" si="62"/>
        <v>959332.62</v>
      </c>
      <c r="BG305" s="79">
        <f t="shared" si="56"/>
        <v>1933.22</v>
      </c>
      <c r="BH305" s="79">
        <f t="shared" si="57"/>
        <v>2186.86</v>
      </c>
      <c r="IE305" s="16"/>
      <c r="IF305" s="16"/>
      <c r="IG305" s="16"/>
      <c r="IH305" s="16"/>
      <c r="II305" s="16"/>
    </row>
    <row r="306" spans="1:243" s="15" customFormat="1" ht="90" customHeight="1">
      <c r="A306" s="27">
        <v>294</v>
      </c>
      <c r="B306" s="86" t="s">
        <v>855</v>
      </c>
      <c r="C306" s="47" t="s">
        <v>368</v>
      </c>
      <c r="D306" s="105">
        <v>435</v>
      </c>
      <c r="E306" s="89" t="s">
        <v>253</v>
      </c>
      <c r="F306" s="90">
        <v>214.93</v>
      </c>
      <c r="G306" s="59"/>
      <c r="H306" s="49"/>
      <c r="I306" s="48" t="s">
        <v>39</v>
      </c>
      <c r="J306" s="50">
        <f t="shared" si="59"/>
        <v>1</v>
      </c>
      <c r="K306" s="51" t="s">
        <v>63</v>
      </c>
      <c r="L306" s="51" t="s">
        <v>7</v>
      </c>
      <c r="M306" s="60"/>
      <c r="N306" s="59"/>
      <c r="O306" s="59"/>
      <c r="P306" s="61"/>
      <c r="Q306" s="59"/>
      <c r="R306" s="59"/>
      <c r="S306" s="61"/>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62">
        <f t="shared" si="54"/>
        <v>93494.55</v>
      </c>
      <c r="BB306" s="63">
        <f t="shared" si="55"/>
        <v>93494.55</v>
      </c>
      <c r="BC306" s="58" t="str">
        <f t="shared" si="60"/>
        <v>INR  Ninety Three Thousand Four Hundred &amp; Ninety Four  and Paise Fifty Five Only</v>
      </c>
      <c r="BD306" s="65">
        <v>72129</v>
      </c>
      <c r="BE306" s="65">
        <f t="shared" si="61"/>
        <v>81592.32</v>
      </c>
      <c r="BF306" s="68">
        <f t="shared" si="62"/>
        <v>31376115</v>
      </c>
      <c r="BG306" s="79">
        <f t="shared" si="56"/>
        <v>214.93</v>
      </c>
      <c r="BH306" s="79">
        <f t="shared" si="57"/>
        <v>243.13</v>
      </c>
      <c r="IE306" s="16"/>
      <c r="IF306" s="16"/>
      <c r="IG306" s="16"/>
      <c r="IH306" s="16"/>
      <c r="II306" s="16"/>
    </row>
    <row r="307" spans="1:243" s="15" customFormat="1" ht="90" customHeight="1">
      <c r="A307" s="27">
        <v>295</v>
      </c>
      <c r="B307" s="86" t="s">
        <v>747</v>
      </c>
      <c r="C307" s="47" t="s">
        <v>369</v>
      </c>
      <c r="D307" s="105">
        <v>3</v>
      </c>
      <c r="E307" s="89" t="s">
        <v>253</v>
      </c>
      <c r="F307" s="90">
        <v>4261.23</v>
      </c>
      <c r="G307" s="59"/>
      <c r="H307" s="49"/>
      <c r="I307" s="48" t="s">
        <v>39</v>
      </c>
      <c r="J307" s="50">
        <f>IF(I307="Less(-)",-1,1)</f>
        <v>1</v>
      </c>
      <c r="K307" s="51" t="s">
        <v>63</v>
      </c>
      <c r="L307" s="51" t="s">
        <v>7</v>
      </c>
      <c r="M307" s="60"/>
      <c r="N307" s="59"/>
      <c r="O307" s="59"/>
      <c r="P307" s="61"/>
      <c r="Q307" s="59"/>
      <c r="R307" s="59"/>
      <c r="S307" s="61"/>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62">
        <f>total_amount_ba($B$2,$D$2,D307,F307,J307,K307,M307)</f>
        <v>12783.69</v>
      </c>
      <c r="BB307" s="63">
        <f>BA307+SUM(N307:AZ307)</f>
        <v>12783.69</v>
      </c>
      <c r="BC307" s="58" t="str">
        <f>SpellNumber(L307,BB307)</f>
        <v>INR  Twelve Thousand Seven Hundred &amp; Eighty Three  and Paise Sixty Nine Only</v>
      </c>
      <c r="BD307" s="65">
        <v>72129</v>
      </c>
      <c r="BE307" s="65">
        <f>BD307*1.12*1.01</f>
        <v>81592.32</v>
      </c>
      <c r="BF307" s="68">
        <f>D307*BD307</f>
        <v>216387</v>
      </c>
      <c r="BG307" s="79">
        <f>ROUND(F307,2)</f>
        <v>4261.23</v>
      </c>
      <c r="BH307" s="79">
        <f>ROUND(BG307*1.12*1.01,2)</f>
        <v>4820.3</v>
      </c>
      <c r="IE307" s="16"/>
      <c r="IF307" s="16"/>
      <c r="IG307" s="16"/>
      <c r="IH307" s="16"/>
      <c r="II307" s="16"/>
    </row>
    <row r="308" spans="1:243" s="15" customFormat="1" ht="60.75" customHeight="1">
      <c r="A308" s="27">
        <v>296</v>
      </c>
      <c r="B308" s="86" t="s">
        <v>748</v>
      </c>
      <c r="C308" s="47" t="s">
        <v>370</v>
      </c>
      <c r="D308" s="105">
        <v>90</v>
      </c>
      <c r="E308" s="89" t="s">
        <v>252</v>
      </c>
      <c r="F308" s="90">
        <v>923.06</v>
      </c>
      <c r="G308" s="59"/>
      <c r="H308" s="49"/>
      <c r="I308" s="48" t="s">
        <v>39</v>
      </c>
      <c r="J308" s="50">
        <f aca="true" t="shared" si="63" ref="J308:J313">IF(I308="Less(-)",-1,1)</f>
        <v>1</v>
      </c>
      <c r="K308" s="51" t="s">
        <v>63</v>
      </c>
      <c r="L308" s="51" t="s">
        <v>7</v>
      </c>
      <c r="M308" s="60"/>
      <c r="N308" s="59"/>
      <c r="O308" s="59"/>
      <c r="P308" s="61"/>
      <c r="Q308" s="59"/>
      <c r="R308" s="59"/>
      <c r="S308" s="61"/>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62">
        <f t="shared" si="54"/>
        <v>83075.4</v>
      </c>
      <c r="BB308" s="63">
        <f t="shared" si="55"/>
        <v>83075.4</v>
      </c>
      <c r="BC308" s="58" t="str">
        <f aca="true" t="shared" si="64" ref="BC308:BC313">SpellNumber(L308,BB308)</f>
        <v>INR  Eighty Three Thousand  &amp;Seventy Five  and Paise Forty Only</v>
      </c>
      <c r="BD308" s="65">
        <v>4354</v>
      </c>
      <c r="BE308" s="65">
        <f t="shared" si="61"/>
        <v>4925.24</v>
      </c>
      <c r="BF308" s="68">
        <f t="shared" si="62"/>
        <v>391860</v>
      </c>
      <c r="BG308" s="79">
        <f t="shared" si="56"/>
        <v>923.06</v>
      </c>
      <c r="BH308" s="79">
        <f t="shared" si="57"/>
        <v>1044.17</v>
      </c>
      <c r="IE308" s="16"/>
      <c r="IF308" s="16"/>
      <c r="IG308" s="16"/>
      <c r="IH308" s="16"/>
      <c r="II308" s="16"/>
    </row>
    <row r="309" spans="1:243" s="15" customFormat="1" ht="60.75" customHeight="1">
      <c r="A309" s="27">
        <v>297</v>
      </c>
      <c r="B309" s="86" t="s">
        <v>749</v>
      </c>
      <c r="C309" s="47" t="s">
        <v>371</v>
      </c>
      <c r="D309" s="105">
        <v>6</v>
      </c>
      <c r="E309" s="89" t="s">
        <v>252</v>
      </c>
      <c r="F309" s="90">
        <v>1710.37</v>
      </c>
      <c r="G309" s="59"/>
      <c r="H309" s="49"/>
      <c r="I309" s="48" t="s">
        <v>39</v>
      </c>
      <c r="J309" s="50">
        <f t="shared" si="63"/>
        <v>1</v>
      </c>
      <c r="K309" s="51" t="s">
        <v>63</v>
      </c>
      <c r="L309" s="51" t="s">
        <v>7</v>
      </c>
      <c r="M309" s="60"/>
      <c r="N309" s="59"/>
      <c r="O309" s="59"/>
      <c r="P309" s="61"/>
      <c r="Q309" s="59"/>
      <c r="R309" s="59"/>
      <c r="S309" s="61"/>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62">
        <f t="shared" si="54"/>
        <v>10262.22</v>
      </c>
      <c r="BB309" s="63">
        <f t="shared" si="55"/>
        <v>10262.22</v>
      </c>
      <c r="BC309" s="58" t="str">
        <f t="shared" si="64"/>
        <v>INR  Ten Thousand Two Hundred &amp; Sixty Two  and Paise Twenty Two Only</v>
      </c>
      <c r="BD309" s="65">
        <v>4465</v>
      </c>
      <c r="BE309" s="65">
        <f t="shared" si="61"/>
        <v>5050.81</v>
      </c>
      <c r="BF309" s="68">
        <f t="shared" si="62"/>
        <v>26790</v>
      </c>
      <c r="BG309" s="79">
        <f t="shared" si="56"/>
        <v>1710.37</v>
      </c>
      <c r="BH309" s="79">
        <f t="shared" si="57"/>
        <v>1934.77</v>
      </c>
      <c r="IE309" s="16"/>
      <c r="IF309" s="16"/>
      <c r="IG309" s="16"/>
      <c r="IH309" s="16"/>
      <c r="II309" s="16"/>
    </row>
    <row r="310" spans="1:243" s="15" customFormat="1" ht="236.25" customHeight="1">
      <c r="A310" s="27">
        <v>298</v>
      </c>
      <c r="B310" s="86" t="s">
        <v>750</v>
      </c>
      <c r="C310" s="47" t="s">
        <v>372</v>
      </c>
      <c r="D310" s="106">
        <v>3</v>
      </c>
      <c r="E310" s="91" t="s">
        <v>38</v>
      </c>
      <c r="F310" s="91">
        <v>29764.13</v>
      </c>
      <c r="G310" s="59"/>
      <c r="H310" s="49"/>
      <c r="I310" s="48" t="s">
        <v>39</v>
      </c>
      <c r="J310" s="50">
        <f t="shared" si="63"/>
        <v>1</v>
      </c>
      <c r="K310" s="51" t="s">
        <v>63</v>
      </c>
      <c r="L310" s="51" t="s">
        <v>7</v>
      </c>
      <c r="M310" s="60"/>
      <c r="N310" s="59"/>
      <c r="O310" s="59"/>
      <c r="P310" s="61"/>
      <c r="Q310" s="59"/>
      <c r="R310" s="59"/>
      <c r="S310" s="61"/>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62">
        <f t="shared" si="54"/>
        <v>89292.39</v>
      </c>
      <c r="BB310" s="63">
        <f t="shared" si="55"/>
        <v>89292.39</v>
      </c>
      <c r="BC310" s="58" t="str">
        <f t="shared" si="64"/>
        <v>INR  Eighty Nine Thousand Two Hundred &amp; Ninety Two  and Paise Thirty Nine Only</v>
      </c>
      <c r="BD310" s="65">
        <v>4576</v>
      </c>
      <c r="BE310" s="65">
        <f t="shared" si="61"/>
        <v>5176.37</v>
      </c>
      <c r="BF310" s="68">
        <f t="shared" si="62"/>
        <v>13728</v>
      </c>
      <c r="BG310" s="79">
        <f t="shared" si="56"/>
        <v>29764.13</v>
      </c>
      <c r="BH310" s="79">
        <f t="shared" si="57"/>
        <v>33669.18</v>
      </c>
      <c r="IE310" s="16"/>
      <c r="IF310" s="16"/>
      <c r="IG310" s="16"/>
      <c r="IH310" s="16"/>
      <c r="II310" s="16"/>
    </row>
    <row r="311" spans="1:243" s="15" customFormat="1" ht="126" customHeight="1">
      <c r="A311" s="27">
        <v>299</v>
      </c>
      <c r="B311" s="86" t="s">
        <v>751</v>
      </c>
      <c r="C311" s="47" t="s">
        <v>373</v>
      </c>
      <c r="D311" s="107">
        <v>6</v>
      </c>
      <c r="E311" s="91" t="s">
        <v>38</v>
      </c>
      <c r="F311" s="91">
        <v>6760.05</v>
      </c>
      <c r="G311" s="59"/>
      <c r="H311" s="49"/>
      <c r="I311" s="48" t="s">
        <v>39</v>
      </c>
      <c r="J311" s="50">
        <f t="shared" si="63"/>
        <v>1</v>
      </c>
      <c r="K311" s="51" t="s">
        <v>63</v>
      </c>
      <c r="L311" s="51" t="s">
        <v>7</v>
      </c>
      <c r="M311" s="60"/>
      <c r="N311" s="59"/>
      <c r="O311" s="59"/>
      <c r="P311" s="61"/>
      <c r="Q311" s="59"/>
      <c r="R311" s="59"/>
      <c r="S311" s="61"/>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62">
        <f t="shared" si="54"/>
        <v>40560.3</v>
      </c>
      <c r="BB311" s="63">
        <f t="shared" si="55"/>
        <v>40560.3</v>
      </c>
      <c r="BC311" s="58" t="str">
        <f t="shared" si="64"/>
        <v>INR  Forty Thousand Five Hundred &amp; Sixty  and Paise Thirty Only</v>
      </c>
      <c r="BD311" s="65">
        <v>592</v>
      </c>
      <c r="BE311" s="65">
        <f t="shared" si="61"/>
        <v>669.67</v>
      </c>
      <c r="BF311" s="68">
        <f t="shared" si="62"/>
        <v>3552</v>
      </c>
      <c r="BG311" s="79">
        <f t="shared" si="56"/>
        <v>6760.05</v>
      </c>
      <c r="BH311" s="79">
        <f t="shared" si="57"/>
        <v>7646.97</v>
      </c>
      <c r="IE311" s="16"/>
      <c r="IF311" s="16"/>
      <c r="IG311" s="16"/>
      <c r="IH311" s="16"/>
      <c r="II311" s="16"/>
    </row>
    <row r="312" spans="1:243" s="15" customFormat="1" ht="150" customHeight="1">
      <c r="A312" s="27">
        <v>300</v>
      </c>
      <c r="B312" s="86" t="s">
        <v>752</v>
      </c>
      <c r="C312" s="47" t="s">
        <v>374</v>
      </c>
      <c r="D312" s="108">
        <v>87</v>
      </c>
      <c r="E312" s="93" t="s">
        <v>252</v>
      </c>
      <c r="F312" s="94">
        <v>5087.01</v>
      </c>
      <c r="G312" s="59"/>
      <c r="H312" s="49"/>
      <c r="I312" s="48" t="s">
        <v>39</v>
      </c>
      <c r="J312" s="50">
        <f t="shared" si="63"/>
        <v>1</v>
      </c>
      <c r="K312" s="51" t="s">
        <v>63</v>
      </c>
      <c r="L312" s="51" t="s">
        <v>7</v>
      </c>
      <c r="M312" s="60"/>
      <c r="N312" s="59"/>
      <c r="O312" s="59"/>
      <c r="P312" s="61"/>
      <c r="Q312" s="59"/>
      <c r="R312" s="59"/>
      <c r="S312" s="61"/>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62">
        <f t="shared" si="54"/>
        <v>442569.87</v>
      </c>
      <c r="BB312" s="63">
        <f t="shared" si="55"/>
        <v>442569.87</v>
      </c>
      <c r="BC312" s="58" t="str">
        <f t="shared" si="64"/>
        <v>INR  Four Lakh Forty Two Thousand Five Hundred &amp; Sixty Nine  and Paise Eighty Seven Only</v>
      </c>
      <c r="BD312" s="65">
        <v>604</v>
      </c>
      <c r="BE312" s="65">
        <f t="shared" si="61"/>
        <v>683.24</v>
      </c>
      <c r="BF312" s="68">
        <f t="shared" si="62"/>
        <v>52548</v>
      </c>
      <c r="BG312" s="79">
        <f t="shared" si="56"/>
        <v>5087.01</v>
      </c>
      <c r="BH312" s="79">
        <f t="shared" si="57"/>
        <v>5754.43</v>
      </c>
      <c r="IE312" s="16"/>
      <c r="IF312" s="16"/>
      <c r="IG312" s="16"/>
      <c r="IH312" s="16"/>
      <c r="II312" s="16"/>
    </row>
    <row r="313" spans="1:243" s="15" customFormat="1" ht="150" customHeight="1">
      <c r="A313" s="27">
        <v>301</v>
      </c>
      <c r="B313" s="86" t="s">
        <v>753</v>
      </c>
      <c r="C313" s="47" t="s">
        <v>375</v>
      </c>
      <c r="D313" s="108">
        <v>6</v>
      </c>
      <c r="E313" s="93" t="s">
        <v>252</v>
      </c>
      <c r="F313" s="94">
        <v>2596.1</v>
      </c>
      <c r="G313" s="59"/>
      <c r="H313" s="49"/>
      <c r="I313" s="48" t="s">
        <v>39</v>
      </c>
      <c r="J313" s="50">
        <f t="shared" si="63"/>
        <v>1</v>
      </c>
      <c r="K313" s="51" t="s">
        <v>63</v>
      </c>
      <c r="L313" s="51" t="s">
        <v>7</v>
      </c>
      <c r="M313" s="60"/>
      <c r="N313" s="59"/>
      <c r="O313" s="59"/>
      <c r="P313" s="61"/>
      <c r="Q313" s="59"/>
      <c r="R313" s="59"/>
      <c r="S313" s="61"/>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62">
        <f t="shared" si="54"/>
        <v>15576.6</v>
      </c>
      <c r="BB313" s="63">
        <f t="shared" si="55"/>
        <v>15576.6</v>
      </c>
      <c r="BC313" s="58" t="str">
        <f t="shared" si="64"/>
        <v>INR  Fifteen Thousand Five Hundred &amp; Seventy Six  and Paise Sixty Only</v>
      </c>
      <c r="BD313" s="65">
        <v>616</v>
      </c>
      <c r="BE313" s="65">
        <f t="shared" si="61"/>
        <v>696.82</v>
      </c>
      <c r="BF313" s="68">
        <f t="shared" si="62"/>
        <v>3696</v>
      </c>
      <c r="BG313" s="79">
        <f t="shared" si="56"/>
        <v>2596.1</v>
      </c>
      <c r="BH313" s="79">
        <f t="shared" si="57"/>
        <v>2936.71</v>
      </c>
      <c r="IE313" s="16"/>
      <c r="IF313" s="16"/>
      <c r="IG313" s="16"/>
      <c r="IH313" s="16"/>
      <c r="II313" s="16"/>
    </row>
    <row r="314" spans="1:243" s="15" customFormat="1" ht="147" customHeight="1">
      <c r="A314" s="27">
        <v>302</v>
      </c>
      <c r="B314" s="86" t="s">
        <v>754</v>
      </c>
      <c r="C314" s="47" t="s">
        <v>376</v>
      </c>
      <c r="D314" s="108">
        <v>24</v>
      </c>
      <c r="E314" s="93" t="s">
        <v>252</v>
      </c>
      <c r="F314" s="94">
        <v>1824.63</v>
      </c>
      <c r="G314" s="59"/>
      <c r="H314" s="49"/>
      <c r="I314" s="48" t="s">
        <v>39</v>
      </c>
      <c r="J314" s="50">
        <v>1</v>
      </c>
      <c r="K314" s="51" t="s">
        <v>63</v>
      </c>
      <c r="L314" s="51" t="s">
        <v>7</v>
      </c>
      <c r="M314" s="60"/>
      <c r="N314" s="59"/>
      <c r="O314" s="59"/>
      <c r="P314" s="61"/>
      <c r="Q314" s="59"/>
      <c r="R314" s="59"/>
      <c r="S314" s="61"/>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62">
        <f t="shared" si="54"/>
        <v>43791.12</v>
      </c>
      <c r="BB314" s="63">
        <f t="shared" si="55"/>
        <v>43791.12</v>
      </c>
      <c r="BC314" s="58" t="s">
        <v>265</v>
      </c>
      <c r="BD314" s="65">
        <v>186</v>
      </c>
      <c r="BE314" s="65">
        <f t="shared" si="61"/>
        <v>210.4</v>
      </c>
      <c r="BF314" s="68">
        <f t="shared" si="62"/>
        <v>4464</v>
      </c>
      <c r="BG314" s="79">
        <f t="shared" si="56"/>
        <v>1824.63</v>
      </c>
      <c r="BH314" s="79">
        <f t="shared" si="57"/>
        <v>2064.02</v>
      </c>
      <c r="IE314" s="16"/>
      <c r="IF314" s="16"/>
      <c r="IG314" s="16"/>
      <c r="IH314" s="16"/>
      <c r="II314" s="16"/>
    </row>
    <row r="315" spans="1:243" s="15" customFormat="1" ht="136.5" customHeight="1">
      <c r="A315" s="27">
        <v>303</v>
      </c>
      <c r="B315" s="86" t="s">
        <v>755</v>
      </c>
      <c r="C315" s="47" t="s">
        <v>377</v>
      </c>
      <c r="D315" s="108">
        <v>320</v>
      </c>
      <c r="E315" s="93" t="s">
        <v>253</v>
      </c>
      <c r="F315" s="94">
        <v>194.57</v>
      </c>
      <c r="G315" s="59"/>
      <c r="H315" s="49"/>
      <c r="I315" s="48" t="s">
        <v>39</v>
      </c>
      <c r="J315" s="50">
        <f aca="true" t="shared" si="65" ref="J315:J332">IF(I315="Less(-)",-1,1)</f>
        <v>1</v>
      </c>
      <c r="K315" s="51" t="s">
        <v>63</v>
      </c>
      <c r="L315" s="51" t="s">
        <v>7</v>
      </c>
      <c r="M315" s="60"/>
      <c r="N315" s="59"/>
      <c r="O315" s="59"/>
      <c r="P315" s="61"/>
      <c r="Q315" s="59"/>
      <c r="R315" s="59"/>
      <c r="S315" s="61"/>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62">
        <f aca="true" t="shared" si="66" ref="BA315:BA379">total_amount_ba($B$2,$D$2,D315,F315,J315,K315,M315)</f>
        <v>62262.4</v>
      </c>
      <c r="BB315" s="63">
        <f aca="true" t="shared" si="67" ref="BB315:BB379">BA315+SUM(N315:AZ315)</f>
        <v>62262.4</v>
      </c>
      <c r="BC315" s="58" t="str">
        <f aca="true" t="shared" si="68" ref="BC315:BC332">SpellNumber(L315,BB315)</f>
        <v>INR  Sixty Two Thousand Two Hundred &amp; Sixty Two  and Paise Forty Only</v>
      </c>
      <c r="BD315" s="65">
        <v>21</v>
      </c>
      <c r="BE315" s="65">
        <f t="shared" si="61"/>
        <v>23.76</v>
      </c>
      <c r="BF315" s="68">
        <f t="shared" si="62"/>
        <v>6720</v>
      </c>
      <c r="BG315" s="79">
        <f t="shared" si="56"/>
        <v>194.57</v>
      </c>
      <c r="BH315" s="79">
        <f t="shared" si="57"/>
        <v>220.1</v>
      </c>
      <c r="IE315" s="16"/>
      <c r="IF315" s="16"/>
      <c r="IG315" s="16"/>
      <c r="IH315" s="16"/>
      <c r="II315" s="16"/>
    </row>
    <row r="316" spans="1:243" s="15" customFormat="1" ht="125.25" customHeight="1">
      <c r="A316" s="27">
        <v>304</v>
      </c>
      <c r="B316" s="86" t="s">
        <v>756</v>
      </c>
      <c r="C316" s="47" t="s">
        <v>378</v>
      </c>
      <c r="D316" s="108">
        <v>700</v>
      </c>
      <c r="E316" s="93" t="s">
        <v>253</v>
      </c>
      <c r="F316" s="94">
        <v>183.25</v>
      </c>
      <c r="G316" s="59"/>
      <c r="H316" s="49"/>
      <c r="I316" s="48" t="s">
        <v>39</v>
      </c>
      <c r="J316" s="50">
        <f t="shared" si="65"/>
        <v>1</v>
      </c>
      <c r="K316" s="51" t="s">
        <v>63</v>
      </c>
      <c r="L316" s="51" t="s">
        <v>7</v>
      </c>
      <c r="M316" s="60"/>
      <c r="N316" s="59"/>
      <c r="O316" s="59"/>
      <c r="P316" s="61"/>
      <c r="Q316" s="59"/>
      <c r="R316" s="59"/>
      <c r="S316" s="61"/>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62">
        <f t="shared" si="66"/>
        <v>128275</v>
      </c>
      <c r="BB316" s="63">
        <f t="shared" si="67"/>
        <v>128275</v>
      </c>
      <c r="BC316" s="58" t="str">
        <f t="shared" si="68"/>
        <v>INR  One Lakh Twenty Eight Thousand Two Hundred &amp; Seventy Five  Only</v>
      </c>
      <c r="BD316" s="65">
        <v>75572</v>
      </c>
      <c r="BE316" s="65">
        <f t="shared" si="61"/>
        <v>85487.05</v>
      </c>
      <c r="BF316" s="68">
        <f t="shared" si="62"/>
        <v>52900400</v>
      </c>
      <c r="BG316" s="79">
        <f t="shared" si="56"/>
        <v>183.25</v>
      </c>
      <c r="BH316" s="79">
        <f t="shared" si="57"/>
        <v>207.29</v>
      </c>
      <c r="IE316" s="16"/>
      <c r="IF316" s="16"/>
      <c r="IG316" s="16"/>
      <c r="IH316" s="16"/>
      <c r="II316" s="16"/>
    </row>
    <row r="317" spans="1:243" s="15" customFormat="1" ht="87" customHeight="1">
      <c r="A317" s="27">
        <v>305</v>
      </c>
      <c r="B317" s="86" t="s">
        <v>757</v>
      </c>
      <c r="C317" s="47" t="s">
        <v>379</v>
      </c>
      <c r="D317" s="108">
        <v>380</v>
      </c>
      <c r="E317" s="93" t="s">
        <v>253</v>
      </c>
      <c r="F317" s="94">
        <v>67.87</v>
      </c>
      <c r="G317" s="59"/>
      <c r="H317" s="49"/>
      <c r="I317" s="48" t="s">
        <v>39</v>
      </c>
      <c r="J317" s="50">
        <f t="shared" si="65"/>
        <v>1</v>
      </c>
      <c r="K317" s="51" t="s">
        <v>63</v>
      </c>
      <c r="L317" s="51" t="s">
        <v>7</v>
      </c>
      <c r="M317" s="60"/>
      <c r="N317" s="59"/>
      <c r="O317" s="59"/>
      <c r="P317" s="61"/>
      <c r="Q317" s="59"/>
      <c r="R317" s="59"/>
      <c r="S317" s="61"/>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62">
        <f t="shared" si="66"/>
        <v>25790.6</v>
      </c>
      <c r="BB317" s="63">
        <f t="shared" si="67"/>
        <v>25790.6</v>
      </c>
      <c r="BC317" s="58" t="str">
        <f t="shared" si="68"/>
        <v>INR  Twenty Five Thousand Seven Hundred &amp; Ninety  and Paise Sixty Only</v>
      </c>
      <c r="BD317" s="65">
        <v>75772</v>
      </c>
      <c r="BE317" s="65">
        <f t="shared" si="61"/>
        <v>85713.29</v>
      </c>
      <c r="BF317" s="68">
        <f t="shared" si="62"/>
        <v>28793360</v>
      </c>
      <c r="BG317" s="79">
        <f t="shared" si="56"/>
        <v>67.87</v>
      </c>
      <c r="BH317" s="79">
        <f t="shared" si="57"/>
        <v>76.77</v>
      </c>
      <c r="IE317" s="16"/>
      <c r="IF317" s="16"/>
      <c r="IG317" s="16"/>
      <c r="IH317" s="16"/>
      <c r="II317" s="16"/>
    </row>
    <row r="318" spans="1:243" s="15" customFormat="1" ht="55.5" customHeight="1">
      <c r="A318" s="27">
        <v>306</v>
      </c>
      <c r="B318" s="86" t="s">
        <v>758</v>
      </c>
      <c r="C318" s="47" t="s">
        <v>380</v>
      </c>
      <c r="D318" s="108">
        <v>20</v>
      </c>
      <c r="E318" s="93" t="s">
        <v>253</v>
      </c>
      <c r="F318" s="94">
        <v>278.28</v>
      </c>
      <c r="G318" s="59"/>
      <c r="H318" s="49"/>
      <c r="I318" s="48" t="s">
        <v>39</v>
      </c>
      <c r="J318" s="50">
        <f t="shared" si="65"/>
        <v>1</v>
      </c>
      <c r="K318" s="51" t="s">
        <v>63</v>
      </c>
      <c r="L318" s="51" t="s">
        <v>7</v>
      </c>
      <c r="M318" s="60"/>
      <c r="N318" s="59"/>
      <c r="O318" s="59"/>
      <c r="P318" s="61"/>
      <c r="Q318" s="59"/>
      <c r="R318" s="59"/>
      <c r="S318" s="61"/>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62">
        <f t="shared" si="66"/>
        <v>5565.6</v>
      </c>
      <c r="BB318" s="63">
        <f t="shared" si="67"/>
        <v>5565.6</v>
      </c>
      <c r="BC318" s="58" t="str">
        <f t="shared" si="68"/>
        <v>INR  Five Thousand Five Hundred &amp; Sixty Five  and Paise Sixty Only</v>
      </c>
      <c r="BD318" s="65">
        <v>75972</v>
      </c>
      <c r="BE318" s="65">
        <f t="shared" si="61"/>
        <v>85939.53</v>
      </c>
      <c r="BF318" s="68">
        <f t="shared" si="62"/>
        <v>1519440</v>
      </c>
      <c r="BG318" s="79">
        <f t="shared" si="56"/>
        <v>278.28</v>
      </c>
      <c r="BH318" s="79">
        <f t="shared" si="57"/>
        <v>314.79</v>
      </c>
      <c r="IE318" s="16"/>
      <c r="IF318" s="16"/>
      <c r="IG318" s="16"/>
      <c r="IH318" s="16"/>
      <c r="II318" s="16"/>
    </row>
    <row r="319" spans="1:243" s="15" customFormat="1" ht="77.25" customHeight="1">
      <c r="A319" s="27">
        <v>307</v>
      </c>
      <c r="B319" s="86" t="s">
        <v>759</v>
      </c>
      <c r="C319" s="47" t="s">
        <v>381</v>
      </c>
      <c r="D319" s="108">
        <v>10</v>
      </c>
      <c r="E319" s="93" t="s">
        <v>253</v>
      </c>
      <c r="F319" s="94">
        <v>598.4</v>
      </c>
      <c r="G319" s="59"/>
      <c r="H319" s="49"/>
      <c r="I319" s="48" t="s">
        <v>39</v>
      </c>
      <c r="J319" s="50">
        <f t="shared" si="65"/>
        <v>1</v>
      </c>
      <c r="K319" s="51" t="s">
        <v>63</v>
      </c>
      <c r="L319" s="51" t="s">
        <v>7</v>
      </c>
      <c r="M319" s="60"/>
      <c r="N319" s="59"/>
      <c r="O319" s="59"/>
      <c r="P319" s="61"/>
      <c r="Q319" s="59"/>
      <c r="R319" s="59"/>
      <c r="S319" s="61"/>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62">
        <f t="shared" si="66"/>
        <v>5984</v>
      </c>
      <c r="BB319" s="63">
        <f t="shared" si="67"/>
        <v>5984</v>
      </c>
      <c r="BC319" s="58" t="str">
        <f t="shared" si="68"/>
        <v>INR  Five Thousand Nine Hundred &amp; Eighty Four  Only</v>
      </c>
      <c r="BD319" s="65">
        <v>3955</v>
      </c>
      <c r="BE319" s="65">
        <f t="shared" si="61"/>
        <v>4473.9</v>
      </c>
      <c r="BF319" s="68">
        <f t="shared" si="62"/>
        <v>39550</v>
      </c>
      <c r="BG319" s="79">
        <f t="shared" si="56"/>
        <v>598.4</v>
      </c>
      <c r="BH319" s="79">
        <f t="shared" si="57"/>
        <v>676.91</v>
      </c>
      <c r="IE319" s="16"/>
      <c r="IF319" s="16"/>
      <c r="IG319" s="16"/>
      <c r="IH319" s="16"/>
      <c r="II319" s="16"/>
    </row>
    <row r="320" spans="1:243" s="15" customFormat="1" ht="82.5" customHeight="1">
      <c r="A320" s="27">
        <v>308</v>
      </c>
      <c r="B320" s="86" t="s">
        <v>760</v>
      </c>
      <c r="C320" s="47" t="s">
        <v>382</v>
      </c>
      <c r="D320" s="108">
        <v>12</v>
      </c>
      <c r="E320" s="93" t="s">
        <v>252</v>
      </c>
      <c r="F320" s="94">
        <v>615.37</v>
      </c>
      <c r="G320" s="59"/>
      <c r="H320" s="49"/>
      <c r="I320" s="48" t="s">
        <v>39</v>
      </c>
      <c r="J320" s="50">
        <f t="shared" si="65"/>
        <v>1</v>
      </c>
      <c r="K320" s="51" t="s">
        <v>63</v>
      </c>
      <c r="L320" s="51" t="s">
        <v>7</v>
      </c>
      <c r="M320" s="60"/>
      <c r="N320" s="59"/>
      <c r="O320" s="59"/>
      <c r="P320" s="61"/>
      <c r="Q320" s="59"/>
      <c r="R320" s="59"/>
      <c r="S320" s="61"/>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62">
        <f t="shared" si="66"/>
        <v>7384.44</v>
      </c>
      <c r="BB320" s="63">
        <f t="shared" si="67"/>
        <v>7384.44</v>
      </c>
      <c r="BC320" s="58" t="str">
        <f t="shared" si="68"/>
        <v>INR  Seven Thousand Three Hundred &amp; Eighty Four  and Paise Forty Four Only</v>
      </c>
      <c r="BD320" s="65">
        <v>3969</v>
      </c>
      <c r="BE320" s="65">
        <f t="shared" si="61"/>
        <v>4489.73</v>
      </c>
      <c r="BF320" s="68">
        <f t="shared" si="62"/>
        <v>47628</v>
      </c>
      <c r="BG320" s="79">
        <f t="shared" si="56"/>
        <v>615.37</v>
      </c>
      <c r="BH320" s="79">
        <f t="shared" si="57"/>
        <v>696.11</v>
      </c>
      <c r="IE320" s="16"/>
      <c r="IF320" s="16"/>
      <c r="IG320" s="16"/>
      <c r="IH320" s="16"/>
      <c r="II320" s="16"/>
    </row>
    <row r="321" spans="1:243" s="15" customFormat="1" ht="97.5" customHeight="1">
      <c r="A321" s="27">
        <v>309</v>
      </c>
      <c r="B321" s="86" t="s">
        <v>761</v>
      </c>
      <c r="C321" s="47" t="s">
        <v>383</v>
      </c>
      <c r="D321" s="108">
        <v>16</v>
      </c>
      <c r="E321" s="93" t="s">
        <v>252</v>
      </c>
      <c r="F321" s="94">
        <v>256.78</v>
      </c>
      <c r="G321" s="59"/>
      <c r="H321" s="49"/>
      <c r="I321" s="48" t="s">
        <v>39</v>
      </c>
      <c r="J321" s="50">
        <f t="shared" si="65"/>
        <v>1</v>
      </c>
      <c r="K321" s="51" t="s">
        <v>63</v>
      </c>
      <c r="L321" s="51" t="s">
        <v>7</v>
      </c>
      <c r="M321" s="60"/>
      <c r="N321" s="59"/>
      <c r="O321" s="59"/>
      <c r="P321" s="61"/>
      <c r="Q321" s="59"/>
      <c r="R321" s="59"/>
      <c r="S321" s="61"/>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62">
        <f t="shared" si="66"/>
        <v>4108.48</v>
      </c>
      <c r="BB321" s="63">
        <f t="shared" si="67"/>
        <v>4108.48</v>
      </c>
      <c r="BC321" s="58" t="str">
        <f t="shared" si="68"/>
        <v>INR  Four Thousand One Hundred &amp; Eight  and Paise Forty Eight Only</v>
      </c>
      <c r="BD321" s="65">
        <v>3983</v>
      </c>
      <c r="BE321" s="65">
        <f t="shared" si="61"/>
        <v>4505.57</v>
      </c>
      <c r="BF321" s="68">
        <f t="shared" si="62"/>
        <v>63728</v>
      </c>
      <c r="BG321" s="79">
        <f t="shared" si="56"/>
        <v>256.78</v>
      </c>
      <c r="BH321" s="79">
        <f t="shared" si="57"/>
        <v>290.47</v>
      </c>
      <c r="IE321" s="16"/>
      <c r="IF321" s="16"/>
      <c r="IG321" s="16"/>
      <c r="IH321" s="16"/>
      <c r="II321" s="16"/>
    </row>
    <row r="322" spans="1:243" s="15" customFormat="1" ht="88.5" customHeight="1">
      <c r="A322" s="27">
        <v>310</v>
      </c>
      <c r="B322" s="86" t="s">
        <v>762</v>
      </c>
      <c r="C322" s="47" t="s">
        <v>384</v>
      </c>
      <c r="D322" s="108">
        <v>46</v>
      </c>
      <c r="E322" s="93" t="s">
        <v>252</v>
      </c>
      <c r="F322" s="94">
        <v>113.12</v>
      </c>
      <c r="G322" s="59"/>
      <c r="H322" s="49"/>
      <c r="I322" s="48" t="s">
        <v>39</v>
      </c>
      <c r="J322" s="50">
        <f t="shared" si="65"/>
        <v>1</v>
      </c>
      <c r="K322" s="51" t="s">
        <v>63</v>
      </c>
      <c r="L322" s="51" t="s">
        <v>7</v>
      </c>
      <c r="M322" s="60"/>
      <c r="N322" s="59"/>
      <c r="O322" s="59"/>
      <c r="P322" s="61"/>
      <c r="Q322" s="59"/>
      <c r="R322" s="59"/>
      <c r="S322" s="61"/>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62">
        <f t="shared" si="66"/>
        <v>5203.52</v>
      </c>
      <c r="BB322" s="63">
        <f t="shared" si="67"/>
        <v>5203.52</v>
      </c>
      <c r="BC322" s="58" t="str">
        <f t="shared" si="68"/>
        <v>INR  Five Thousand Two Hundred &amp; Three  and Paise Fifty Two Only</v>
      </c>
      <c r="BD322" s="65">
        <v>446</v>
      </c>
      <c r="BE322" s="65">
        <f t="shared" si="61"/>
        <v>504.52</v>
      </c>
      <c r="BF322" s="68">
        <f t="shared" si="62"/>
        <v>20516</v>
      </c>
      <c r="BG322" s="79">
        <f t="shared" si="56"/>
        <v>113.12</v>
      </c>
      <c r="BH322" s="79">
        <f t="shared" si="57"/>
        <v>127.96</v>
      </c>
      <c r="IE322" s="16"/>
      <c r="IF322" s="16"/>
      <c r="IG322" s="16"/>
      <c r="IH322" s="16"/>
      <c r="II322" s="16"/>
    </row>
    <row r="323" spans="1:243" s="15" customFormat="1" ht="123" customHeight="1">
      <c r="A323" s="27">
        <v>311</v>
      </c>
      <c r="B323" s="86" t="s">
        <v>763</v>
      </c>
      <c r="C323" s="47" t="s">
        <v>385</v>
      </c>
      <c r="D323" s="109">
        <v>1500</v>
      </c>
      <c r="E323" s="95" t="s">
        <v>253</v>
      </c>
      <c r="F323" s="95">
        <v>87.1</v>
      </c>
      <c r="G323" s="59"/>
      <c r="H323" s="49"/>
      <c r="I323" s="48" t="s">
        <v>39</v>
      </c>
      <c r="J323" s="50">
        <f t="shared" si="65"/>
        <v>1</v>
      </c>
      <c r="K323" s="51" t="s">
        <v>63</v>
      </c>
      <c r="L323" s="51" t="s">
        <v>7</v>
      </c>
      <c r="M323" s="60"/>
      <c r="N323" s="59"/>
      <c r="O323" s="59"/>
      <c r="P323" s="61"/>
      <c r="Q323" s="59"/>
      <c r="R323" s="59"/>
      <c r="S323" s="61"/>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62">
        <f t="shared" si="66"/>
        <v>130650</v>
      </c>
      <c r="BB323" s="63">
        <f t="shared" si="67"/>
        <v>130650</v>
      </c>
      <c r="BC323" s="58" t="str">
        <f t="shared" si="68"/>
        <v>INR  One Lakh Thirty Thousand Six Hundred &amp; Fifty  Only</v>
      </c>
      <c r="BD323" s="65">
        <v>446</v>
      </c>
      <c r="BE323" s="65">
        <f t="shared" si="61"/>
        <v>504.52</v>
      </c>
      <c r="BF323" s="68">
        <f t="shared" si="62"/>
        <v>669000</v>
      </c>
      <c r="BG323" s="79">
        <f t="shared" si="56"/>
        <v>87.1</v>
      </c>
      <c r="BH323" s="79">
        <f t="shared" si="57"/>
        <v>98.53</v>
      </c>
      <c r="IE323" s="16"/>
      <c r="IF323" s="16"/>
      <c r="IG323" s="16"/>
      <c r="IH323" s="16"/>
      <c r="II323" s="16"/>
    </row>
    <row r="324" spans="1:243" s="15" customFormat="1" ht="123" customHeight="1">
      <c r="A324" s="27">
        <v>312</v>
      </c>
      <c r="B324" s="86" t="s">
        <v>764</v>
      </c>
      <c r="C324" s="47" t="s">
        <v>386</v>
      </c>
      <c r="D324" s="109">
        <v>4500</v>
      </c>
      <c r="E324" s="95" t="s">
        <v>253</v>
      </c>
      <c r="F324" s="95">
        <v>71.27</v>
      </c>
      <c r="G324" s="59"/>
      <c r="H324" s="49"/>
      <c r="I324" s="48" t="s">
        <v>39</v>
      </c>
      <c r="J324" s="50">
        <f t="shared" si="65"/>
        <v>1</v>
      </c>
      <c r="K324" s="51" t="s">
        <v>63</v>
      </c>
      <c r="L324" s="51" t="s">
        <v>7</v>
      </c>
      <c r="M324" s="60"/>
      <c r="N324" s="59"/>
      <c r="O324" s="59"/>
      <c r="P324" s="61"/>
      <c r="Q324" s="59"/>
      <c r="R324" s="59"/>
      <c r="S324" s="61"/>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62">
        <f t="shared" si="66"/>
        <v>320715</v>
      </c>
      <c r="BB324" s="63">
        <f t="shared" si="67"/>
        <v>320715</v>
      </c>
      <c r="BC324" s="58" t="str">
        <f t="shared" si="68"/>
        <v>INR  Three Lakh Twenty Thousand Seven Hundred &amp; Fifteen  Only</v>
      </c>
      <c r="BD324" s="65">
        <v>446</v>
      </c>
      <c r="BE324" s="65">
        <f t="shared" si="61"/>
        <v>504.52</v>
      </c>
      <c r="BF324" s="68">
        <f t="shared" si="62"/>
        <v>2007000</v>
      </c>
      <c r="BG324" s="79">
        <f t="shared" si="56"/>
        <v>71.27</v>
      </c>
      <c r="BH324" s="79">
        <f t="shared" si="57"/>
        <v>80.62</v>
      </c>
      <c r="IE324" s="16"/>
      <c r="IF324" s="16"/>
      <c r="IG324" s="16"/>
      <c r="IH324" s="16"/>
      <c r="II324" s="16"/>
    </row>
    <row r="325" spans="1:243" s="15" customFormat="1" ht="144.75" customHeight="1">
      <c r="A325" s="27">
        <v>313</v>
      </c>
      <c r="B325" s="86" t="s">
        <v>765</v>
      </c>
      <c r="C325" s="47" t="s">
        <v>387</v>
      </c>
      <c r="D325" s="109">
        <v>1000</v>
      </c>
      <c r="E325" s="95" t="s">
        <v>253</v>
      </c>
      <c r="F325" s="95">
        <v>40.72</v>
      </c>
      <c r="G325" s="59"/>
      <c r="H325" s="49"/>
      <c r="I325" s="48" t="s">
        <v>39</v>
      </c>
      <c r="J325" s="50">
        <f t="shared" si="65"/>
        <v>1</v>
      </c>
      <c r="K325" s="51" t="s">
        <v>63</v>
      </c>
      <c r="L325" s="51" t="s">
        <v>7</v>
      </c>
      <c r="M325" s="60"/>
      <c r="N325" s="59"/>
      <c r="O325" s="59"/>
      <c r="P325" s="61"/>
      <c r="Q325" s="59"/>
      <c r="R325" s="59"/>
      <c r="S325" s="61"/>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62">
        <f t="shared" si="66"/>
        <v>40720</v>
      </c>
      <c r="BB325" s="63">
        <f t="shared" si="67"/>
        <v>40720</v>
      </c>
      <c r="BC325" s="58" t="str">
        <f t="shared" si="68"/>
        <v>INR  Forty Thousand Seven Hundred &amp; Twenty  Only</v>
      </c>
      <c r="BD325" s="65">
        <v>2581</v>
      </c>
      <c r="BE325" s="65">
        <f t="shared" si="61"/>
        <v>2919.63</v>
      </c>
      <c r="BF325" s="68">
        <f t="shared" si="62"/>
        <v>2581000</v>
      </c>
      <c r="BG325" s="79">
        <f t="shared" si="56"/>
        <v>40.72</v>
      </c>
      <c r="BH325" s="79">
        <f t="shared" si="57"/>
        <v>46.06</v>
      </c>
      <c r="IE325" s="16"/>
      <c r="IF325" s="16"/>
      <c r="IG325" s="16"/>
      <c r="IH325" s="16"/>
      <c r="II325" s="16"/>
    </row>
    <row r="326" spans="1:243" s="15" customFormat="1" ht="144.75" customHeight="1">
      <c r="A326" s="27">
        <v>314</v>
      </c>
      <c r="B326" s="86" t="s">
        <v>766</v>
      </c>
      <c r="C326" s="47" t="s">
        <v>388</v>
      </c>
      <c r="D326" s="109">
        <v>450</v>
      </c>
      <c r="E326" s="95" t="s">
        <v>253</v>
      </c>
      <c r="F326" s="95">
        <v>55.43</v>
      </c>
      <c r="G326" s="59"/>
      <c r="H326" s="49"/>
      <c r="I326" s="48" t="s">
        <v>39</v>
      </c>
      <c r="J326" s="50">
        <f t="shared" si="65"/>
        <v>1</v>
      </c>
      <c r="K326" s="51" t="s">
        <v>63</v>
      </c>
      <c r="L326" s="51" t="s">
        <v>7</v>
      </c>
      <c r="M326" s="60"/>
      <c r="N326" s="59"/>
      <c r="O326" s="59"/>
      <c r="P326" s="61"/>
      <c r="Q326" s="59"/>
      <c r="R326" s="59"/>
      <c r="S326" s="61"/>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62">
        <f t="shared" si="66"/>
        <v>24943.5</v>
      </c>
      <c r="BB326" s="63">
        <f t="shared" si="67"/>
        <v>24943.5</v>
      </c>
      <c r="BC326" s="58" t="str">
        <f t="shared" si="68"/>
        <v>INR  Twenty Four Thousand Nine Hundred &amp; Forty Three  and Paise Fifty Only</v>
      </c>
      <c r="BD326" s="65">
        <v>2595</v>
      </c>
      <c r="BE326" s="65">
        <f t="shared" si="61"/>
        <v>2935.46</v>
      </c>
      <c r="BF326" s="68">
        <f t="shared" si="62"/>
        <v>1167750</v>
      </c>
      <c r="BG326" s="79">
        <f t="shared" si="56"/>
        <v>55.43</v>
      </c>
      <c r="BH326" s="79">
        <f t="shared" si="57"/>
        <v>62.7</v>
      </c>
      <c r="IE326" s="16"/>
      <c r="IF326" s="16"/>
      <c r="IG326" s="16"/>
      <c r="IH326" s="16"/>
      <c r="II326" s="16"/>
    </row>
    <row r="327" spans="1:243" s="15" customFormat="1" ht="99" customHeight="1">
      <c r="A327" s="27">
        <v>315</v>
      </c>
      <c r="B327" s="86" t="s">
        <v>767</v>
      </c>
      <c r="C327" s="47" t="s">
        <v>389</v>
      </c>
      <c r="D327" s="109">
        <v>6100</v>
      </c>
      <c r="E327" s="95" t="s">
        <v>260</v>
      </c>
      <c r="F327" s="95">
        <v>73.53</v>
      </c>
      <c r="G327" s="59"/>
      <c r="H327" s="49"/>
      <c r="I327" s="48" t="s">
        <v>39</v>
      </c>
      <c r="J327" s="50">
        <f t="shared" si="65"/>
        <v>1</v>
      </c>
      <c r="K327" s="51" t="s">
        <v>63</v>
      </c>
      <c r="L327" s="51" t="s">
        <v>7</v>
      </c>
      <c r="M327" s="60"/>
      <c r="N327" s="59"/>
      <c r="O327" s="59"/>
      <c r="P327" s="61"/>
      <c r="Q327" s="59"/>
      <c r="R327" s="59"/>
      <c r="S327" s="61"/>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62">
        <f t="shared" si="66"/>
        <v>448533</v>
      </c>
      <c r="BB327" s="63">
        <f t="shared" si="67"/>
        <v>448533</v>
      </c>
      <c r="BC327" s="58" t="str">
        <f t="shared" si="68"/>
        <v>INR  Four Lakh Forty Eight Thousand Five Hundred &amp; Thirty Three  Only</v>
      </c>
      <c r="BD327" s="65">
        <v>2609</v>
      </c>
      <c r="BE327" s="65">
        <f t="shared" si="61"/>
        <v>2951.3</v>
      </c>
      <c r="BF327" s="68">
        <f t="shared" si="62"/>
        <v>15914900</v>
      </c>
      <c r="BG327" s="79">
        <f t="shared" si="56"/>
        <v>73.53</v>
      </c>
      <c r="BH327" s="79">
        <f t="shared" si="57"/>
        <v>83.18</v>
      </c>
      <c r="IE327" s="16"/>
      <c r="IF327" s="16"/>
      <c r="IG327" s="16"/>
      <c r="IH327" s="16"/>
      <c r="II327" s="16"/>
    </row>
    <row r="328" spans="1:243" s="15" customFormat="1" ht="99" customHeight="1">
      <c r="A328" s="27">
        <v>316</v>
      </c>
      <c r="B328" s="86" t="s">
        <v>768</v>
      </c>
      <c r="C328" s="47" t="s">
        <v>390</v>
      </c>
      <c r="D328" s="109">
        <v>1260</v>
      </c>
      <c r="E328" s="95" t="s">
        <v>253</v>
      </c>
      <c r="F328" s="95">
        <v>107.46</v>
      </c>
      <c r="G328" s="59"/>
      <c r="H328" s="49"/>
      <c r="I328" s="48" t="s">
        <v>39</v>
      </c>
      <c r="J328" s="50">
        <f t="shared" si="65"/>
        <v>1</v>
      </c>
      <c r="K328" s="51" t="s">
        <v>63</v>
      </c>
      <c r="L328" s="51" t="s">
        <v>7</v>
      </c>
      <c r="M328" s="60"/>
      <c r="N328" s="59"/>
      <c r="O328" s="59"/>
      <c r="P328" s="61"/>
      <c r="Q328" s="59"/>
      <c r="R328" s="59"/>
      <c r="S328" s="61"/>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62">
        <f t="shared" si="66"/>
        <v>135399.6</v>
      </c>
      <c r="BB328" s="63">
        <f t="shared" si="67"/>
        <v>135399.6</v>
      </c>
      <c r="BC328" s="58" t="str">
        <f t="shared" si="68"/>
        <v>INR  One Lakh Thirty Five Thousand Three Hundred &amp; Ninety Nine  and Paise Sixty Only</v>
      </c>
      <c r="BD328" s="65">
        <v>122</v>
      </c>
      <c r="BE328" s="65">
        <f t="shared" si="61"/>
        <v>138.01</v>
      </c>
      <c r="BF328" s="68">
        <f t="shared" si="62"/>
        <v>153720</v>
      </c>
      <c r="BG328" s="79">
        <f t="shared" si="56"/>
        <v>107.46</v>
      </c>
      <c r="BH328" s="79">
        <f t="shared" si="57"/>
        <v>121.56</v>
      </c>
      <c r="IE328" s="16"/>
      <c r="IF328" s="16"/>
      <c r="IG328" s="16"/>
      <c r="IH328" s="16"/>
      <c r="II328" s="16"/>
    </row>
    <row r="329" spans="1:243" s="15" customFormat="1" ht="89.25" customHeight="1">
      <c r="A329" s="27">
        <v>317</v>
      </c>
      <c r="B329" s="86" t="s">
        <v>769</v>
      </c>
      <c r="C329" s="47" t="s">
        <v>391</v>
      </c>
      <c r="D329" s="109">
        <v>2250</v>
      </c>
      <c r="E329" s="95" t="s">
        <v>253</v>
      </c>
      <c r="F329" s="95">
        <v>157.24</v>
      </c>
      <c r="G329" s="59"/>
      <c r="H329" s="49"/>
      <c r="I329" s="48" t="s">
        <v>39</v>
      </c>
      <c r="J329" s="50">
        <f t="shared" si="65"/>
        <v>1</v>
      </c>
      <c r="K329" s="51" t="s">
        <v>63</v>
      </c>
      <c r="L329" s="51" t="s">
        <v>7</v>
      </c>
      <c r="M329" s="60"/>
      <c r="N329" s="59"/>
      <c r="O329" s="59"/>
      <c r="P329" s="61"/>
      <c r="Q329" s="59"/>
      <c r="R329" s="59"/>
      <c r="S329" s="61"/>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62">
        <f t="shared" si="66"/>
        <v>353790</v>
      </c>
      <c r="BB329" s="63">
        <f t="shared" si="67"/>
        <v>353790</v>
      </c>
      <c r="BC329" s="58" t="str">
        <f t="shared" si="68"/>
        <v>INR  Three Lakh Fifty Three Thousand Seven Hundred &amp; Ninety  Only</v>
      </c>
      <c r="BD329" s="65">
        <v>126</v>
      </c>
      <c r="BE329" s="65">
        <f t="shared" si="61"/>
        <v>142.53</v>
      </c>
      <c r="BF329" s="68">
        <f t="shared" si="62"/>
        <v>283500</v>
      </c>
      <c r="BG329" s="79">
        <f t="shared" si="56"/>
        <v>157.24</v>
      </c>
      <c r="BH329" s="79">
        <f t="shared" si="57"/>
        <v>177.87</v>
      </c>
      <c r="IE329" s="16"/>
      <c r="IF329" s="16"/>
      <c r="IG329" s="16"/>
      <c r="IH329" s="16"/>
      <c r="II329" s="16"/>
    </row>
    <row r="330" spans="1:243" s="15" customFormat="1" ht="86.25" customHeight="1">
      <c r="A330" s="27">
        <v>318</v>
      </c>
      <c r="B330" s="86" t="s">
        <v>770</v>
      </c>
      <c r="C330" s="47" t="s">
        <v>392</v>
      </c>
      <c r="D330" s="108">
        <v>200</v>
      </c>
      <c r="E330" s="93" t="s">
        <v>253</v>
      </c>
      <c r="F330" s="94">
        <v>115.38</v>
      </c>
      <c r="G330" s="59"/>
      <c r="H330" s="49"/>
      <c r="I330" s="48" t="s">
        <v>39</v>
      </c>
      <c r="J330" s="50">
        <f t="shared" si="65"/>
        <v>1</v>
      </c>
      <c r="K330" s="51" t="s">
        <v>63</v>
      </c>
      <c r="L330" s="51" t="s">
        <v>7</v>
      </c>
      <c r="M330" s="60"/>
      <c r="N330" s="59"/>
      <c r="O330" s="59"/>
      <c r="P330" s="61"/>
      <c r="Q330" s="59"/>
      <c r="R330" s="59"/>
      <c r="S330" s="61"/>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62">
        <f t="shared" si="66"/>
        <v>23076</v>
      </c>
      <c r="BB330" s="63">
        <f t="shared" si="67"/>
        <v>23076</v>
      </c>
      <c r="BC330" s="58" t="str">
        <f t="shared" si="68"/>
        <v>INR  Twenty Three Thousand  &amp;Seventy Six  Only</v>
      </c>
      <c r="BD330" s="65">
        <v>130</v>
      </c>
      <c r="BE330" s="65">
        <f t="shared" si="61"/>
        <v>147.06</v>
      </c>
      <c r="BF330" s="68">
        <f t="shared" si="62"/>
        <v>26000</v>
      </c>
      <c r="BG330" s="79">
        <f t="shared" si="56"/>
        <v>115.38</v>
      </c>
      <c r="BH330" s="79">
        <f t="shared" si="57"/>
        <v>130.52</v>
      </c>
      <c r="IE330" s="16"/>
      <c r="IF330" s="16"/>
      <c r="IG330" s="16"/>
      <c r="IH330" s="16"/>
      <c r="II330" s="16"/>
    </row>
    <row r="331" spans="1:243" s="15" customFormat="1" ht="143.25" customHeight="1">
      <c r="A331" s="27">
        <v>319</v>
      </c>
      <c r="B331" s="86" t="s">
        <v>771</v>
      </c>
      <c r="C331" s="47" t="s">
        <v>393</v>
      </c>
      <c r="D331" s="108">
        <v>2400</v>
      </c>
      <c r="E331" s="93" t="s">
        <v>836</v>
      </c>
      <c r="F331" s="94">
        <v>1123.28</v>
      </c>
      <c r="G331" s="59"/>
      <c r="H331" s="49"/>
      <c r="I331" s="48" t="s">
        <v>39</v>
      </c>
      <c r="J331" s="50">
        <f t="shared" si="65"/>
        <v>1</v>
      </c>
      <c r="K331" s="51" t="s">
        <v>63</v>
      </c>
      <c r="L331" s="51" t="s">
        <v>7</v>
      </c>
      <c r="M331" s="60"/>
      <c r="N331" s="59"/>
      <c r="O331" s="59"/>
      <c r="P331" s="61"/>
      <c r="Q331" s="59"/>
      <c r="R331" s="59"/>
      <c r="S331" s="61"/>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62">
        <f t="shared" si="66"/>
        <v>2695872</v>
      </c>
      <c r="BB331" s="63">
        <f t="shared" si="67"/>
        <v>2695872</v>
      </c>
      <c r="BC331" s="58" t="str">
        <f t="shared" si="68"/>
        <v>INR  Twenty Six Lakh Ninety Five Thousand Eight Hundred &amp; Seventy Two  Only</v>
      </c>
      <c r="BD331" s="65">
        <v>153</v>
      </c>
      <c r="BE331" s="65">
        <f t="shared" si="61"/>
        <v>173.07</v>
      </c>
      <c r="BF331" s="68">
        <f t="shared" si="62"/>
        <v>367200</v>
      </c>
      <c r="BG331" s="79">
        <f t="shared" si="56"/>
        <v>1123.28</v>
      </c>
      <c r="BH331" s="79">
        <f t="shared" si="57"/>
        <v>1270.65</v>
      </c>
      <c r="IE331" s="16"/>
      <c r="IF331" s="16"/>
      <c r="IG331" s="16"/>
      <c r="IH331" s="16"/>
      <c r="II331" s="16"/>
    </row>
    <row r="332" spans="1:243" s="15" customFormat="1" ht="174.75" customHeight="1">
      <c r="A332" s="27">
        <v>320</v>
      </c>
      <c r="B332" s="86" t="s">
        <v>772</v>
      </c>
      <c r="C332" s="47" t="s">
        <v>394</v>
      </c>
      <c r="D332" s="108">
        <v>510</v>
      </c>
      <c r="E332" s="93" t="s">
        <v>38</v>
      </c>
      <c r="F332" s="94">
        <v>281.67</v>
      </c>
      <c r="G332" s="59"/>
      <c r="H332" s="49"/>
      <c r="I332" s="48" t="s">
        <v>39</v>
      </c>
      <c r="J332" s="50">
        <f t="shared" si="65"/>
        <v>1</v>
      </c>
      <c r="K332" s="51" t="s">
        <v>63</v>
      </c>
      <c r="L332" s="51" t="s">
        <v>7</v>
      </c>
      <c r="M332" s="60"/>
      <c r="N332" s="59"/>
      <c r="O332" s="59"/>
      <c r="P332" s="61"/>
      <c r="Q332" s="59"/>
      <c r="R332" s="59"/>
      <c r="S332" s="61"/>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62">
        <f t="shared" si="66"/>
        <v>143651.7</v>
      </c>
      <c r="BB332" s="63">
        <f t="shared" si="67"/>
        <v>143651.7</v>
      </c>
      <c r="BC332" s="58" t="str">
        <f t="shared" si="68"/>
        <v>INR  One Lakh Forty Three Thousand Six Hundred &amp; Fifty One  and Paise Seventy Only</v>
      </c>
      <c r="BD332" s="65">
        <v>157</v>
      </c>
      <c r="BE332" s="65">
        <f t="shared" si="61"/>
        <v>177.6</v>
      </c>
      <c r="BF332" s="68">
        <f t="shared" si="62"/>
        <v>80070</v>
      </c>
      <c r="BG332" s="79">
        <f t="shared" si="56"/>
        <v>281.67</v>
      </c>
      <c r="BH332" s="79">
        <f t="shared" si="57"/>
        <v>318.63</v>
      </c>
      <c r="IE332" s="16"/>
      <c r="IF332" s="16"/>
      <c r="IG332" s="16"/>
      <c r="IH332" s="16"/>
      <c r="II332" s="16"/>
    </row>
    <row r="333" spans="1:243" s="15" customFormat="1" ht="174.75" customHeight="1">
      <c r="A333" s="27">
        <v>321</v>
      </c>
      <c r="B333" s="86" t="s">
        <v>773</v>
      </c>
      <c r="C333" s="47" t="s">
        <v>395</v>
      </c>
      <c r="D333" s="108">
        <v>196</v>
      </c>
      <c r="E333" s="93" t="s">
        <v>483</v>
      </c>
      <c r="F333" s="94">
        <v>1061.07</v>
      </c>
      <c r="G333" s="59"/>
      <c r="H333" s="49"/>
      <c r="I333" s="48" t="s">
        <v>39</v>
      </c>
      <c r="J333" s="50">
        <f>IF(I333="Less(-)",-1,1)</f>
        <v>1</v>
      </c>
      <c r="K333" s="51" t="s">
        <v>63</v>
      </c>
      <c r="L333" s="51" t="s">
        <v>7</v>
      </c>
      <c r="M333" s="60"/>
      <c r="N333" s="59"/>
      <c r="O333" s="59"/>
      <c r="P333" s="61"/>
      <c r="Q333" s="59"/>
      <c r="R333" s="59"/>
      <c r="S333" s="61"/>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62">
        <f t="shared" si="66"/>
        <v>207969.72</v>
      </c>
      <c r="BB333" s="63">
        <f t="shared" si="67"/>
        <v>207969.72</v>
      </c>
      <c r="BC333" s="58" t="str">
        <f>SpellNumber(L333,BB333)</f>
        <v>INR  Two Lakh Seven Thousand Nine Hundred &amp; Sixty Nine  and Paise Seventy Two Only</v>
      </c>
      <c r="BD333" s="65">
        <v>161</v>
      </c>
      <c r="BE333" s="65">
        <f t="shared" si="61"/>
        <v>182.12</v>
      </c>
      <c r="BF333" s="68">
        <f t="shared" si="62"/>
        <v>31556</v>
      </c>
      <c r="BG333" s="79">
        <f t="shared" si="56"/>
        <v>1061.07</v>
      </c>
      <c r="BH333" s="79">
        <f t="shared" si="57"/>
        <v>1200.28</v>
      </c>
      <c r="IE333" s="16"/>
      <c r="IF333" s="16"/>
      <c r="IG333" s="16"/>
      <c r="IH333" s="16"/>
      <c r="II333" s="16"/>
    </row>
    <row r="334" spans="1:243" s="15" customFormat="1" ht="122.25" customHeight="1">
      <c r="A334" s="27">
        <v>322</v>
      </c>
      <c r="B334" s="86" t="s">
        <v>774</v>
      </c>
      <c r="C334" s="47" t="s">
        <v>396</v>
      </c>
      <c r="D334" s="108">
        <v>84</v>
      </c>
      <c r="E334" s="93" t="s">
        <v>252</v>
      </c>
      <c r="F334" s="94">
        <v>1497.71</v>
      </c>
      <c r="G334" s="59"/>
      <c r="H334" s="49"/>
      <c r="I334" s="48" t="s">
        <v>39</v>
      </c>
      <c r="J334" s="50">
        <f aca="true" t="shared" si="69" ref="J334:J368">IF(I334="Less(-)",-1,1)</f>
        <v>1</v>
      </c>
      <c r="K334" s="51" t="s">
        <v>63</v>
      </c>
      <c r="L334" s="51" t="s">
        <v>7</v>
      </c>
      <c r="M334" s="60"/>
      <c r="N334" s="59"/>
      <c r="O334" s="59"/>
      <c r="P334" s="61"/>
      <c r="Q334" s="59"/>
      <c r="R334" s="59"/>
      <c r="S334" s="61"/>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62">
        <f t="shared" si="66"/>
        <v>125807.64</v>
      </c>
      <c r="BB334" s="63">
        <f t="shared" si="67"/>
        <v>125807.64</v>
      </c>
      <c r="BC334" s="58" t="str">
        <f aca="true" t="shared" si="70" ref="BC334:BC368">SpellNumber(L334,BB334)</f>
        <v>INR  One Lakh Twenty Five Thousand Eight Hundred &amp; Seven  and Paise Sixty Four Only</v>
      </c>
      <c r="BD334" s="65">
        <v>135</v>
      </c>
      <c r="BE334" s="65">
        <f t="shared" si="61"/>
        <v>152.71</v>
      </c>
      <c r="BF334" s="68">
        <f t="shared" si="62"/>
        <v>11340</v>
      </c>
      <c r="BG334" s="79">
        <f t="shared" si="56"/>
        <v>1497.71</v>
      </c>
      <c r="BH334" s="79">
        <f t="shared" si="57"/>
        <v>1694.21</v>
      </c>
      <c r="IE334" s="16"/>
      <c r="IF334" s="16"/>
      <c r="IG334" s="16"/>
      <c r="IH334" s="16"/>
      <c r="II334" s="16"/>
    </row>
    <row r="335" spans="1:243" s="15" customFormat="1" ht="104.25" customHeight="1">
      <c r="A335" s="27">
        <v>323</v>
      </c>
      <c r="B335" s="86" t="s">
        <v>775</v>
      </c>
      <c r="C335" s="47" t="s">
        <v>397</v>
      </c>
      <c r="D335" s="108">
        <v>84</v>
      </c>
      <c r="E335" s="93" t="s">
        <v>252</v>
      </c>
      <c r="F335" s="95">
        <v>886.86</v>
      </c>
      <c r="G335" s="59"/>
      <c r="H335" s="49"/>
      <c r="I335" s="48" t="s">
        <v>39</v>
      </c>
      <c r="J335" s="50">
        <f t="shared" si="69"/>
        <v>1</v>
      </c>
      <c r="K335" s="51" t="s">
        <v>63</v>
      </c>
      <c r="L335" s="51" t="s">
        <v>7</v>
      </c>
      <c r="M335" s="60"/>
      <c r="N335" s="59"/>
      <c r="O335" s="59"/>
      <c r="P335" s="61"/>
      <c r="Q335" s="59"/>
      <c r="R335" s="59"/>
      <c r="S335" s="61"/>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62">
        <f t="shared" si="66"/>
        <v>74496.24</v>
      </c>
      <c r="BB335" s="63">
        <f t="shared" si="67"/>
        <v>74496.24</v>
      </c>
      <c r="BC335" s="58" t="str">
        <f t="shared" si="70"/>
        <v>INR  Seventy Four Thousand Four Hundred &amp; Ninety Six  and Paise Twenty Four Only</v>
      </c>
      <c r="BD335" s="65">
        <v>139</v>
      </c>
      <c r="BE335" s="65">
        <f t="shared" si="61"/>
        <v>157.24</v>
      </c>
      <c r="BF335" s="68">
        <f t="shared" si="62"/>
        <v>11676</v>
      </c>
      <c r="BG335" s="79">
        <f aca="true" t="shared" si="71" ref="BG335:BG398">ROUND(F335,2)</f>
        <v>886.86</v>
      </c>
      <c r="BH335" s="79">
        <f aca="true" t="shared" si="72" ref="BH335:BH362">ROUND(BG335*1.12*1.01,2)</f>
        <v>1003.22</v>
      </c>
      <c r="IE335" s="16"/>
      <c r="IF335" s="16"/>
      <c r="IG335" s="16"/>
      <c r="IH335" s="16"/>
      <c r="II335" s="16"/>
    </row>
    <row r="336" spans="1:243" s="15" customFormat="1" ht="104.25" customHeight="1">
      <c r="A336" s="27">
        <v>324</v>
      </c>
      <c r="B336" s="86" t="s">
        <v>776</v>
      </c>
      <c r="C336" s="47" t="s">
        <v>398</v>
      </c>
      <c r="D336" s="108">
        <v>84</v>
      </c>
      <c r="E336" s="93" t="s">
        <v>252</v>
      </c>
      <c r="F336" s="94">
        <v>220.58</v>
      </c>
      <c r="G336" s="59"/>
      <c r="H336" s="49"/>
      <c r="I336" s="48" t="s">
        <v>39</v>
      </c>
      <c r="J336" s="50">
        <f t="shared" si="69"/>
        <v>1</v>
      </c>
      <c r="K336" s="51" t="s">
        <v>63</v>
      </c>
      <c r="L336" s="51" t="s">
        <v>7</v>
      </c>
      <c r="M336" s="60"/>
      <c r="N336" s="59"/>
      <c r="O336" s="59"/>
      <c r="P336" s="61"/>
      <c r="Q336" s="59"/>
      <c r="R336" s="59"/>
      <c r="S336" s="61"/>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62">
        <f t="shared" si="66"/>
        <v>18528.72</v>
      </c>
      <c r="BB336" s="63">
        <f t="shared" si="67"/>
        <v>18528.72</v>
      </c>
      <c r="BC336" s="58" t="str">
        <f t="shared" si="70"/>
        <v>INR  Eighteen Thousand Five Hundred &amp; Twenty Eight  and Paise Seventy Two Only</v>
      </c>
      <c r="BD336" s="65">
        <v>143</v>
      </c>
      <c r="BE336" s="65">
        <f t="shared" si="61"/>
        <v>161.76</v>
      </c>
      <c r="BF336" s="68">
        <f t="shared" si="62"/>
        <v>12012</v>
      </c>
      <c r="BG336" s="79">
        <f t="shared" si="71"/>
        <v>220.58</v>
      </c>
      <c r="BH336" s="79">
        <f t="shared" si="72"/>
        <v>249.52</v>
      </c>
      <c r="IE336" s="16"/>
      <c r="IF336" s="16"/>
      <c r="IG336" s="16"/>
      <c r="IH336" s="16"/>
      <c r="II336" s="16"/>
    </row>
    <row r="337" spans="1:243" s="15" customFormat="1" ht="104.25" customHeight="1">
      <c r="A337" s="27">
        <v>325</v>
      </c>
      <c r="B337" s="86" t="s">
        <v>777</v>
      </c>
      <c r="C337" s="47" t="s">
        <v>399</v>
      </c>
      <c r="D337" s="108">
        <v>168</v>
      </c>
      <c r="E337" s="93" t="s">
        <v>252</v>
      </c>
      <c r="F337" s="94">
        <v>515.83</v>
      </c>
      <c r="G337" s="59"/>
      <c r="H337" s="49"/>
      <c r="I337" s="48" t="s">
        <v>39</v>
      </c>
      <c r="J337" s="50">
        <f t="shared" si="69"/>
        <v>1</v>
      </c>
      <c r="K337" s="51" t="s">
        <v>63</v>
      </c>
      <c r="L337" s="51" t="s">
        <v>7</v>
      </c>
      <c r="M337" s="60"/>
      <c r="N337" s="59"/>
      <c r="O337" s="59"/>
      <c r="P337" s="61"/>
      <c r="Q337" s="59"/>
      <c r="R337" s="59"/>
      <c r="S337" s="61"/>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62">
        <f t="shared" si="66"/>
        <v>86659.44</v>
      </c>
      <c r="BB337" s="63">
        <f t="shared" si="67"/>
        <v>86659.44</v>
      </c>
      <c r="BC337" s="58" t="str">
        <f t="shared" si="70"/>
        <v>INR  Eighty Six Thousand Six Hundred &amp; Fifty Nine  and Paise Forty Four Only</v>
      </c>
      <c r="BD337" s="65">
        <v>34</v>
      </c>
      <c r="BE337" s="65">
        <f t="shared" si="61"/>
        <v>38.46</v>
      </c>
      <c r="BF337" s="68">
        <f t="shared" si="62"/>
        <v>5712</v>
      </c>
      <c r="BG337" s="79">
        <f t="shared" si="71"/>
        <v>515.83</v>
      </c>
      <c r="BH337" s="79">
        <f t="shared" si="72"/>
        <v>583.51</v>
      </c>
      <c r="IE337" s="16"/>
      <c r="IF337" s="16"/>
      <c r="IG337" s="16"/>
      <c r="IH337" s="16"/>
      <c r="II337" s="16"/>
    </row>
    <row r="338" spans="1:243" s="15" customFormat="1" ht="84.75" customHeight="1">
      <c r="A338" s="27">
        <v>326</v>
      </c>
      <c r="B338" s="86" t="s">
        <v>778</v>
      </c>
      <c r="C338" s="47" t="s">
        <v>400</v>
      </c>
      <c r="D338" s="108">
        <v>161</v>
      </c>
      <c r="E338" s="93" t="s">
        <v>252</v>
      </c>
      <c r="F338" s="94">
        <v>182.12</v>
      </c>
      <c r="G338" s="59"/>
      <c r="H338" s="49"/>
      <c r="I338" s="48" t="s">
        <v>39</v>
      </c>
      <c r="J338" s="50">
        <f t="shared" si="69"/>
        <v>1</v>
      </c>
      <c r="K338" s="51" t="s">
        <v>63</v>
      </c>
      <c r="L338" s="51" t="s">
        <v>7</v>
      </c>
      <c r="M338" s="60"/>
      <c r="N338" s="59"/>
      <c r="O338" s="59"/>
      <c r="P338" s="61"/>
      <c r="Q338" s="59"/>
      <c r="R338" s="59"/>
      <c r="S338" s="61"/>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62">
        <f t="shared" si="66"/>
        <v>29321.32</v>
      </c>
      <c r="BB338" s="63">
        <f t="shared" si="67"/>
        <v>29321.32</v>
      </c>
      <c r="BC338" s="58" t="str">
        <f t="shared" si="70"/>
        <v>INR  Twenty Nine Thousand Three Hundred &amp; Twenty One  and Paise Thirty Two Only</v>
      </c>
      <c r="BD338" s="65">
        <v>122</v>
      </c>
      <c r="BE338" s="65">
        <f t="shared" si="61"/>
        <v>138.01</v>
      </c>
      <c r="BF338" s="68">
        <f t="shared" si="62"/>
        <v>19642</v>
      </c>
      <c r="BG338" s="79">
        <f t="shared" si="71"/>
        <v>182.12</v>
      </c>
      <c r="BH338" s="79">
        <f t="shared" si="72"/>
        <v>206.01</v>
      </c>
      <c r="IE338" s="16"/>
      <c r="IF338" s="16"/>
      <c r="IG338" s="16"/>
      <c r="IH338" s="16"/>
      <c r="II338" s="16"/>
    </row>
    <row r="339" spans="1:243" s="15" customFormat="1" ht="162" customHeight="1">
      <c r="A339" s="27">
        <v>327</v>
      </c>
      <c r="B339" s="86" t="s">
        <v>779</v>
      </c>
      <c r="C339" s="47" t="s">
        <v>401</v>
      </c>
      <c r="D339" s="108">
        <v>348</v>
      </c>
      <c r="E339" s="93" t="s">
        <v>252</v>
      </c>
      <c r="F339" s="94">
        <v>196.83</v>
      </c>
      <c r="G339" s="59"/>
      <c r="H339" s="49"/>
      <c r="I339" s="48" t="s">
        <v>39</v>
      </c>
      <c r="J339" s="50">
        <f t="shared" si="69"/>
        <v>1</v>
      </c>
      <c r="K339" s="51" t="s">
        <v>63</v>
      </c>
      <c r="L339" s="51" t="s">
        <v>7</v>
      </c>
      <c r="M339" s="60"/>
      <c r="N339" s="59"/>
      <c r="O339" s="59"/>
      <c r="P339" s="61"/>
      <c r="Q339" s="59"/>
      <c r="R339" s="59"/>
      <c r="S339" s="61"/>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62">
        <f t="shared" si="66"/>
        <v>68496.84</v>
      </c>
      <c r="BB339" s="63">
        <f t="shared" si="67"/>
        <v>68496.84</v>
      </c>
      <c r="BC339" s="58" t="str">
        <f t="shared" si="70"/>
        <v>INR  Sixty Eight Thousand Four Hundred &amp; Ninety Six  and Paise Eighty Four Only</v>
      </c>
      <c r="BD339" s="65">
        <v>122.72</v>
      </c>
      <c r="BE339" s="65">
        <f t="shared" si="61"/>
        <v>138.82</v>
      </c>
      <c r="BF339" s="68">
        <f t="shared" si="62"/>
        <v>42706.56</v>
      </c>
      <c r="BG339" s="79">
        <f t="shared" si="71"/>
        <v>196.83</v>
      </c>
      <c r="BH339" s="79">
        <f t="shared" si="72"/>
        <v>222.65</v>
      </c>
      <c r="IE339" s="16"/>
      <c r="IF339" s="16"/>
      <c r="IG339" s="16"/>
      <c r="IH339" s="16"/>
      <c r="II339" s="16"/>
    </row>
    <row r="340" spans="1:243" s="15" customFormat="1" ht="84.75" customHeight="1">
      <c r="A340" s="27">
        <v>328</v>
      </c>
      <c r="B340" s="86" t="s">
        <v>780</v>
      </c>
      <c r="C340" s="47" t="s">
        <v>402</v>
      </c>
      <c r="D340" s="108">
        <v>168</v>
      </c>
      <c r="E340" s="93" t="s">
        <v>254</v>
      </c>
      <c r="F340" s="94">
        <v>171.94</v>
      </c>
      <c r="G340" s="59"/>
      <c r="H340" s="49"/>
      <c r="I340" s="48" t="s">
        <v>39</v>
      </c>
      <c r="J340" s="50">
        <f t="shared" si="69"/>
        <v>1</v>
      </c>
      <c r="K340" s="51" t="s">
        <v>63</v>
      </c>
      <c r="L340" s="51" t="s">
        <v>7</v>
      </c>
      <c r="M340" s="60"/>
      <c r="N340" s="59"/>
      <c r="O340" s="59"/>
      <c r="P340" s="61"/>
      <c r="Q340" s="59"/>
      <c r="R340" s="59"/>
      <c r="S340" s="61"/>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62">
        <f t="shared" si="66"/>
        <v>28885.92</v>
      </c>
      <c r="BB340" s="63">
        <f t="shared" si="67"/>
        <v>28885.92</v>
      </c>
      <c r="BC340" s="58" t="str">
        <f t="shared" si="70"/>
        <v>INR  Twenty Eight Thousand Eight Hundred &amp; Eighty Five  and Paise Ninety Two Only</v>
      </c>
      <c r="BD340" s="65">
        <v>123.44</v>
      </c>
      <c r="BE340" s="65">
        <f t="shared" si="61"/>
        <v>139.64</v>
      </c>
      <c r="BF340" s="68">
        <f t="shared" si="62"/>
        <v>20737.92</v>
      </c>
      <c r="BG340" s="79">
        <f t="shared" si="71"/>
        <v>171.94</v>
      </c>
      <c r="BH340" s="79">
        <f t="shared" si="72"/>
        <v>194.5</v>
      </c>
      <c r="IE340" s="16"/>
      <c r="IF340" s="16"/>
      <c r="IG340" s="16"/>
      <c r="IH340" s="16"/>
      <c r="II340" s="16"/>
    </row>
    <row r="341" spans="1:243" s="15" customFormat="1" ht="121.5" customHeight="1">
      <c r="A341" s="27">
        <v>329</v>
      </c>
      <c r="B341" s="86" t="s">
        <v>781</v>
      </c>
      <c r="C341" s="47" t="s">
        <v>403</v>
      </c>
      <c r="D341" s="108">
        <v>168</v>
      </c>
      <c r="E341" s="93" t="s">
        <v>254</v>
      </c>
      <c r="F341" s="94">
        <v>279.41</v>
      </c>
      <c r="G341" s="59"/>
      <c r="H341" s="49"/>
      <c r="I341" s="48" t="s">
        <v>39</v>
      </c>
      <c r="J341" s="50">
        <f t="shared" si="69"/>
        <v>1</v>
      </c>
      <c r="K341" s="51" t="s">
        <v>63</v>
      </c>
      <c r="L341" s="51" t="s">
        <v>7</v>
      </c>
      <c r="M341" s="60"/>
      <c r="N341" s="59"/>
      <c r="O341" s="59"/>
      <c r="P341" s="61"/>
      <c r="Q341" s="59"/>
      <c r="R341" s="59"/>
      <c r="S341" s="61"/>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62">
        <f t="shared" si="66"/>
        <v>46940.88</v>
      </c>
      <c r="BB341" s="63">
        <f t="shared" si="67"/>
        <v>46940.88</v>
      </c>
      <c r="BC341" s="58" t="str">
        <f t="shared" si="70"/>
        <v>INR  Forty Six Thousand Nine Hundred &amp; Forty  and Paise Eighty Eight Only</v>
      </c>
      <c r="BD341" s="65">
        <v>48.5</v>
      </c>
      <c r="BE341" s="65">
        <f t="shared" si="61"/>
        <v>54.86</v>
      </c>
      <c r="BF341" s="68">
        <f t="shared" si="62"/>
        <v>8148</v>
      </c>
      <c r="BG341" s="79">
        <f t="shared" si="71"/>
        <v>279.41</v>
      </c>
      <c r="BH341" s="79">
        <f t="shared" si="72"/>
        <v>316.07</v>
      </c>
      <c r="IE341" s="16"/>
      <c r="IF341" s="16"/>
      <c r="IG341" s="16"/>
      <c r="IH341" s="16"/>
      <c r="II341" s="16"/>
    </row>
    <row r="342" spans="1:243" s="15" customFormat="1" ht="78" customHeight="1">
      <c r="A342" s="27">
        <v>330</v>
      </c>
      <c r="B342" s="86" t="s">
        <v>782</v>
      </c>
      <c r="C342" s="47" t="s">
        <v>404</v>
      </c>
      <c r="D342" s="108">
        <v>348</v>
      </c>
      <c r="E342" s="93" t="s">
        <v>254</v>
      </c>
      <c r="F342" s="94">
        <v>437.77</v>
      </c>
      <c r="G342" s="59"/>
      <c r="H342" s="49"/>
      <c r="I342" s="48" t="s">
        <v>39</v>
      </c>
      <c r="J342" s="50">
        <f t="shared" si="69"/>
        <v>1</v>
      </c>
      <c r="K342" s="51" t="s">
        <v>63</v>
      </c>
      <c r="L342" s="51" t="s">
        <v>7</v>
      </c>
      <c r="M342" s="60"/>
      <c r="N342" s="59"/>
      <c r="O342" s="59"/>
      <c r="P342" s="61"/>
      <c r="Q342" s="59"/>
      <c r="R342" s="59"/>
      <c r="S342" s="61"/>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62">
        <f t="shared" si="66"/>
        <v>152343.96</v>
      </c>
      <c r="BB342" s="63">
        <f t="shared" si="67"/>
        <v>152343.96</v>
      </c>
      <c r="BC342" s="58" t="str">
        <f t="shared" si="70"/>
        <v>INR  One Lakh Fifty Two Thousand Three Hundred &amp; Forty Three  and Paise Ninety Six Only</v>
      </c>
      <c r="BD342" s="65">
        <v>48.5</v>
      </c>
      <c r="BE342" s="65">
        <f t="shared" si="61"/>
        <v>54.86</v>
      </c>
      <c r="BF342" s="68">
        <f t="shared" si="62"/>
        <v>16878</v>
      </c>
      <c r="BG342" s="79">
        <f t="shared" si="71"/>
        <v>437.77</v>
      </c>
      <c r="BH342" s="79">
        <f t="shared" si="72"/>
        <v>495.21</v>
      </c>
      <c r="IE342" s="16"/>
      <c r="IF342" s="16"/>
      <c r="IG342" s="16"/>
      <c r="IH342" s="16"/>
      <c r="II342" s="16"/>
    </row>
    <row r="343" spans="1:243" s="15" customFormat="1" ht="77.25" customHeight="1">
      <c r="A343" s="27">
        <v>331</v>
      </c>
      <c r="B343" s="86" t="s">
        <v>783</v>
      </c>
      <c r="C343" s="47" t="s">
        <v>405</v>
      </c>
      <c r="D343" s="108">
        <v>84</v>
      </c>
      <c r="E343" s="93" t="s">
        <v>254</v>
      </c>
      <c r="F343" s="94">
        <v>195.7</v>
      </c>
      <c r="G343" s="59"/>
      <c r="H343" s="49"/>
      <c r="I343" s="48" t="s">
        <v>39</v>
      </c>
      <c r="J343" s="50">
        <f t="shared" si="69"/>
        <v>1</v>
      </c>
      <c r="K343" s="51" t="s">
        <v>63</v>
      </c>
      <c r="L343" s="51" t="s">
        <v>7</v>
      </c>
      <c r="M343" s="60"/>
      <c r="N343" s="59"/>
      <c r="O343" s="59"/>
      <c r="P343" s="61"/>
      <c r="Q343" s="59"/>
      <c r="R343" s="59"/>
      <c r="S343" s="61"/>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62">
        <f t="shared" si="66"/>
        <v>16438.8</v>
      </c>
      <c r="BB343" s="63">
        <f t="shared" si="67"/>
        <v>16438.8</v>
      </c>
      <c r="BC343" s="58" t="str">
        <f t="shared" si="70"/>
        <v>INR  Sixteen Thousand Four Hundred &amp; Thirty Eight  and Paise Eighty Only</v>
      </c>
      <c r="BD343" s="65">
        <v>48.5</v>
      </c>
      <c r="BE343" s="65">
        <f t="shared" si="61"/>
        <v>54.86</v>
      </c>
      <c r="BF343" s="68">
        <f t="shared" si="62"/>
        <v>4074</v>
      </c>
      <c r="BG343" s="79">
        <f t="shared" si="71"/>
        <v>195.7</v>
      </c>
      <c r="BH343" s="79">
        <f t="shared" si="72"/>
        <v>221.38</v>
      </c>
      <c r="IE343" s="16"/>
      <c r="IF343" s="16"/>
      <c r="IG343" s="16"/>
      <c r="IH343" s="16"/>
      <c r="II343" s="16"/>
    </row>
    <row r="344" spans="1:243" s="15" customFormat="1" ht="60.75" customHeight="1">
      <c r="A344" s="27">
        <v>332</v>
      </c>
      <c r="B344" s="86" t="s">
        <v>784</v>
      </c>
      <c r="C344" s="47" t="s">
        <v>406</v>
      </c>
      <c r="D344" s="108">
        <v>51</v>
      </c>
      <c r="E344" s="93" t="s">
        <v>254</v>
      </c>
      <c r="F344" s="94">
        <v>654.96</v>
      </c>
      <c r="G344" s="59"/>
      <c r="H344" s="49"/>
      <c r="I344" s="48" t="s">
        <v>39</v>
      </c>
      <c r="J344" s="50">
        <f t="shared" si="69"/>
        <v>1</v>
      </c>
      <c r="K344" s="51" t="s">
        <v>63</v>
      </c>
      <c r="L344" s="51" t="s">
        <v>7</v>
      </c>
      <c r="M344" s="60"/>
      <c r="N344" s="59"/>
      <c r="O344" s="59"/>
      <c r="P344" s="61"/>
      <c r="Q344" s="59"/>
      <c r="R344" s="59"/>
      <c r="S344" s="61"/>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62">
        <f t="shared" si="66"/>
        <v>33402.96</v>
      </c>
      <c r="BB344" s="63">
        <f t="shared" si="67"/>
        <v>33402.96</v>
      </c>
      <c r="BC344" s="58" t="str">
        <f t="shared" si="70"/>
        <v>INR  Thirty Three Thousand Four Hundred &amp; Two  and Paise Ninety Six Only</v>
      </c>
      <c r="BD344" s="65">
        <v>70</v>
      </c>
      <c r="BE344" s="65">
        <f t="shared" si="61"/>
        <v>79.18</v>
      </c>
      <c r="BF344" s="68">
        <f t="shared" si="62"/>
        <v>3570</v>
      </c>
      <c r="BG344" s="79">
        <f t="shared" si="71"/>
        <v>654.96</v>
      </c>
      <c r="BH344" s="79">
        <f t="shared" si="72"/>
        <v>740.89</v>
      </c>
      <c r="IE344" s="16"/>
      <c r="IF344" s="16"/>
      <c r="IG344" s="16"/>
      <c r="IH344" s="16"/>
      <c r="II344" s="16"/>
    </row>
    <row r="345" spans="1:243" s="15" customFormat="1" ht="81" customHeight="1">
      <c r="A345" s="27">
        <v>333</v>
      </c>
      <c r="B345" s="86" t="s">
        <v>785</v>
      </c>
      <c r="C345" s="47" t="s">
        <v>407</v>
      </c>
      <c r="D345" s="107">
        <v>10</v>
      </c>
      <c r="E345" s="91" t="s">
        <v>254</v>
      </c>
      <c r="F345" s="91">
        <v>329.18</v>
      </c>
      <c r="G345" s="59"/>
      <c r="H345" s="49"/>
      <c r="I345" s="48" t="s">
        <v>39</v>
      </c>
      <c r="J345" s="50">
        <f t="shared" si="69"/>
        <v>1</v>
      </c>
      <c r="K345" s="51" t="s">
        <v>63</v>
      </c>
      <c r="L345" s="51" t="s">
        <v>7</v>
      </c>
      <c r="M345" s="60"/>
      <c r="N345" s="59"/>
      <c r="O345" s="59"/>
      <c r="P345" s="61"/>
      <c r="Q345" s="59"/>
      <c r="R345" s="59"/>
      <c r="S345" s="61"/>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62">
        <f t="shared" si="66"/>
        <v>3291.8</v>
      </c>
      <c r="BB345" s="63">
        <f t="shared" si="67"/>
        <v>3291.8</v>
      </c>
      <c r="BC345" s="58" t="str">
        <f t="shared" si="70"/>
        <v>INR  Three Thousand Two Hundred &amp; Ninety One  and Paise Eighty Only</v>
      </c>
      <c r="BD345" s="65">
        <v>70</v>
      </c>
      <c r="BE345" s="65">
        <f t="shared" si="61"/>
        <v>79.18</v>
      </c>
      <c r="BF345" s="68">
        <f t="shared" si="62"/>
        <v>700</v>
      </c>
      <c r="BG345" s="79">
        <f t="shared" si="71"/>
        <v>329.18</v>
      </c>
      <c r="BH345" s="79">
        <f t="shared" si="72"/>
        <v>372.37</v>
      </c>
      <c r="IE345" s="16"/>
      <c r="IF345" s="16"/>
      <c r="IG345" s="16"/>
      <c r="IH345" s="16"/>
      <c r="II345" s="16"/>
    </row>
    <row r="346" spans="1:243" s="15" customFormat="1" ht="115.5" customHeight="1">
      <c r="A346" s="27">
        <v>334</v>
      </c>
      <c r="B346" s="86" t="s">
        <v>786</v>
      </c>
      <c r="C346" s="47" t="s">
        <v>408</v>
      </c>
      <c r="D346" s="108">
        <v>24</v>
      </c>
      <c r="E346" s="93" t="s">
        <v>252</v>
      </c>
      <c r="F346" s="94">
        <v>1548.61</v>
      </c>
      <c r="G346" s="59"/>
      <c r="H346" s="49"/>
      <c r="I346" s="48" t="s">
        <v>39</v>
      </c>
      <c r="J346" s="50">
        <f t="shared" si="69"/>
        <v>1</v>
      </c>
      <c r="K346" s="51" t="s">
        <v>63</v>
      </c>
      <c r="L346" s="51" t="s">
        <v>7</v>
      </c>
      <c r="M346" s="60"/>
      <c r="N346" s="59"/>
      <c r="O346" s="59"/>
      <c r="P346" s="61"/>
      <c r="Q346" s="59"/>
      <c r="R346" s="59"/>
      <c r="S346" s="61"/>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62">
        <f t="shared" si="66"/>
        <v>37166.64</v>
      </c>
      <c r="BB346" s="63">
        <f t="shared" si="67"/>
        <v>37166.64</v>
      </c>
      <c r="BC346" s="58" t="str">
        <f t="shared" si="70"/>
        <v>INR  Thirty Seven Thousand One Hundred &amp; Sixty Six  and Paise Sixty Four Only</v>
      </c>
      <c r="BD346" s="65">
        <v>70</v>
      </c>
      <c r="BE346" s="65">
        <f t="shared" si="61"/>
        <v>79.18</v>
      </c>
      <c r="BF346" s="68">
        <f t="shared" si="62"/>
        <v>1680</v>
      </c>
      <c r="BG346" s="79">
        <f t="shared" si="71"/>
        <v>1548.61</v>
      </c>
      <c r="BH346" s="79">
        <f t="shared" si="72"/>
        <v>1751.79</v>
      </c>
      <c r="IE346" s="16"/>
      <c r="IF346" s="16"/>
      <c r="IG346" s="16"/>
      <c r="IH346" s="16"/>
      <c r="II346" s="16"/>
    </row>
    <row r="347" spans="1:243" s="15" customFormat="1" ht="126.75" customHeight="1">
      <c r="A347" s="27">
        <v>335</v>
      </c>
      <c r="B347" s="86" t="s">
        <v>787</v>
      </c>
      <c r="C347" s="47" t="s">
        <v>409</v>
      </c>
      <c r="D347" s="110">
        <v>6</v>
      </c>
      <c r="E347" s="96" t="s">
        <v>38</v>
      </c>
      <c r="F347" s="96">
        <v>1035.05</v>
      </c>
      <c r="G347" s="59"/>
      <c r="H347" s="49"/>
      <c r="I347" s="48" t="s">
        <v>39</v>
      </c>
      <c r="J347" s="50">
        <f t="shared" si="69"/>
        <v>1</v>
      </c>
      <c r="K347" s="51" t="s">
        <v>63</v>
      </c>
      <c r="L347" s="51" t="s">
        <v>7</v>
      </c>
      <c r="M347" s="60"/>
      <c r="N347" s="59"/>
      <c r="O347" s="59"/>
      <c r="P347" s="61"/>
      <c r="Q347" s="59"/>
      <c r="R347" s="59"/>
      <c r="S347" s="61"/>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62">
        <f t="shared" si="66"/>
        <v>6210.3</v>
      </c>
      <c r="BB347" s="63">
        <f t="shared" si="67"/>
        <v>6210.3</v>
      </c>
      <c r="BC347" s="58" t="str">
        <f t="shared" si="70"/>
        <v>INR  Six Thousand Two Hundred &amp; Ten  and Paise Thirty Only</v>
      </c>
      <c r="BD347" s="65">
        <v>45.1</v>
      </c>
      <c r="BE347" s="65">
        <f t="shared" si="61"/>
        <v>51.02</v>
      </c>
      <c r="BF347" s="68">
        <f t="shared" si="62"/>
        <v>270.6</v>
      </c>
      <c r="BG347" s="79">
        <f t="shared" si="71"/>
        <v>1035.05</v>
      </c>
      <c r="BH347" s="79">
        <f t="shared" si="72"/>
        <v>1170.85</v>
      </c>
      <c r="IE347" s="16"/>
      <c r="IF347" s="16"/>
      <c r="IG347" s="16"/>
      <c r="IH347" s="16"/>
      <c r="II347" s="16"/>
    </row>
    <row r="348" spans="1:243" s="15" customFormat="1" ht="51" customHeight="1">
      <c r="A348" s="27">
        <v>336</v>
      </c>
      <c r="B348" s="86" t="s">
        <v>788</v>
      </c>
      <c r="C348" s="47" t="s">
        <v>410</v>
      </c>
      <c r="D348" s="110">
        <v>6</v>
      </c>
      <c r="E348" s="96" t="s">
        <v>38</v>
      </c>
      <c r="F348" s="96">
        <v>600.67</v>
      </c>
      <c r="G348" s="59"/>
      <c r="H348" s="49"/>
      <c r="I348" s="48" t="s">
        <v>39</v>
      </c>
      <c r="J348" s="50">
        <f t="shared" si="69"/>
        <v>1</v>
      </c>
      <c r="K348" s="51" t="s">
        <v>63</v>
      </c>
      <c r="L348" s="51" t="s">
        <v>7</v>
      </c>
      <c r="M348" s="60"/>
      <c r="N348" s="59"/>
      <c r="O348" s="59"/>
      <c r="P348" s="61"/>
      <c r="Q348" s="59"/>
      <c r="R348" s="59"/>
      <c r="S348" s="61"/>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62">
        <f t="shared" si="66"/>
        <v>3604.02</v>
      </c>
      <c r="BB348" s="63">
        <f t="shared" si="67"/>
        <v>3604.02</v>
      </c>
      <c r="BC348" s="58" t="str">
        <f t="shared" si="70"/>
        <v>INR  Three Thousand Six Hundred &amp; Four  and Paise Two Only</v>
      </c>
      <c r="BD348" s="65">
        <v>45.81</v>
      </c>
      <c r="BE348" s="65">
        <f t="shared" si="61"/>
        <v>51.82</v>
      </c>
      <c r="BF348" s="68">
        <f t="shared" si="62"/>
        <v>274.86</v>
      </c>
      <c r="BG348" s="79">
        <f t="shared" si="71"/>
        <v>600.67</v>
      </c>
      <c r="BH348" s="79">
        <f t="shared" si="72"/>
        <v>679.48</v>
      </c>
      <c r="IE348" s="16"/>
      <c r="IF348" s="16"/>
      <c r="IG348" s="16"/>
      <c r="IH348" s="16"/>
      <c r="II348" s="16"/>
    </row>
    <row r="349" spans="1:243" s="15" customFormat="1" ht="126.75" customHeight="1">
      <c r="A349" s="27">
        <v>337</v>
      </c>
      <c r="B349" s="86" t="s">
        <v>789</v>
      </c>
      <c r="C349" s="47" t="s">
        <v>411</v>
      </c>
      <c r="D349" s="108">
        <v>10</v>
      </c>
      <c r="E349" s="93" t="s">
        <v>364</v>
      </c>
      <c r="F349" s="94">
        <v>109.73</v>
      </c>
      <c r="G349" s="59"/>
      <c r="H349" s="49"/>
      <c r="I349" s="48" t="s">
        <v>39</v>
      </c>
      <c r="J349" s="50">
        <f t="shared" si="69"/>
        <v>1</v>
      </c>
      <c r="K349" s="51" t="s">
        <v>63</v>
      </c>
      <c r="L349" s="51" t="s">
        <v>7</v>
      </c>
      <c r="M349" s="60"/>
      <c r="N349" s="59"/>
      <c r="O349" s="59"/>
      <c r="P349" s="61"/>
      <c r="Q349" s="59"/>
      <c r="R349" s="59"/>
      <c r="S349" s="61"/>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62">
        <f t="shared" si="66"/>
        <v>1097.3</v>
      </c>
      <c r="BB349" s="63">
        <f t="shared" si="67"/>
        <v>1097.3</v>
      </c>
      <c r="BC349" s="58" t="str">
        <f t="shared" si="70"/>
        <v>INR  One Thousand  &amp;Ninety Seven  and Paise Thirty Only</v>
      </c>
      <c r="BD349" s="65">
        <v>46.52</v>
      </c>
      <c r="BE349" s="65">
        <f t="shared" si="61"/>
        <v>52.62</v>
      </c>
      <c r="BF349" s="68">
        <f t="shared" si="62"/>
        <v>465.2</v>
      </c>
      <c r="BG349" s="79">
        <f t="shared" si="71"/>
        <v>109.73</v>
      </c>
      <c r="BH349" s="79">
        <f t="shared" si="72"/>
        <v>124.13</v>
      </c>
      <c r="IE349" s="16"/>
      <c r="IF349" s="16"/>
      <c r="IG349" s="16"/>
      <c r="IH349" s="16"/>
      <c r="II349" s="16"/>
    </row>
    <row r="350" spans="1:243" s="15" customFormat="1" ht="91.5" customHeight="1">
      <c r="A350" s="27">
        <v>338</v>
      </c>
      <c r="B350" s="86" t="s">
        <v>790</v>
      </c>
      <c r="C350" s="47" t="s">
        <v>412</v>
      </c>
      <c r="D350" s="108">
        <v>200</v>
      </c>
      <c r="E350" s="93" t="s">
        <v>253</v>
      </c>
      <c r="F350" s="94">
        <v>6.79</v>
      </c>
      <c r="G350" s="59"/>
      <c r="H350" s="49"/>
      <c r="I350" s="48" t="s">
        <v>39</v>
      </c>
      <c r="J350" s="50">
        <f t="shared" si="69"/>
        <v>1</v>
      </c>
      <c r="K350" s="51" t="s">
        <v>63</v>
      </c>
      <c r="L350" s="51" t="s">
        <v>7</v>
      </c>
      <c r="M350" s="60"/>
      <c r="N350" s="59"/>
      <c r="O350" s="59"/>
      <c r="P350" s="61"/>
      <c r="Q350" s="59"/>
      <c r="R350" s="59"/>
      <c r="S350" s="61"/>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62">
        <f t="shared" si="66"/>
        <v>1358</v>
      </c>
      <c r="BB350" s="63">
        <f t="shared" si="67"/>
        <v>1358</v>
      </c>
      <c r="BC350" s="58" t="str">
        <f t="shared" si="70"/>
        <v>INR  One Thousand Three Hundred &amp; Fifty Eight  Only</v>
      </c>
      <c r="BD350" s="65">
        <v>97</v>
      </c>
      <c r="BE350" s="65">
        <f t="shared" si="61"/>
        <v>109.73</v>
      </c>
      <c r="BF350" s="68">
        <f t="shared" si="62"/>
        <v>19400</v>
      </c>
      <c r="BG350" s="79">
        <f t="shared" si="71"/>
        <v>6.79</v>
      </c>
      <c r="BH350" s="79">
        <f t="shared" si="72"/>
        <v>7.68</v>
      </c>
      <c r="IE350" s="16"/>
      <c r="IF350" s="16"/>
      <c r="IG350" s="16"/>
      <c r="IH350" s="16"/>
      <c r="II350" s="16"/>
    </row>
    <row r="351" spans="1:243" s="15" customFormat="1" ht="190.5" customHeight="1">
      <c r="A351" s="27">
        <v>339</v>
      </c>
      <c r="B351" s="86" t="s">
        <v>791</v>
      </c>
      <c r="C351" s="47" t="s">
        <v>413</v>
      </c>
      <c r="D351" s="109">
        <v>18</v>
      </c>
      <c r="E351" s="95" t="s">
        <v>38</v>
      </c>
      <c r="F351" s="95">
        <v>3206.95</v>
      </c>
      <c r="G351" s="59"/>
      <c r="H351" s="49"/>
      <c r="I351" s="48" t="s">
        <v>39</v>
      </c>
      <c r="J351" s="50">
        <f t="shared" si="69"/>
        <v>1</v>
      </c>
      <c r="K351" s="51" t="s">
        <v>63</v>
      </c>
      <c r="L351" s="51" t="s">
        <v>7</v>
      </c>
      <c r="M351" s="60"/>
      <c r="N351" s="59"/>
      <c r="O351" s="59"/>
      <c r="P351" s="61"/>
      <c r="Q351" s="59"/>
      <c r="R351" s="59"/>
      <c r="S351" s="61"/>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62">
        <f t="shared" si="66"/>
        <v>57725.1</v>
      </c>
      <c r="BB351" s="63">
        <f t="shared" si="67"/>
        <v>57725.1</v>
      </c>
      <c r="BC351" s="58" t="str">
        <f t="shared" si="70"/>
        <v>INR  Fifty Seven Thousand Seven Hundred &amp; Twenty Five  and Paise Ten Only</v>
      </c>
      <c r="BD351" s="65">
        <v>97.71</v>
      </c>
      <c r="BE351" s="65">
        <f aca="true" t="shared" si="73" ref="BE351:BE401">BD351*1.12*1.01</f>
        <v>110.53</v>
      </c>
      <c r="BF351" s="68">
        <f aca="true" t="shared" si="74" ref="BF351:BF401">D351*BD351</f>
        <v>1758.78</v>
      </c>
      <c r="BG351" s="79">
        <f t="shared" si="71"/>
        <v>3206.95</v>
      </c>
      <c r="BH351" s="79">
        <f t="shared" si="72"/>
        <v>3627.7</v>
      </c>
      <c r="IE351" s="16"/>
      <c r="IF351" s="16"/>
      <c r="IG351" s="16"/>
      <c r="IH351" s="16"/>
      <c r="II351" s="16"/>
    </row>
    <row r="352" spans="1:243" s="15" customFormat="1" ht="106.5" customHeight="1">
      <c r="A352" s="27">
        <v>340</v>
      </c>
      <c r="B352" s="86" t="s">
        <v>792</v>
      </c>
      <c r="C352" s="47" t="s">
        <v>415</v>
      </c>
      <c r="D352" s="109">
        <v>18</v>
      </c>
      <c r="E352" s="95" t="s">
        <v>38</v>
      </c>
      <c r="F352" s="95">
        <v>1498.84</v>
      </c>
      <c r="G352" s="59"/>
      <c r="H352" s="49"/>
      <c r="I352" s="48" t="s">
        <v>39</v>
      </c>
      <c r="J352" s="50">
        <f t="shared" si="69"/>
        <v>1</v>
      </c>
      <c r="K352" s="51" t="s">
        <v>63</v>
      </c>
      <c r="L352" s="51" t="s">
        <v>7</v>
      </c>
      <c r="M352" s="60"/>
      <c r="N352" s="59"/>
      <c r="O352" s="59"/>
      <c r="P352" s="61"/>
      <c r="Q352" s="59"/>
      <c r="R352" s="59"/>
      <c r="S352" s="61"/>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62">
        <f t="shared" si="66"/>
        <v>26979.12</v>
      </c>
      <c r="BB352" s="63">
        <f t="shared" si="67"/>
        <v>26979.12</v>
      </c>
      <c r="BC352" s="58" t="str">
        <f t="shared" si="70"/>
        <v>INR  Twenty Six Thousand Nine Hundred &amp; Seventy Nine  and Paise Twelve Only</v>
      </c>
      <c r="BD352" s="65">
        <v>98.42</v>
      </c>
      <c r="BE352" s="65">
        <f t="shared" si="73"/>
        <v>111.33</v>
      </c>
      <c r="BF352" s="68">
        <f t="shared" si="74"/>
        <v>1771.56</v>
      </c>
      <c r="BG352" s="79">
        <f t="shared" si="71"/>
        <v>1498.84</v>
      </c>
      <c r="BH352" s="79">
        <f t="shared" si="72"/>
        <v>1695.49</v>
      </c>
      <c r="IE352" s="16"/>
      <c r="IF352" s="16"/>
      <c r="IG352" s="16"/>
      <c r="IH352" s="16"/>
      <c r="II352" s="16"/>
    </row>
    <row r="353" spans="1:243" s="15" customFormat="1" ht="70.5" customHeight="1">
      <c r="A353" s="27">
        <v>341</v>
      </c>
      <c r="B353" s="86" t="s">
        <v>793</v>
      </c>
      <c r="C353" s="47" t="s">
        <v>416</v>
      </c>
      <c r="D353" s="109">
        <v>18</v>
      </c>
      <c r="E353" s="95" t="s">
        <v>38</v>
      </c>
      <c r="F353" s="95">
        <v>372.16</v>
      </c>
      <c r="G353" s="59"/>
      <c r="H353" s="49"/>
      <c r="I353" s="48" t="s">
        <v>39</v>
      </c>
      <c r="J353" s="50">
        <f t="shared" si="69"/>
        <v>1</v>
      </c>
      <c r="K353" s="51" t="s">
        <v>63</v>
      </c>
      <c r="L353" s="51" t="s">
        <v>7</v>
      </c>
      <c r="M353" s="60"/>
      <c r="N353" s="59"/>
      <c r="O353" s="59"/>
      <c r="P353" s="61"/>
      <c r="Q353" s="59"/>
      <c r="R353" s="59"/>
      <c r="S353" s="61"/>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62">
        <f t="shared" si="66"/>
        <v>6698.88</v>
      </c>
      <c r="BB353" s="63">
        <f t="shared" si="67"/>
        <v>6698.88</v>
      </c>
      <c r="BC353" s="58" t="str">
        <f t="shared" si="70"/>
        <v>INR  Six Thousand Six Hundred &amp; Ninety Eight  and Paise Eighty Eight Only</v>
      </c>
      <c r="BD353" s="65">
        <v>29</v>
      </c>
      <c r="BE353" s="65">
        <f t="shared" si="73"/>
        <v>32.8</v>
      </c>
      <c r="BF353" s="68">
        <f t="shared" si="74"/>
        <v>522</v>
      </c>
      <c r="BG353" s="79">
        <f t="shared" si="71"/>
        <v>372.16</v>
      </c>
      <c r="BH353" s="79">
        <f t="shared" si="72"/>
        <v>420.99</v>
      </c>
      <c r="IE353" s="16"/>
      <c r="IF353" s="16"/>
      <c r="IG353" s="16"/>
      <c r="IH353" s="16"/>
      <c r="II353" s="16"/>
    </row>
    <row r="354" spans="1:243" s="15" customFormat="1" ht="153" customHeight="1">
      <c r="A354" s="27">
        <v>342</v>
      </c>
      <c r="B354" s="86" t="s">
        <v>794</v>
      </c>
      <c r="C354" s="47" t="s">
        <v>417</v>
      </c>
      <c r="D354" s="107">
        <v>24</v>
      </c>
      <c r="E354" s="97" t="s">
        <v>38</v>
      </c>
      <c r="F354" s="91">
        <v>563.34</v>
      </c>
      <c r="G354" s="59"/>
      <c r="H354" s="49"/>
      <c r="I354" s="48" t="s">
        <v>39</v>
      </c>
      <c r="J354" s="50">
        <f t="shared" si="69"/>
        <v>1</v>
      </c>
      <c r="K354" s="51" t="s">
        <v>63</v>
      </c>
      <c r="L354" s="51" t="s">
        <v>7</v>
      </c>
      <c r="M354" s="60"/>
      <c r="N354" s="59"/>
      <c r="O354" s="59"/>
      <c r="P354" s="61"/>
      <c r="Q354" s="59"/>
      <c r="R354" s="59"/>
      <c r="S354" s="61"/>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62">
        <f t="shared" si="66"/>
        <v>13520.16</v>
      </c>
      <c r="BB354" s="63">
        <f t="shared" si="67"/>
        <v>13520.16</v>
      </c>
      <c r="BC354" s="58" t="str">
        <f t="shared" si="70"/>
        <v>INR  Thirteen Thousand Five Hundred &amp; Twenty  and Paise Sixteen Only</v>
      </c>
      <c r="BD354" s="65">
        <v>29</v>
      </c>
      <c r="BE354" s="65">
        <f t="shared" si="73"/>
        <v>32.8</v>
      </c>
      <c r="BF354" s="68">
        <f t="shared" si="74"/>
        <v>696</v>
      </c>
      <c r="BG354" s="79">
        <f t="shared" si="71"/>
        <v>563.34</v>
      </c>
      <c r="BH354" s="79">
        <f t="shared" si="72"/>
        <v>637.25</v>
      </c>
      <c r="IE354" s="16"/>
      <c r="IF354" s="16"/>
      <c r="IG354" s="16"/>
      <c r="IH354" s="16"/>
      <c r="II354" s="16"/>
    </row>
    <row r="355" spans="1:243" s="15" customFormat="1" ht="94.5" customHeight="1">
      <c r="A355" s="27">
        <v>343</v>
      </c>
      <c r="B355" s="86" t="s">
        <v>795</v>
      </c>
      <c r="C355" s="47" t="s">
        <v>418</v>
      </c>
      <c r="D355" s="109">
        <v>13</v>
      </c>
      <c r="E355" s="95" t="s">
        <v>254</v>
      </c>
      <c r="F355" s="95">
        <v>74.66</v>
      </c>
      <c r="G355" s="59"/>
      <c r="H355" s="49"/>
      <c r="I355" s="48" t="s">
        <v>39</v>
      </c>
      <c r="J355" s="50">
        <f t="shared" si="69"/>
        <v>1</v>
      </c>
      <c r="K355" s="51" t="s">
        <v>63</v>
      </c>
      <c r="L355" s="51" t="s">
        <v>7</v>
      </c>
      <c r="M355" s="60"/>
      <c r="N355" s="59"/>
      <c r="O355" s="59"/>
      <c r="P355" s="61"/>
      <c r="Q355" s="59"/>
      <c r="R355" s="59"/>
      <c r="S355" s="61"/>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62">
        <f t="shared" si="66"/>
        <v>970.58</v>
      </c>
      <c r="BB355" s="63">
        <f t="shared" si="67"/>
        <v>970.58</v>
      </c>
      <c r="BC355" s="58" t="str">
        <f t="shared" si="70"/>
        <v>INR  Nine Hundred &amp; Seventy  and Paise Fifty Eight Only</v>
      </c>
      <c r="BD355" s="65">
        <v>29</v>
      </c>
      <c r="BE355" s="65">
        <f t="shared" si="73"/>
        <v>32.8</v>
      </c>
      <c r="BF355" s="68">
        <f t="shared" si="74"/>
        <v>377</v>
      </c>
      <c r="BG355" s="79">
        <f t="shared" si="71"/>
        <v>74.66</v>
      </c>
      <c r="BH355" s="79">
        <f t="shared" si="72"/>
        <v>84.46</v>
      </c>
      <c r="IE355" s="16"/>
      <c r="IF355" s="16"/>
      <c r="IG355" s="16"/>
      <c r="IH355" s="16"/>
      <c r="II355" s="16"/>
    </row>
    <row r="356" spans="1:243" s="15" customFormat="1" ht="162" customHeight="1">
      <c r="A356" s="27">
        <v>344</v>
      </c>
      <c r="B356" s="86" t="s">
        <v>796</v>
      </c>
      <c r="C356" s="47" t="s">
        <v>419</v>
      </c>
      <c r="D356" s="108">
        <v>24</v>
      </c>
      <c r="E356" s="93" t="s">
        <v>254</v>
      </c>
      <c r="F356" s="94">
        <v>816.73</v>
      </c>
      <c r="G356" s="59"/>
      <c r="H356" s="49"/>
      <c r="I356" s="48" t="s">
        <v>39</v>
      </c>
      <c r="J356" s="50">
        <f t="shared" si="69"/>
        <v>1</v>
      </c>
      <c r="K356" s="51" t="s">
        <v>63</v>
      </c>
      <c r="L356" s="51" t="s">
        <v>7</v>
      </c>
      <c r="M356" s="60"/>
      <c r="N356" s="59"/>
      <c r="O356" s="59"/>
      <c r="P356" s="61"/>
      <c r="Q356" s="59"/>
      <c r="R356" s="59"/>
      <c r="S356" s="61"/>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62">
        <f t="shared" si="66"/>
        <v>19601.52</v>
      </c>
      <c r="BB356" s="63">
        <f t="shared" si="67"/>
        <v>19601.52</v>
      </c>
      <c r="BC356" s="58" t="str">
        <f t="shared" si="70"/>
        <v>INR  Nineteen Thousand Six Hundred &amp; One  and Paise Fifty Two Only</v>
      </c>
      <c r="BD356" s="65">
        <v>38</v>
      </c>
      <c r="BE356" s="65">
        <f t="shared" si="73"/>
        <v>42.99</v>
      </c>
      <c r="BF356" s="68">
        <f t="shared" si="74"/>
        <v>912</v>
      </c>
      <c r="BG356" s="79">
        <f t="shared" si="71"/>
        <v>816.73</v>
      </c>
      <c r="BH356" s="79">
        <f t="shared" si="72"/>
        <v>923.88</v>
      </c>
      <c r="IE356" s="16"/>
      <c r="IF356" s="16"/>
      <c r="IG356" s="16"/>
      <c r="IH356" s="16"/>
      <c r="II356" s="16"/>
    </row>
    <row r="357" spans="1:243" s="15" customFormat="1" ht="69.75" customHeight="1">
      <c r="A357" s="27">
        <v>345</v>
      </c>
      <c r="B357" s="86" t="s">
        <v>797</v>
      </c>
      <c r="C357" s="47" t="s">
        <v>420</v>
      </c>
      <c r="D357" s="111">
        <v>2</v>
      </c>
      <c r="E357" s="98" t="s">
        <v>259</v>
      </c>
      <c r="F357" s="99">
        <v>3580.25</v>
      </c>
      <c r="G357" s="59"/>
      <c r="H357" s="49"/>
      <c r="I357" s="48" t="s">
        <v>39</v>
      </c>
      <c r="J357" s="50">
        <f t="shared" si="69"/>
        <v>1</v>
      </c>
      <c r="K357" s="51" t="s">
        <v>63</v>
      </c>
      <c r="L357" s="51" t="s">
        <v>7</v>
      </c>
      <c r="M357" s="60"/>
      <c r="N357" s="59"/>
      <c r="O357" s="59"/>
      <c r="P357" s="61"/>
      <c r="Q357" s="59"/>
      <c r="R357" s="59"/>
      <c r="S357" s="61"/>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62">
        <f t="shared" si="66"/>
        <v>7160.5</v>
      </c>
      <c r="BB357" s="63">
        <f t="shared" si="67"/>
        <v>7160.5</v>
      </c>
      <c r="BC357" s="58" t="str">
        <f t="shared" si="70"/>
        <v>INR  Seven Thousand One Hundred &amp; Sixty  and Paise Fifty Only</v>
      </c>
      <c r="BD357" s="65">
        <v>38</v>
      </c>
      <c r="BE357" s="65">
        <f t="shared" si="73"/>
        <v>42.99</v>
      </c>
      <c r="BF357" s="68">
        <f t="shared" si="74"/>
        <v>76</v>
      </c>
      <c r="BG357" s="79">
        <f t="shared" si="71"/>
        <v>3580.25</v>
      </c>
      <c r="BH357" s="79">
        <f t="shared" si="72"/>
        <v>4049.98</v>
      </c>
      <c r="IE357" s="16"/>
      <c r="IF357" s="16"/>
      <c r="IG357" s="16"/>
      <c r="IH357" s="16"/>
      <c r="II357" s="16"/>
    </row>
    <row r="358" spans="1:243" s="15" customFormat="1" ht="49.5" customHeight="1">
      <c r="A358" s="27">
        <v>346</v>
      </c>
      <c r="B358" s="86" t="s">
        <v>798</v>
      </c>
      <c r="C358" s="47" t="s">
        <v>421</v>
      </c>
      <c r="D358" s="112">
        <v>30</v>
      </c>
      <c r="E358" s="100" t="s">
        <v>253</v>
      </c>
      <c r="F358" s="101">
        <v>195.7</v>
      </c>
      <c r="G358" s="59"/>
      <c r="H358" s="49"/>
      <c r="I358" s="48" t="s">
        <v>39</v>
      </c>
      <c r="J358" s="50">
        <f t="shared" si="69"/>
        <v>1</v>
      </c>
      <c r="K358" s="51" t="s">
        <v>63</v>
      </c>
      <c r="L358" s="51" t="s">
        <v>7</v>
      </c>
      <c r="M358" s="60"/>
      <c r="N358" s="59"/>
      <c r="O358" s="59"/>
      <c r="P358" s="61"/>
      <c r="Q358" s="59"/>
      <c r="R358" s="59"/>
      <c r="S358" s="61"/>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62">
        <f t="shared" si="66"/>
        <v>5871</v>
      </c>
      <c r="BB358" s="63">
        <f t="shared" si="67"/>
        <v>5871</v>
      </c>
      <c r="BC358" s="58" t="str">
        <f t="shared" si="70"/>
        <v>INR  Five Thousand Eight Hundred &amp; Seventy One  Only</v>
      </c>
      <c r="BD358" s="65">
        <v>38</v>
      </c>
      <c r="BE358" s="65">
        <f t="shared" si="73"/>
        <v>42.99</v>
      </c>
      <c r="BF358" s="68">
        <f t="shared" si="74"/>
        <v>1140</v>
      </c>
      <c r="BG358" s="79">
        <f t="shared" si="71"/>
        <v>195.7</v>
      </c>
      <c r="BH358" s="79">
        <f t="shared" si="72"/>
        <v>221.38</v>
      </c>
      <c r="IE358" s="16"/>
      <c r="IF358" s="16"/>
      <c r="IG358" s="16"/>
      <c r="IH358" s="16"/>
      <c r="II358" s="16"/>
    </row>
    <row r="359" spans="1:243" s="15" customFormat="1" ht="60.75" customHeight="1">
      <c r="A359" s="27">
        <v>347</v>
      </c>
      <c r="B359" s="86" t="s">
        <v>799</v>
      </c>
      <c r="C359" s="47" t="s">
        <v>422</v>
      </c>
      <c r="D359" s="112">
        <v>20</v>
      </c>
      <c r="E359" s="100" t="s">
        <v>253</v>
      </c>
      <c r="F359" s="102">
        <v>278.28</v>
      </c>
      <c r="G359" s="59"/>
      <c r="H359" s="49"/>
      <c r="I359" s="48" t="s">
        <v>39</v>
      </c>
      <c r="J359" s="50">
        <f t="shared" si="69"/>
        <v>1</v>
      </c>
      <c r="K359" s="51" t="s">
        <v>63</v>
      </c>
      <c r="L359" s="51" t="s">
        <v>7</v>
      </c>
      <c r="M359" s="60"/>
      <c r="N359" s="59"/>
      <c r="O359" s="59"/>
      <c r="P359" s="61"/>
      <c r="Q359" s="59"/>
      <c r="R359" s="59"/>
      <c r="S359" s="61"/>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62">
        <f t="shared" si="66"/>
        <v>5565.6</v>
      </c>
      <c r="BB359" s="63">
        <f t="shared" si="67"/>
        <v>5565.6</v>
      </c>
      <c r="BC359" s="58" t="str">
        <f t="shared" si="70"/>
        <v>INR  Five Thousand Five Hundred &amp; Sixty Five  and Paise Sixty Only</v>
      </c>
      <c r="BD359" s="65">
        <v>81</v>
      </c>
      <c r="BE359" s="65">
        <f t="shared" si="73"/>
        <v>91.63</v>
      </c>
      <c r="BF359" s="68">
        <f t="shared" si="74"/>
        <v>1620</v>
      </c>
      <c r="BG359" s="79">
        <f t="shared" si="71"/>
        <v>278.28</v>
      </c>
      <c r="BH359" s="79">
        <f t="shared" si="72"/>
        <v>314.79</v>
      </c>
      <c r="IE359" s="16"/>
      <c r="IF359" s="16"/>
      <c r="IG359" s="16"/>
      <c r="IH359" s="16"/>
      <c r="II359" s="16"/>
    </row>
    <row r="360" spans="1:243" s="15" customFormat="1" ht="71.25" customHeight="1">
      <c r="A360" s="27">
        <v>348</v>
      </c>
      <c r="B360" s="86" t="s">
        <v>800</v>
      </c>
      <c r="C360" s="47" t="s">
        <v>423</v>
      </c>
      <c r="D360" s="107">
        <v>20</v>
      </c>
      <c r="E360" s="92" t="s">
        <v>253</v>
      </c>
      <c r="F360" s="91">
        <v>67.87</v>
      </c>
      <c r="G360" s="59"/>
      <c r="H360" s="49"/>
      <c r="I360" s="48" t="s">
        <v>39</v>
      </c>
      <c r="J360" s="50">
        <f t="shared" si="69"/>
        <v>1</v>
      </c>
      <c r="K360" s="51" t="s">
        <v>63</v>
      </c>
      <c r="L360" s="51" t="s">
        <v>7</v>
      </c>
      <c r="M360" s="60"/>
      <c r="N360" s="59"/>
      <c r="O360" s="59"/>
      <c r="P360" s="61"/>
      <c r="Q360" s="59"/>
      <c r="R360" s="59"/>
      <c r="S360" s="61"/>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62">
        <f t="shared" si="66"/>
        <v>1357.4</v>
      </c>
      <c r="BB360" s="63">
        <f t="shared" si="67"/>
        <v>1357.4</v>
      </c>
      <c r="BC360" s="58" t="str">
        <f t="shared" si="70"/>
        <v>INR  One Thousand Three Hundred &amp; Fifty Seven  and Paise Forty Only</v>
      </c>
      <c r="BD360" s="65">
        <v>81</v>
      </c>
      <c r="BE360" s="65">
        <f t="shared" si="73"/>
        <v>91.63</v>
      </c>
      <c r="BF360" s="68">
        <f t="shared" si="74"/>
        <v>1620</v>
      </c>
      <c r="BG360" s="79">
        <f t="shared" si="71"/>
        <v>67.87</v>
      </c>
      <c r="BH360" s="79">
        <f t="shared" si="72"/>
        <v>76.77</v>
      </c>
      <c r="IE360" s="16"/>
      <c r="IF360" s="16"/>
      <c r="IG360" s="16"/>
      <c r="IH360" s="16"/>
      <c r="II360" s="16"/>
    </row>
    <row r="361" spans="1:243" s="15" customFormat="1" ht="87" customHeight="1">
      <c r="A361" s="27">
        <v>349</v>
      </c>
      <c r="B361" s="86" t="s">
        <v>801</v>
      </c>
      <c r="C361" s="47" t="s">
        <v>424</v>
      </c>
      <c r="D361" s="107">
        <v>70</v>
      </c>
      <c r="E361" s="92" t="s">
        <v>253</v>
      </c>
      <c r="F361" s="91">
        <v>157.24</v>
      </c>
      <c r="G361" s="59"/>
      <c r="H361" s="49"/>
      <c r="I361" s="48" t="s">
        <v>39</v>
      </c>
      <c r="J361" s="50">
        <f t="shared" si="69"/>
        <v>1</v>
      </c>
      <c r="K361" s="51" t="s">
        <v>63</v>
      </c>
      <c r="L361" s="51" t="s">
        <v>7</v>
      </c>
      <c r="M361" s="60"/>
      <c r="N361" s="59"/>
      <c r="O361" s="59"/>
      <c r="P361" s="61"/>
      <c r="Q361" s="59"/>
      <c r="R361" s="59"/>
      <c r="S361" s="61"/>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62">
        <f t="shared" si="66"/>
        <v>11006.8</v>
      </c>
      <c r="BB361" s="63">
        <f t="shared" si="67"/>
        <v>11006.8</v>
      </c>
      <c r="BC361" s="58" t="str">
        <f t="shared" si="70"/>
        <v>INR  Eleven Thousand  &amp;Six  and Paise Eighty Only</v>
      </c>
      <c r="BD361" s="65">
        <v>81</v>
      </c>
      <c r="BE361" s="65">
        <f t="shared" si="73"/>
        <v>91.63</v>
      </c>
      <c r="BF361" s="68">
        <f t="shared" si="74"/>
        <v>5670</v>
      </c>
      <c r="BG361" s="79">
        <f t="shared" si="71"/>
        <v>157.24</v>
      </c>
      <c r="BH361" s="79">
        <f t="shared" si="72"/>
        <v>177.87</v>
      </c>
      <c r="IE361" s="16"/>
      <c r="IF361" s="16"/>
      <c r="IG361" s="16"/>
      <c r="IH361" s="16"/>
      <c r="II361" s="16"/>
    </row>
    <row r="362" spans="1:243" s="15" customFormat="1" ht="88.5" customHeight="1">
      <c r="A362" s="27">
        <v>350</v>
      </c>
      <c r="B362" s="86" t="s">
        <v>802</v>
      </c>
      <c r="C362" s="47" t="s">
        <v>425</v>
      </c>
      <c r="D362" s="111">
        <v>6</v>
      </c>
      <c r="E362" s="98" t="s">
        <v>259</v>
      </c>
      <c r="F362" s="99">
        <v>225.11</v>
      </c>
      <c r="G362" s="59"/>
      <c r="H362" s="49"/>
      <c r="I362" s="48" t="s">
        <v>39</v>
      </c>
      <c r="J362" s="50">
        <f t="shared" si="69"/>
        <v>1</v>
      </c>
      <c r="K362" s="51" t="s">
        <v>63</v>
      </c>
      <c r="L362" s="51" t="s">
        <v>7</v>
      </c>
      <c r="M362" s="60"/>
      <c r="N362" s="59"/>
      <c r="O362" s="59"/>
      <c r="P362" s="61"/>
      <c r="Q362" s="59"/>
      <c r="R362" s="59"/>
      <c r="S362" s="61"/>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62">
        <f t="shared" si="66"/>
        <v>1350.66</v>
      </c>
      <c r="BB362" s="63">
        <f t="shared" si="67"/>
        <v>1350.66</v>
      </c>
      <c r="BC362" s="58" t="str">
        <f t="shared" si="70"/>
        <v>INR  One Thousand Three Hundred &amp; Fifty  and Paise Sixty Six Only</v>
      </c>
      <c r="BD362" s="65">
        <v>79</v>
      </c>
      <c r="BE362" s="65">
        <f t="shared" si="73"/>
        <v>89.36</v>
      </c>
      <c r="BF362" s="68">
        <f t="shared" si="74"/>
        <v>474</v>
      </c>
      <c r="BG362" s="79">
        <f t="shared" si="71"/>
        <v>225.11</v>
      </c>
      <c r="BH362" s="79">
        <f t="shared" si="72"/>
        <v>254.64</v>
      </c>
      <c r="IE362" s="16"/>
      <c r="IF362" s="16"/>
      <c r="IG362" s="16"/>
      <c r="IH362" s="16"/>
      <c r="II362" s="16"/>
    </row>
    <row r="363" spans="1:243" s="15" customFormat="1" ht="60.75" customHeight="1">
      <c r="A363" s="27">
        <v>351</v>
      </c>
      <c r="B363" s="86" t="s">
        <v>856</v>
      </c>
      <c r="C363" s="47" t="s">
        <v>426</v>
      </c>
      <c r="D363" s="108">
        <v>320</v>
      </c>
      <c r="E363" s="93" t="s">
        <v>253</v>
      </c>
      <c r="F363" s="94">
        <v>563.58</v>
      </c>
      <c r="G363" s="59"/>
      <c r="H363" s="49"/>
      <c r="I363" s="48" t="s">
        <v>39</v>
      </c>
      <c r="J363" s="50">
        <f t="shared" si="69"/>
        <v>1</v>
      </c>
      <c r="K363" s="51" t="s">
        <v>63</v>
      </c>
      <c r="L363" s="51" t="s">
        <v>7</v>
      </c>
      <c r="M363" s="60"/>
      <c r="N363" s="59"/>
      <c r="O363" s="59"/>
      <c r="P363" s="61"/>
      <c r="Q363" s="59"/>
      <c r="R363" s="59"/>
      <c r="S363" s="61"/>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62">
        <f t="shared" si="66"/>
        <v>180345.6</v>
      </c>
      <c r="BB363" s="63">
        <f t="shared" si="67"/>
        <v>180345.6</v>
      </c>
      <c r="BC363" s="58" t="str">
        <f t="shared" si="70"/>
        <v>INR  One Lakh Eighty Thousand Three Hundred &amp; Forty Five  and Paise Sixty Only</v>
      </c>
      <c r="BD363" s="65">
        <v>79</v>
      </c>
      <c r="BE363" s="65">
        <f t="shared" si="73"/>
        <v>89.36</v>
      </c>
      <c r="BF363" s="68">
        <f t="shared" si="74"/>
        <v>25280</v>
      </c>
      <c r="BG363" s="79">
        <f t="shared" si="71"/>
        <v>563.58</v>
      </c>
      <c r="BH363" s="79">
        <f>ROUND(BG363*1.01,2)</f>
        <v>569.22</v>
      </c>
      <c r="IE363" s="16"/>
      <c r="IF363" s="16"/>
      <c r="IG363" s="16"/>
      <c r="IH363" s="16"/>
      <c r="II363" s="16"/>
    </row>
    <row r="364" spans="1:243" s="15" customFormat="1" ht="75.75" customHeight="1">
      <c r="A364" s="27">
        <v>352</v>
      </c>
      <c r="B364" s="86" t="s">
        <v>803</v>
      </c>
      <c r="C364" s="47" t="s">
        <v>427</v>
      </c>
      <c r="D364" s="108">
        <v>380</v>
      </c>
      <c r="E364" s="93" t="s">
        <v>253</v>
      </c>
      <c r="F364" s="94">
        <v>158.57</v>
      </c>
      <c r="G364" s="59"/>
      <c r="H364" s="49"/>
      <c r="I364" s="48" t="s">
        <v>39</v>
      </c>
      <c r="J364" s="50">
        <f t="shared" si="69"/>
        <v>1</v>
      </c>
      <c r="K364" s="51" t="s">
        <v>63</v>
      </c>
      <c r="L364" s="51" t="s">
        <v>7</v>
      </c>
      <c r="M364" s="60"/>
      <c r="N364" s="59"/>
      <c r="O364" s="59"/>
      <c r="P364" s="61"/>
      <c r="Q364" s="59"/>
      <c r="R364" s="59"/>
      <c r="S364" s="61"/>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62">
        <f t="shared" si="66"/>
        <v>60256.6</v>
      </c>
      <c r="BB364" s="63">
        <f t="shared" si="67"/>
        <v>60256.6</v>
      </c>
      <c r="BC364" s="58" t="str">
        <f t="shared" si="70"/>
        <v>INR  Sixty Thousand Two Hundred &amp; Fifty Six  and Paise Sixty Only</v>
      </c>
      <c r="BD364" s="65">
        <v>79</v>
      </c>
      <c r="BE364" s="65">
        <f t="shared" si="73"/>
        <v>89.36</v>
      </c>
      <c r="BF364" s="68">
        <f t="shared" si="74"/>
        <v>30020</v>
      </c>
      <c r="BG364" s="79">
        <f t="shared" si="71"/>
        <v>158.57</v>
      </c>
      <c r="BH364" s="79">
        <f aca="true" t="shared" si="75" ref="BH364:BH402">ROUND(BG364*1.01,2)</f>
        <v>160.16</v>
      </c>
      <c r="IE364" s="16"/>
      <c r="IF364" s="16"/>
      <c r="IG364" s="16"/>
      <c r="IH364" s="16"/>
      <c r="II364" s="16"/>
    </row>
    <row r="365" spans="1:243" s="15" customFormat="1" ht="64.5" customHeight="1">
      <c r="A365" s="27">
        <v>353</v>
      </c>
      <c r="B365" s="86" t="s">
        <v>804</v>
      </c>
      <c r="C365" s="47" t="s">
        <v>428</v>
      </c>
      <c r="D365" s="108">
        <v>700</v>
      </c>
      <c r="E365" s="93" t="s">
        <v>253</v>
      </c>
      <c r="F365" s="94">
        <v>89.89</v>
      </c>
      <c r="G365" s="59"/>
      <c r="H365" s="49"/>
      <c r="I365" s="48" t="s">
        <v>39</v>
      </c>
      <c r="J365" s="50">
        <f t="shared" si="69"/>
        <v>1</v>
      </c>
      <c r="K365" s="51" t="s">
        <v>63</v>
      </c>
      <c r="L365" s="51" t="s">
        <v>7</v>
      </c>
      <c r="M365" s="60"/>
      <c r="N365" s="59"/>
      <c r="O365" s="59"/>
      <c r="P365" s="61"/>
      <c r="Q365" s="59"/>
      <c r="R365" s="59"/>
      <c r="S365" s="61"/>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62">
        <f t="shared" si="66"/>
        <v>62923</v>
      </c>
      <c r="BB365" s="63">
        <f t="shared" si="67"/>
        <v>62923</v>
      </c>
      <c r="BC365" s="58" t="str">
        <f t="shared" si="70"/>
        <v>INR  Sixty Two Thousand Nine Hundred &amp; Twenty Three  Only</v>
      </c>
      <c r="BD365" s="65">
        <v>894</v>
      </c>
      <c r="BE365" s="65">
        <f t="shared" si="73"/>
        <v>1011.29</v>
      </c>
      <c r="BF365" s="68">
        <f t="shared" si="74"/>
        <v>625800</v>
      </c>
      <c r="BG365" s="79">
        <f t="shared" si="71"/>
        <v>89.89</v>
      </c>
      <c r="BH365" s="79">
        <f t="shared" si="75"/>
        <v>90.79</v>
      </c>
      <c r="IE365" s="16"/>
      <c r="IF365" s="16"/>
      <c r="IG365" s="16"/>
      <c r="IH365" s="16"/>
      <c r="II365" s="16"/>
    </row>
    <row r="366" spans="1:243" s="15" customFormat="1" ht="108" customHeight="1">
      <c r="A366" s="27">
        <v>354</v>
      </c>
      <c r="B366" s="86" t="s">
        <v>805</v>
      </c>
      <c r="C366" s="47" t="s">
        <v>429</v>
      </c>
      <c r="D366" s="108">
        <v>3</v>
      </c>
      <c r="E366" s="93" t="s">
        <v>252</v>
      </c>
      <c r="F366" s="95">
        <v>7342.7</v>
      </c>
      <c r="G366" s="59"/>
      <c r="H366" s="49"/>
      <c r="I366" s="48" t="s">
        <v>39</v>
      </c>
      <c r="J366" s="50">
        <f t="shared" si="69"/>
        <v>1</v>
      </c>
      <c r="K366" s="51" t="s">
        <v>63</v>
      </c>
      <c r="L366" s="51" t="s">
        <v>7</v>
      </c>
      <c r="M366" s="60"/>
      <c r="N366" s="59"/>
      <c r="O366" s="59"/>
      <c r="P366" s="61"/>
      <c r="Q366" s="59"/>
      <c r="R366" s="59"/>
      <c r="S366" s="61"/>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62">
        <f t="shared" si="66"/>
        <v>22028.1</v>
      </c>
      <c r="BB366" s="63">
        <f t="shared" si="67"/>
        <v>22028.1</v>
      </c>
      <c r="BC366" s="58" t="str">
        <f t="shared" si="70"/>
        <v>INR  Twenty Two Thousand  &amp;Twenty Eight  and Paise Ten Only</v>
      </c>
      <c r="BD366" s="65">
        <v>899</v>
      </c>
      <c r="BE366" s="65">
        <f t="shared" si="73"/>
        <v>1016.95</v>
      </c>
      <c r="BF366" s="68">
        <f t="shared" si="74"/>
        <v>2697</v>
      </c>
      <c r="BG366" s="79">
        <f t="shared" si="71"/>
        <v>7342.7</v>
      </c>
      <c r="BH366" s="79">
        <f t="shared" si="75"/>
        <v>7416.13</v>
      </c>
      <c r="IE366" s="16"/>
      <c r="IF366" s="16"/>
      <c r="IG366" s="16"/>
      <c r="IH366" s="16"/>
      <c r="II366" s="16"/>
    </row>
    <row r="367" spans="1:243" s="15" customFormat="1" ht="127.5" customHeight="1">
      <c r="A367" s="27">
        <v>355</v>
      </c>
      <c r="B367" s="86" t="s">
        <v>806</v>
      </c>
      <c r="C367" s="47" t="s">
        <v>430</v>
      </c>
      <c r="D367" s="108">
        <v>14</v>
      </c>
      <c r="E367" s="93" t="s">
        <v>252</v>
      </c>
      <c r="F367" s="95">
        <v>8217.36</v>
      </c>
      <c r="G367" s="59"/>
      <c r="H367" s="49"/>
      <c r="I367" s="48" t="s">
        <v>39</v>
      </c>
      <c r="J367" s="50">
        <f t="shared" si="69"/>
        <v>1</v>
      </c>
      <c r="K367" s="51" t="s">
        <v>63</v>
      </c>
      <c r="L367" s="51" t="s">
        <v>7</v>
      </c>
      <c r="M367" s="60"/>
      <c r="N367" s="59"/>
      <c r="O367" s="59"/>
      <c r="P367" s="61"/>
      <c r="Q367" s="59"/>
      <c r="R367" s="59"/>
      <c r="S367" s="61"/>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62">
        <f t="shared" si="66"/>
        <v>115043.04</v>
      </c>
      <c r="BB367" s="63">
        <f t="shared" si="67"/>
        <v>115043.04</v>
      </c>
      <c r="BC367" s="58" t="str">
        <f t="shared" si="70"/>
        <v>INR  One Lakh Fifteen Thousand  &amp;Forty Three  and Paise Four Only</v>
      </c>
      <c r="BD367" s="65">
        <v>904</v>
      </c>
      <c r="BE367" s="65">
        <f t="shared" si="73"/>
        <v>1022.6</v>
      </c>
      <c r="BF367" s="68">
        <f t="shared" si="74"/>
        <v>12656</v>
      </c>
      <c r="BG367" s="79">
        <f t="shared" si="71"/>
        <v>8217.36</v>
      </c>
      <c r="BH367" s="79">
        <f t="shared" si="75"/>
        <v>8299.53</v>
      </c>
      <c r="IE367" s="16"/>
      <c r="IF367" s="16"/>
      <c r="IG367" s="16"/>
      <c r="IH367" s="16"/>
      <c r="II367" s="16"/>
    </row>
    <row r="368" spans="1:243" s="15" customFormat="1" ht="142.5" customHeight="1">
      <c r="A368" s="27">
        <v>356</v>
      </c>
      <c r="B368" s="86" t="s">
        <v>807</v>
      </c>
      <c r="C368" s="47" t="s">
        <v>431</v>
      </c>
      <c r="D368" s="108">
        <v>4</v>
      </c>
      <c r="E368" s="93" t="s">
        <v>252</v>
      </c>
      <c r="F368" s="95">
        <v>9090</v>
      </c>
      <c r="G368" s="59"/>
      <c r="H368" s="49"/>
      <c r="I368" s="48" t="s">
        <v>39</v>
      </c>
      <c r="J368" s="50">
        <f t="shared" si="69"/>
        <v>1</v>
      </c>
      <c r="K368" s="51" t="s">
        <v>63</v>
      </c>
      <c r="L368" s="51" t="s">
        <v>7</v>
      </c>
      <c r="M368" s="60"/>
      <c r="N368" s="59"/>
      <c r="O368" s="59"/>
      <c r="P368" s="61"/>
      <c r="Q368" s="59"/>
      <c r="R368" s="59"/>
      <c r="S368" s="61"/>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62">
        <f t="shared" si="66"/>
        <v>36360</v>
      </c>
      <c r="BB368" s="63">
        <f t="shared" si="67"/>
        <v>36360</v>
      </c>
      <c r="BC368" s="58" t="str">
        <f t="shared" si="70"/>
        <v>INR  Thirty Six Thousand Three Hundred &amp; Sixty  Only</v>
      </c>
      <c r="BD368" s="65">
        <v>1091</v>
      </c>
      <c r="BE368" s="65">
        <f t="shared" si="73"/>
        <v>1234.14</v>
      </c>
      <c r="BF368" s="68">
        <f t="shared" si="74"/>
        <v>4364</v>
      </c>
      <c r="BG368" s="79">
        <f t="shared" si="71"/>
        <v>9090</v>
      </c>
      <c r="BH368" s="79">
        <f t="shared" si="75"/>
        <v>9180.9</v>
      </c>
      <c r="IE368" s="16"/>
      <c r="IF368" s="16"/>
      <c r="IG368" s="16"/>
      <c r="IH368" s="16"/>
      <c r="II368" s="16"/>
    </row>
    <row r="369" spans="1:243" s="15" customFormat="1" ht="63.75" customHeight="1">
      <c r="A369" s="27">
        <v>357</v>
      </c>
      <c r="B369" s="86" t="s">
        <v>808</v>
      </c>
      <c r="C369" s="47" t="s">
        <v>432</v>
      </c>
      <c r="D369" s="108">
        <v>161</v>
      </c>
      <c r="E369" s="93" t="s">
        <v>252</v>
      </c>
      <c r="F369" s="95">
        <v>741.34</v>
      </c>
      <c r="G369" s="59"/>
      <c r="H369" s="49"/>
      <c r="I369" s="48" t="s">
        <v>39</v>
      </c>
      <c r="J369" s="50">
        <f>IF(I369="Less(-)",-1,1)</f>
        <v>1</v>
      </c>
      <c r="K369" s="51" t="s">
        <v>63</v>
      </c>
      <c r="L369" s="51" t="s">
        <v>7</v>
      </c>
      <c r="M369" s="60"/>
      <c r="N369" s="59"/>
      <c r="O369" s="59"/>
      <c r="P369" s="61"/>
      <c r="Q369" s="59"/>
      <c r="R369" s="59"/>
      <c r="S369" s="61"/>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62">
        <f t="shared" si="66"/>
        <v>119355.74</v>
      </c>
      <c r="BB369" s="63">
        <f t="shared" si="67"/>
        <v>119355.74</v>
      </c>
      <c r="BC369" s="58" t="str">
        <f>SpellNumber(L369,BB369)</f>
        <v>INR  One Lakh Nineteen Thousand Three Hundred &amp; Fifty Five  and Paise Seventy Four Only</v>
      </c>
      <c r="BD369" s="65">
        <v>1096</v>
      </c>
      <c r="BE369" s="65">
        <f t="shared" si="73"/>
        <v>1239.8</v>
      </c>
      <c r="BF369" s="68">
        <f t="shared" si="74"/>
        <v>176456</v>
      </c>
      <c r="BG369" s="79">
        <f t="shared" si="71"/>
        <v>741.34</v>
      </c>
      <c r="BH369" s="79">
        <f t="shared" si="75"/>
        <v>748.75</v>
      </c>
      <c r="IE369" s="16"/>
      <c r="IF369" s="16"/>
      <c r="IG369" s="16"/>
      <c r="IH369" s="16"/>
      <c r="II369" s="16"/>
    </row>
    <row r="370" spans="1:243" s="15" customFormat="1" ht="69.75" customHeight="1">
      <c r="A370" s="27">
        <v>358</v>
      </c>
      <c r="B370" s="86" t="s">
        <v>809</v>
      </c>
      <c r="C370" s="47" t="s">
        <v>433</v>
      </c>
      <c r="D370" s="108">
        <v>13</v>
      </c>
      <c r="E370" s="93" t="s">
        <v>252</v>
      </c>
      <c r="F370" s="94">
        <v>2086.66</v>
      </c>
      <c r="G370" s="59"/>
      <c r="H370" s="49"/>
      <c r="I370" s="48" t="s">
        <v>39</v>
      </c>
      <c r="J370" s="50">
        <f>IF(I370="Less(-)",-1,1)</f>
        <v>1</v>
      </c>
      <c r="K370" s="51" t="s">
        <v>63</v>
      </c>
      <c r="L370" s="51" t="s">
        <v>7</v>
      </c>
      <c r="M370" s="60"/>
      <c r="N370" s="59"/>
      <c r="O370" s="59"/>
      <c r="P370" s="61"/>
      <c r="Q370" s="59"/>
      <c r="R370" s="59"/>
      <c r="S370" s="61"/>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62">
        <f t="shared" si="66"/>
        <v>27126.58</v>
      </c>
      <c r="BB370" s="63">
        <f t="shared" si="67"/>
        <v>27126.58</v>
      </c>
      <c r="BC370" s="58" t="str">
        <f>SpellNumber(L370,BB370)</f>
        <v>INR  Twenty Seven Thousand One Hundred &amp; Twenty Six  and Paise Fifty Eight Only</v>
      </c>
      <c r="BD370" s="65">
        <v>1101</v>
      </c>
      <c r="BE370" s="65">
        <f t="shared" si="73"/>
        <v>1245.45</v>
      </c>
      <c r="BF370" s="68">
        <f t="shared" si="74"/>
        <v>14313</v>
      </c>
      <c r="BG370" s="79">
        <f t="shared" si="71"/>
        <v>2086.66</v>
      </c>
      <c r="BH370" s="79">
        <f t="shared" si="75"/>
        <v>2107.53</v>
      </c>
      <c r="IE370" s="16"/>
      <c r="IF370" s="16"/>
      <c r="IG370" s="16"/>
      <c r="IH370" s="16"/>
      <c r="II370" s="16"/>
    </row>
    <row r="371" spans="1:243" s="15" customFormat="1" ht="60.75" customHeight="1">
      <c r="A371" s="27">
        <v>359</v>
      </c>
      <c r="B371" s="86" t="s">
        <v>810</v>
      </c>
      <c r="C371" s="47" t="s">
        <v>434</v>
      </c>
      <c r="D371" s="107">
        <v>18</v>
      </c>
      <c r="E371" s="91" t="s">
        <v>252</v>
      </c>
      <c r="F371" s="91">
        <v>6330.68</v>
      </c>
      <c r="G371" s="59"/>
      <c r="H371" s="49"/>
      <c r="I371" s="48" t="s">
        <v>39</v>
      </c>
      <c r="J371" s="50">
        <f aca="true" t="shared" si="76" ref="J371:J396">IF(I371="Less(-)",-1,1)</f>
        <v>1</v>
      </c>
      <c r="K371" s="51" t="s">
        <v>63</v>
      </c>
      <c r="L371" s="51" t="s">
        <v>7</v>
      </c>
      <c r="M371" s="60"/>
      <c r="N371" s="59"/>
      <c r="O371" s="59"/>
      <c r="P371" s="61"/>
      <c r="Q371" s="59"/>
      <c r="R371" s="59"/>
      <c r="S371" s="61"/>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62">
        <f t="shared" si="66"/>
        <v>113952.24</v>
      </c>
      <c r="BB371" s="63">
        <f t="shared" si="67"/>
        <v>113952.24</v>
      </c>
      <c r="BC371" s="58" t="str">
        <f aca="true" t="shared" si="77" ref="BC371:BC396">SpellNumber(L371,BB371)</f>
        <v>INR  One Lakh Thirteen Thousand Nine Hundred &amp; Fifty Two  and Paise Twenty Four Only</v>
      </c>
      <c r="BD371" s="65">
        <v>1679</v>
      </c>
      <c r="BE371" s="65">
        <f t="shared" si="73"/>
        <v>1899.28</v>
      </c>
      <c r="BF371" s="68">
        <f t="shared" si="74"/>
        <v>30222</v>
      </c>
      <c r="BG371" s="79">
        <f t="shared" si="71"/>
        <v>6330.68</v>
      </c>
      <c r="BH371" s="79">
        <f t="shared" si="75"/>
        <v>6393.99</v>
      </c>
      <c r="IE371" s="16"/>
      <c r="IF371" s="16"/>
      <c r="IG371" s="16"/>
      <c r="IH371" s="16"/>
      <c r="II371" s="16"/>
    </row>
    <row r="372" spans="1:243" s="15" customFormat="1" ht="60.75" customHeight="1">
      <c r="A372" s="27">
        <v>360</v>
      </c>
      <c r="B372" s="86" t="s">
        <v>811</v>
      </c>
      <c r="C372" s="47" t="s">
        <v>435</v>
      </c>
      <c r="D372" s="107">
        <v>2</v>
      </c>
      <c r="E372" s="91" t="s">
        <v>252</v>
      </c>
      <c r="F372" s="91">
        <v>8332.5</v>
      </c>
      <c r="G372" s="59"/>
      <c r="H372" s="49"/>
      <c r="I372" s="48" t="s">
        <v>39</v>
      </c>
      <c r="J372" s="50">
        <f t="shared" si="76"/>
        <v>1</v>
      </c>
      <c r="K372" s="51" t="s">
        <v>63</v>
      </c>
      <c r="L372" s="51" t="s">
        <v>7</v>
      </c>
      <c r="M372" s="60"/>
      <c r="N372" s="59"/>
      <c r="O372" s="59"/>
      <c r="P372" s="61"/>
      <c r="Q372" s="59"/>
      <c r="R372" s="59"/>
      <c r="S372" s="61"/>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62">
        <f t="shared" si="66"/>
        <v>16665</v>
      </c>
      <c r="BB372" s="63">
        <f t="shared" si="67"/>
        <v>16665</v>
      </c>
      <c r="BC372" s="58" t="str">
        <f t="shared" si="77"/>
        <v>INR  Sixteen Thousand Six Hundred &amp; Sixty Five  Only</v>
      </c>
      <c r="BD372" s="65">
        <v>1684</v>
      </c>
      <c r="BE372" s="65">
        <f t="shared" si="73"/>
        <v>1904.94</v>
      </c>
      <c r="BF372" s="68">
        <f t="shared" si="74"/>
        <v>3368</v>
      </c>
      <c r="BG372" s="79">
        <f t="shared" si="71"/>
        <v>8332.5</v>
      </c>
      <c r="BH372" s="79">
        <f t="shared" si="75"/>
        <v>8415.83</v>
      </c>
      <c r="IE372" s="16"/>
      <c r="IF372" s="16"/>
      <c r="IG372" s="16"/>
      <c r="IH372" s="16"/>
      <c r="II372" s="16"/>
    </row>
    <row r="373" spans="1:243" s="15" customFormat="1" ht="60.75" customHeight="1">
      <c r="A373" s="27">
        <v>361</v>
      </c>
      <c r="B373" s="86" t="s">
        <v>812</v>
      </c>
      <c r="C373" s="47" t="s">
        <v>436</v>
      </c>
      <c r="D373" s="107">
        <v>168</v>
      </c>
      <c r="E373" s="91" t="s">
        <v>252</v>
      </c>
      <c r="F373" s="91">
        <v>896.88</v>
      </c>
      <c r="G373" s="59"/>
      <c r="H373" s="49"/>
      <c r="I373" s="48" t="s">
        <v>39</v>
      </c>
      <c r="J373" s="50">
        <f t="shared" si="76"/>
        <v>1</v>
      </c>
      <c r="K373" s="51" t="s">
        <v>63</v>
      </c>
      <c r="L373" s="51" t="s">
        <v>7</v>
      </c>
      <c r="M373" s="60"/>
      <c r="N373" s="59"/>
      <c r="O373" s="59"/>
      <c r="P373" s="61"/>
      <c r="Q373" s="59"/>
      <c r="R373" s="59"/>
      <c r="S373" s="61"/>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62">
        <f t="shared" si="66"/>
        <v>150675.84</v>
      </c>
      <c r="BB373" s="63">
        <f t="shared" si="67"/>
        <v>150675.84</v>
      </c>
      <c r="BC373" s="58" t="str">
        <f t="shared" si="77"/>
        <v>INR  One Lakh Fifty Thousand Six Hundred &amp; Seventy Five  and Paise Eighty Four Only</v>
      </c>
      <c r="BD373" s="65">
        <v>1003</v>
      </c>
      <c r="BE373" s="65">
        <f t="shared" si="73"/>
        <v>1134.59</v>
      </c>
      <c r="BF373" s="68">
        <f t="shared" si="74"/>
        <v>168504</v>
      </c>
      <c r="BG373" s="79">
        <f t="shared" si="71"/>
        <v>896.88</v>
      </c>
      <c r="BH373" s="79">
        <f t="shared" si="75"/>
        <v>905.85</v>
      </c>
      <c r="IE373" s="16"/>
      <c r="IF373" s="16"/>
      <c r="IG373" s="16"/>
      <c r="IH373" s="16"/>
      <c r="II373" s="16"/>
    </row>
    <row r="374" spans="1:243" s="15" customFormat="1" ht="60.75" customHeight="1">
      <c r="A374" s="27">
        <v>362</v>
      </c>
      <c r="B374" s="86" t="s">
        <v>813</v>
      </c>
      <c r="C374" s="47" t="s">
        <v>437</v>
      </c>
      <c r="D374" s="108">
        <v>24</v>
      </c>
      <c r="E374" s="93" t="s">
        <v>252</v>
      </c>
      <c r="F374" s="94">
        <v>9416.23</v>
      </c>
      <c r="G374" s="59"/>
      <c r="H374" s="49"/>
      <c r="I374" s="48" t="s">
        <v>39</v>
      </c>
      <c r="J374" s="50">
        <f t="shared" si="76"/>
        <v>1</v>
      </c>
      <c r="K374" s="51" t="s">
        <v>63</v>
      </c>
      <c r="L374" s="51" t="s">
        <v>7</v>
      </c>
      <c r="M374" s="60"/>
      <c r="N374" s="59"/>
      <c r="O374" s="59"/>
      <c r="P374" s="61"/>
      <c r="Q374" s="59"/>
      <c r="R374" s="59"/>
      <c r="S374" s="61"/>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62">
        <f t="shared" si="66"/>
        <v>225989.52</v>
      </c>
      <c r="BB374" s="63">
        <f t="shared" si="67"/>
        <v>225989.52</v>
      </c>
      <c r="BC374" s="58" t="str">
        <f t="shared" si="77"/>
        <v>INR  Two Lakh Twenty Five Thousand Nine Hundred &amp; Eighty Nine  and Paise Fifty Two Only</v>
      </c>
      <c r="BD374" s="65">
        <v>1015</v>
      </c>
      <c r="BE374" s="65">
        <f t="shared" si="73"/>
        <v>1148.17</v>
      </c>
      <c r="BF374" s="68">
        <f t="shared" si="74"/>
        <v>24360</v>
      </c>
      <c r="BG374" s="79">
        <f t="shared" si="71"/>
        <v>9416.23</v>
      </c>
      <c r="BH374" s="79">
        <f t="shared" si="75"/>
        <v>9510.39</v>
      </c>
      <c r="IE374" s="16"/>
      <c r="IF374" s="16"/>
      <c r="IG374" s="16"/>
      <c r="IH374" s="16"/>
      <c r="II374" s="16"/>
    </row>
    <row r="375" spans="1:243" s="15" customFormat="1" ht="409.5" customHeight="1">
      <c r="A375" s="27">
        <v>363</v>
      </c>
      <c r="B375" s="86" t="s">
        <v>857</v>
      </c>
      <c r="C375" s="47" t="s">
        <v>438</v>
      </c>
      <c r="D375" s="113">
        <v>6</v>
      </c>
      <c r="E375" s="103" t="s">
        <v>259</v>
      </c>
      <c r="F375" s="115">
        <v>2218717.5</v>
      </c>
      <c r="G375" s="59"/>
      <c r="H375" s="49"/>
      <c r="I375" s="48" t="s">
        <v>39</v>
      </c>
      <c r="J375" s="50">
        <f t="shared" si="76"/>
        <v>1</v>
      </c>
      <c r="K375" s="51" t="s">
        <v>63</v>
      </c>
      <c r="L375" s="51" t="s">
        <v>7</v>
      </c>
      <c r="M375" s="60"/>
      <c r="N375" s="59"/>
      <c r="O375" s="59"/>
      <c r="P375" s="61"/>
      <c r="Q375" s="59"/>
      <c r="R375" s="59"/>
      <c r="S375" s="61"/>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62">
        <f t="shared" si="66"/>
        <v>13312305</v>
      </c>
      <c r="BB375" s="63">
        <f t="shared" si="67"/>
        <v>13312305</v>
      </c>
      <c r="BC375" s="58" t="str">
        <f t="shared" si="77"/>
        <v>INR  One Crore Thirty Three Lakh Twelve Thousand Three Hundred &amp; Five  Only</v>
      </c>
      <c r="BD375" s="65">
        <v>1027</v>
      </c>
      <c r="BE375" s="65">
        <f t="shared" si="73"/>
        <v>1161.74</v>
      </c>
      <c r="BF375" s="68">
        <f t="shared" si="74"/>
        <v>6162</v>
      </c>
      <c r="BG375" s="79">
        <f t="shared" si="71"/>
        <v>2218717.5</v>
      </c>
      <c r="BH375" s="79">
        <f t="shared" si="75"/>
        <v>2240904.68</v>
      </c>
      <c r="IE375" s="16"/>
      <c r="IF375" s="16"/>
      <c r="IG375" s="16"/>
      <c r="IH375" s="16"/>
      <c r="II375" s="16"/>
    </row>
    <row r="376" spans="1:243" s="15" customFormat="1" ht="409.5" customHeight="1">
      <c r="A376" s="27">
        <v>364</v>
      </c>
      <c r="B376" s="86" t="s">
        <v>858</v>
      </c>
      <c r="C376" s="47" t="s">
        <v>439</v>
      </c>
      <c r="D376" s="84"/>
      <c r="E376" s="83"/>
      <c r="F376" s="83"/>
      <c r="G376" s="49"/>
      <c r="H376" s="49"/>
      <c r="I376" s="48"/>
      <c r="J376" s="50"/>
      <c r="K376" s="51"/>
      <c r="L376" s="51"/>
      <c r="M376" s="52"/>
      <c r="N376" s="53"/>
      <c r="O376" s="53"/>
      <c r="P376" s="54"/>
      <c r="Q376" s="53"/>
      <c r="R376" s="53"/>
      <c r="S376" s="54"/>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6"/>
      <c r="BB376" s="57"/>
      <c r="BC376" s="58"/>
      <c r="BD376" s="65">
        <v>1027</v>
      </c>
      <c r="BE376" s="65">
        <f>BD376*1.12*1.01</f>
        <v>1161.74</v>
      </c>
      <c r="BF376" s="68">
        <f>D376*BD376</f>
        <v>0</v>
      </c>
      <c r="BG376" s="79">
        <f t="shared" si="71"/>
        <v>0</v>
      </c>
      <c r="BH376" s="79">
        <f t="shared" si="75"/>
        <v>0</v>
      </c>
      <c r="IE376" s="16"/>
      <c r="IF376" s="16"/>
      <c r="IG376" s="16"/>
      <c r="IH376" s="16"/>
      <c r="II376" s="16"/>
    </row>
    <row r="377" spans="1:243" s="15" customFormat="1" ht="237" customHeight="1">
      <c r="A377" s="27">
        <v>365</v>
      </c>
      <c r="B377" s="85" t="s">
        <v>814</v>
      </c>
      <c r="C377" s="47" t="s">
        <v>440</v>
      </c>
      <c r="D377" s="114">
        <v>3</v>
      </c>
      <c r="E377" s="104" t="s">
        <v>837</v>
      </c>
      <c r="F377" s="116">
        <v>91924.14</v>
      </c>
      <c r="G377" s="59"/>
      <c r="H377" s="49"/>
      <c r="I377" s="48" t="s">
        <v>39</v>
      </c>
      <c r="J377" s="50">
        <f t="shared" si="76"/>
        <v>1</v>
      </c>
      <c r="K377" s="51" t="s">
        <v>63</v>
      </c>
      <c r="L377" s="51" t="s">
        <v>7</v>
      </c>
      <c r="M377" s="60"/>
      <c r="N377" s="59"/>
      <c r="O377" s="59"/>
      <c r="P377" s="61"/>
      <c r="Q377" s="59"/>
      <c r="R377" s="59"/>
      <c r="S377" s="61"/>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62">
        <f t="shared" si="66"/>
        <v>275772.42</v>
      </c>
      <c r="BB377" s="63">
        <f t="shared" si="67"/>
        <v>275772.42</v>
      </c>
      <c r="BC377" s="58" t="str">
        <f t="shared" si="77"/>
        <v>INR  Two Lakh Seventy Five Thousand Seven Hundred &amp; Seventy Two  and Paise Forty Two Only</v>
      </c>
      <c r="BD377" s="65">
        <v>1142</v>
      </c>
      <c r="BE377" s="65">
        <f t="shared" si="73"/>
        <v>1291.83</v>
      </c>
      <c r="BF377" s="68">
        <f t="shared" si="74"/>
        <v>3426</v>
      </c>
      <c r="BG377" s="79">
        <f t="shared" si="71"/>
        <v>91924.14</v>
      </c>
      <c r="BH377" s="79">
        <f t="shared" si="75"/>
        <v>92843.38</v>
      </c>
      <c r="IE377" s="16"/>
      <c r="IF377" s="16"/>
      <c r="IG377" s="16"/>
      <c r="IH377" s="16"/>
      <c r="II377" s="16"/>
    </row>
    <row r="378" spans="1:243" s="15" customFormat="1" ht="50.25" customHeight="1">
      <c r="A378" s="27">
        <v>366</v>
      </c>
      <c r="B378" s="86" t="s">
        <v>815</v>
      </c>
      <c r="C378" s="47" t="s">
        <v>441</v>
      </c>
      <c r="D378" s="114">
        <v>3</v>
      </c>
      <c r="E378" s="104" t="s">
        <v>837</v>
      </c>
      <c r="F378" s="116">
        <v>5949.41</v>
      </c>
      <c r="G378" s="59"/>
      <c r="H378" s="49"/>
      <c r="I378" s="48" t="s">
        <v>39</v>
      </c>
      <c r="J378" s="50">
        <f t="shared" si="76"/>
        <v>1</v>
      </c>
      <c r="K378" s="51" t="s">
        <v>63</v>
      </c>
      <c r="L378" s="51" t="s">
        <v>7</v>
      </c>
      <c r="M378" s="60"/>
      <c r="N378" s="59"/>
      <c r="O378" s="59"/>
      <c r="P378" s="61"/>
      <c r="Q378" s="59"/>
      <c r="R378" s="59"/>
      <c r="S378" s="61"/>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62">
        <f t="shared" si="66"/>
        <v>17848.23</v>
      </c>
      <c r="BB378" s="63">
        <f t="shared" si="67"/>
        <v>17848.23</v>
      </c>
      <c r="BC378" s="58" t="str">
        <f t="shared" si="77"/>
        <v>INR  Seventeen Thousand Eight Hundred &amp; Forty Eight  and Paise Twenty Three Only</v>
      </c>
      <c r="BD378" s="65">
        <v>1154</v>
      </c>
      <c r="BE378" s="65">
        <f t="shared" si="73"/>
        <v>1305.4</v>
      </c>
      <c r="BF378" s="68">
        <f t="shared" si="74"/>
        <v>3462</v>
      </c>
      <c r="BG378" s="79">
        <f t="shared" si="71"/>
        <v>5949.41</v>
      </c>
      <c r="BH378" s="79">
        <f t="shared" si="75"/>
        <v>6008.9</v>
      </c>
      <c r="IE378" s="16"/>
      <c r="IF378" s="16"/>
      <c r="IG378" s="16"/>
      <c r="IH378" s="16"/>
      <c r="II378" s="16"/>
    </row>
    <row r="379" spans="1:243" s="15" customFormat="1" ht="67.5" customHeight="1">
      <c r="A379" s="27">
        <v>367</v>
      </c>
      <c r="B379" s="86" t="s">
        <v>816</v>
      </c>
      <c r="C379" s="47" t="s">
        <v>442</v>
      </c>
      <c r="D379" s="114">
        <v>3</v>
      </c>
      <c r="E379" s="104" t="s">
        <v>837</v>
      </c>
      <c r="F379" s="116">
        <v>11782.16</v>
      </c>
      <c r="G379" s="59"/>
      <c r="H379" s="49"/>
      <c r="I379" s="48" t="s">
        <v>39</v>
      </c>
      <c r="J379" s="50">
        <f t="shared" si="76"/>
        <v>1</v>
      </c>
      <c r="K379" s="51" t="s">
        <v>63</v>
      </c>
      <c r="L379" s="51" t="s">
        <v>7</v>
      </c>
      <c r="M379" s="60"/>
      <c r="N379" s="59"/>
      <c r="O379" s="59"/>
      <c r="P379" s="61"/>
      <c r="Q379" s="59"/>
      <c r="R379" s="59"/>
      <c r="S379" s="61"/>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62">
        <f t="shared" si="66"/>
        <v>35346.48</v>
      </c>
      <c r="BB379" s="63">
        <f t="shared" si="67"/>
        <v>35346.48</v>
      </c>
      <c r="BC379" s="58" t="str">
        <f t="shared" si="77"/>
        <v>INR  Thirty Five Thousand Three Hundred &amp; Forty Six  and Paise Forty Eight Only</v>
      </c>
      <c r="BD379" s="65">
        <v>1166</v>
      </c>
      <c r="BE379" s="65">
        <f t="shared" si="73"/>
        <v>1318.98</v>
      </c>
      <c r="BF379" s="68">
        <f t="shared" si="74"/>
        <v>3498</v>
      </c>
      <c r="BG379" s="79">
        <f t="shared" si="71"/>
        <v>11782.16</v>
      </c>
      <c r="BH379" s="79">
        <f t="shared" si="75"/>
        <v>11899.98</v>
      </c>
      <c r="IE379" s="16"/>
      <c r="IF379" s="16"/>
      <c r="IG379" s="16"/>
      <c r="IH379" s="16"/>
      <c r="II379" s="16"/>
    </row>
    <row r="380" spans="1:243" s="15" customFormat="1" ht="45.75" customHeight="1">
      <c r="A380" s="27">
        <v>368</v>
      </c>
      <c r="B380" s="86" t="s">
        <v>817</v>
      </c>
      <c r="C380" s="47" t="s">
        <v>443</v>
      </c>
      <c r="D380" s="114">
        <v>250</v>
      </c>
      <c r="E380" s="104" t="s">
        <v>250</v>
      </c>
      <c r="F380" s="116">
        <v>616.1</v>
      </c>
      <c r="G380" s="59">
        <v>53536</v>
      </c>
      <c r="H380" s="49"/>
      <c r="I380" s="48" t="s">
        <v>39</v>
      </c>
      <c r="J380" s="50">
        <f t="shared" si="76"/>
        <v>1</v>
      </c>
      <c r="K380" s="51" t="s">
        <v>63</v>
      </c>
      <c r="L380" s="51" t="s">
        <v>7</v>
      </c>
      <c r="M380" s="60"/>
      <c r="N380" s="59"/>
      <c r="O380" s="59"/>
      <c r="P380" s="61"/>
      <c r="Q380" s="59"/>
      <c r="R380" s="59"/>
      <c r="S380" s="61"/>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62">
        <f aca="true" t="shared" si="78" ref="BA380:BA401">total_amount_ba($B$2,$D$2,D380,F380,J380,K380,M380)</f>
        <v>154025</v>
      </c>
      <c r="BB380" s="63">
        <f aca="true" t="shared" si="79" ref="BB380:BB401">BA380+SUM(N380:AZ380)</f>
        <v>154025</v>
      </c>
      <c r="BC380" s="58" t="str">
        <f t="shared" si="77"/>
        <v>INR  One Lakh Fifty Four Thousand  &amp;Twenty Five  Only</v>
      </c>
      <c r="BD380" s="65">
        <v>224</v>
      </c>
      <c r="BE380" s="65">
        <f t="shared" si="73"/>
        <v>253.39</v>
      </c>
      <c r="BF380" s="68">
        <f t="shared" si="74"/>
        <v>56000</v>
      </c>
      <c r="BG380" s="79">
        <f t="shared" si="71"/>
        <v>616.1</v>
      </c>
      <c r="BH380" s="79">
        <f t="shared" si="75"/>
        <v>622.26</v>
      </c>
      <c r="IE380" s="16"/>
      <c r="IF380" s="16"/>
      <c r="IG380" s="16"/>
      <c r="IH380" s="16"/>
      <c r="II380" s="16"/>
    </row>
    <row r="381" spans="1:243" s="15" customFormat="1" ht="63" customHeight="1">
      <c r="A381" s="27">
        <v>369</v>
      </c>
      <c r="B381" s="86" t="s">
        <v>818</v>
      </c>
      <c r="C381" s="47" t="s">
        <v>444</v>
      </c>
      <c r="D381" s="114">
        <v>6</v>
      </c>
      <c r="E381" s="104" t="s">
        <v>838</v>
      </c>
      <c r="F381" s="116">
        <v>2045.13</v>
      </c>
      <c r="G381" s="59">
        <v>48070</v>
      </c>
      <c r="H381" s="49"/>
      <c r="I381" s="48" t="s">
        <v>39</v>
      </c>
      <c r="J381" s="50">
        <f t="shared" si="76"/>
        <v>1</v>
      </c>
      <c r="K381" s="51" t="s">
        <v>63</v>
      </c>
      <c r="L381" s="51" t="s">
        <v>7</v>
      </c>
      <c r="M381" s="60"/>
      <c r="N381" s="59"/>
      <c r="O381" s="59"/>
      <c r="P381" s="61"/>
      <c r="Q381" s="59"/>
      <c r="R381" s="59"/>
      <c r="S381" s="61"/>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62">
        <f t="shared" si="78"/>
        <v>12270.78</v>
      </c>
      <c r="BB381" s="63">
        <f t="shared" si="79"/>
        <v>12270.78</v>
      </c>
      <c r="BC381" s="58" t="str">
        <f t="shared" si="77"/>
        <v>INR  Twelve Thousand Two Hundred &amp; Seventy  and Paise Seventy Eight Only</v>
      </c>
      <c r="BD381" s="65">
        <v>209</v>
      </c>
      <c r="BE381" s="65">
        <f t="shared" si="73"/>
        <v>236.42</v>
      </c>
      <c r="BF381" s="68">
        <f t="shared" si="74"/>
        <v>1254</v>
      </c>
      <c r="BG381" s="79">
        <f t="shared" si="71"/>
        <v>2045.13</v>
      </c>
      <c r="BH381" s="79">
        <f t="shared" si="75"/>
        <v>2065.58</v>
      </c>
      <c r="IE381" s="16"/>
      <c r="IF381" s="16"/>
      <c r="IG381" s="16"/>
      <c r="IH381" s="16"/>
      <c r="II381" s="16"/>
    </row>
    <row r="382" spans="1:243" s="15" customFormat="1" ht="57.75" customHeight="1">
      <c r="A382" s="27">
        <v>370</v>
      </c>
      <c r="B382" s="86" t="s">
        <v>819</v>
      </c>
      <c r="C382" s="47" t="s">
        <v>445</v>
      </c>
      <c r="D382" s="114">
        <v>6</v>
      </c>
      <c r="E382" s="104" t="s">
        <v>838</v>
      </c>
      <c r="F382" s="116">
        <v>6751.55</v>
      </c>
      <c r="G382" s="59">
        <v>10288</v>
      </c>
      <c r="H382" s="49"/>
      <c r="I382" s="48" t="s">
        <v>39</v>
      </c>
      <c r="J382" s="50">
        <f t="shared" si="76"/>
        <v>1</v>
      </c>
      <c r="K382" s="51" t="s">
        <v>63</v>
      </c>
      <c r="L382" s="51" t="s">
        <v>7</v>
      </c>
      <c r="M382" s="60"/>
      <c r="N382" s="59"/>
      <c r="O382" s="59"/>
      <c r="P382" s="61"/>
      <c r="Q382" s="59"/>
      <c r="R382" s="59"/>
      <c r="S382" s="61"/>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62">
        <f t="shared" si="78"/>
        <v>40509.3</v>
      </c>
      <c r="BB382" s="63">
        <f t="shared" si="79"/>
        <v>40509.3</v>
      </c>
      <c r="BC382" s="58" t="str">
        <f t="shared" si="77"/>
        <v>INR  Forty Thousand Five Hundred &amp; Nine  and Paise Thirty Only</v>
      </c>
      <c r="BD382" s="65">
        <v>643</v>
      </c>
      <c r="BE382" s="65">
        <f t="shared" si="73"/>
        <v>727.36</v>
      </c>
      <c r="BF382" s="68">
        <f t="shared" si="74"/>
        <v>3858</v>
      </c>
      <c r="BG382" s="79">
        <f t="shared" si="71"/>
        <v>6751.55</v>
      </c>
      <c r="BH382" s="79">
        <f t="shared" si="75"/>
        <v>6819.07</v>
      </c>
      <c r="IE382" s="16"/>
      <c r="IF382" s="16"/>
      <c r="IG382" s="16"/>
      <c r="IH382" s="16"/>
      <c r="II382" s="16"/>
    </row>
    <row r="383" spans="1:243" s="15" customFormat="1" ht="60.75" customHeight="1">
      <c r="A383" s="27">
        <v>371</v>
      </c>
      <c r="B383" s="86" t="s">
        <v>820</v>
      </c>
      <c r="C383" s="47" t="s">
        <v>484</v>
      </c>
      <c r="D383" s="114">
        <v>6</v>
      </c>
      <c r="E383" s="104" t="s">
        <v>838</v>
      </c>
      <c r="F383" s="116">
        <v>734.15</v>
      </c>
      <c r="G383" s="59"/>
      <c r="H383" s="49"/>
      <c r="I383" s="48" t="s">
        <v>39</v>
      </c>
      <c r="J383" s="50">
        <f t="shared" si="76"/>
        <v>1</v>
      </c>
      <c r="K383" s="51" t="s">
        <v>63</v>
      </c>
      <c r="L383" s="51" t="s">
        <v>7</v>
      </c>
      <c r="M383" s="60"/>
      <c r="N383" s="59"/>
      <c r="O383" s="59"/>
      <c r="P383" s="61"/>
      <c r="Q383" s="59"/>
      <c r="R383" s="59"/>
      <c r="S383" s="61"/>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62">
        <f t="shared" si="78"/>
        <v>4404.9</v>
      </c>
      <c r="BB383" s="63">
        <f t="shared" si="79"/>
        <v>4404.9</v>
      </c>
      <c r="BC383" s="58" t="str">
        <f t="shared" si="77"/>
        <v>INR  Four Thousand Four Hundred &amp; Four  and Paise Ninety Only</v>
      </c>
      <c r="BD383" s="65">
        <v>3321</v>
      </c>
      <c r="BE383" s="65">
        <f t="shared" si="73"/>
        <v>3756.72</v>
      </c>
      <c r="BF383" s="68">
        <f t="shared" si="74"/>
        <v>19926</v>
      </c>
      <c r="BG383" s="79">
        <f t="shared" si="71"/>
        <v>734.15</v>
      </c>
      <c r="BH383" s="79">
        <f t="shared" si="75"/>
        <v>741.49</v>
      </c>
      <c r="IE383" s="16"/>
      <c r="IF383" s="16"/>
      <c r="IG383" s="16"/>
      <c r="IH383" s="16"/>
      <c r="II383" s="16"/>
    </row>
    <row r="384" spans="1:243" s="15" customFormat="1" ht="58.5" customHeight="1">
      <c r="A384" s="27">
        <v>372</v>
      </c>
      <c r="B384" s="86" t="s">
        <v>821</v>
      </c>
      <c r="C384" s="47" t="s">
        <v>485</v>
      </c>
      <c r="D384" s="114">
        <v>7</v>
      </c>
      <c r="E384" s="104" t="s">
        <v>838</v>
      </c>
      <c r="F384" s="116">
        <v>9019.54</v>
      </c>
      <c r="G384" s="59"/>
      <c r="H384" s="49"/>
      <c r="I384" s="48" t="s">
        <v>39</v>
      </c>
      <c r="J384" s="50">
        <f t="shared" si="76"/>
        <v>1</v>
      </c>
      <c r="K384" s="51" t="s">
        <v>63</v>
      </c>
      <c r="L384" s="51" t="s">
        <v>7</v>
      </c>
      <c r="M384" s="60"/>
      <c r="N384" s="59"/>
      <c r="O384" s="59"/>
      <c r="P384" s="61"/>
      <c r="Q384" s="59"/>
      <c r="R384" s="59"/>
      <c r="S384" s="61"/>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62">
        <f t="shared" si="78"/>
        <v>63136.78</v>
      </c>
      <c r="BB384" s="63">
        <f t="shared" si="79"/>
        <v>63136.78</v>
      </c>
      <c r="BC384" s="58" t="str">
        <f t="shared" si="77"/>
        <v>INR  Sixty Three Thousand One Hundred &amp; Thirty Six  and Paise Seventy Eight Only</v>
      </c>
      <c r="BD384" s="65">
        <v>536</v>
      </c>
      <c r="BE384" s="65">
        <f t="shared" si="73"/>
        <v>606.32</v>
      </c>
      <c r="BF384" s="68">
        <f t="shared" si="74"/>
        <v>3752</v>
      </c>
      <c r="BG384" s="79">
        <f t="shared" si="71"/>
        <v>9019.54</v>
      </c>
      <c r="BH384" s="79">
        <f t="shared" si="75"/>
        <v>9109.74</v>
      </c>
      <c r="IE384" s="16"/>
      <c r="IF384" s="16"/>
      <c r="IG384" s="16"/>
      <c r="IH384" s="16"/>
      <c r="II384" s="16"/>
    </row>
    <row r="385" spans="1:243" s="15" customFormat="1" ht="80.25" customHeight="1">
      <c r="A385" s="27">
        <v>373</v>
      </c>
      <c r="B385" s="86" t="s">
        <v>822</v>
      </c>
      <c r="C385" s="47" t="s">
        <v>486</v>
      </c>
      <c r="D385" s="114">
        <v>6</v>
      </c>
      <c r="E385" s="104" t="s">
        <v>838</v>
      </c>
      <c r="F385" s="116">
        <v>3749.4</v>
      </c>
      <c r="G385" s="59"/>
      <c r="H385" s="49"/>
      <c r="I385" s="48" t="s">
        <v>39</v>
      </c>
      <c r="J385" s="50">
        <f t="shared" si="76"/>
        <v>1</v>
      </c>
      <c r="K385" s="51" t="s">
        <v>63</v>
      </c>
      <c r="L385" s="51" t="s">
        <v>7</v>
      </c>
      <c r="M385" s="60"/>
      <c r="N385" s="59"/>
      <c r="O385" s="59"/>
      <c r="P385" s="61"/>
      <c r="Q385" s="59"/>
      <c r="R385" s="59"/>
      <c r="S385" s="61"/>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62">
        <f t="shared" si="78"/>
        <v>22496.4</v>
      </c>
      <c r="BB385" s="63">
        <f t="shared" si="79"/>
        <v>22496.4</v>
      </c>
      <c r="BC385" s="58" t="str">
        <f t="shared" si="77"/>
        <v>INR  Twenty Two Thousand Four Hundred &amp; Ninety Six  and Paise Forty Only</v>
      </c>
      <c r="BD385" s="65">
        <v>536</v>
      </c>
      <c r="BE385" s="65">
        <f t="shared" si="73"/>
        <v>606.32</v>
      </c>
      <c r="BF385" s="68">
        <f t="shared" si="74"/>
        <v>3216</v>
      </c>
      <c r="BG385" s="79">
        <f t="shared" si="71"/>
        <v>3749.4</v>
      </c>
      <c r="BH385" s="79">
        <f t="shared" si="75"/>
        <v>3786.89</v>
      </c>
      <c r="IE385" s="16"/>
      <c r="IF385" s="16"/>
      <c r="IG385" s="16"/>
      <c r="IH385" s="16"/>
      <c r="II385" s="16"/>
    </row>
    <row r="386" spans="1:243" s="15" customFormat="1" ht="83.25" customHeight="1">
      <c r="A386" s="27">
        <v>374</v>
      </c>
      <c r="B386" s="86" t="s">
        <v>823</v>
      </c>
      <c r="C386" s="47" t="s">
        <v>487</v>
      </c>
      <c r="D386" s="114">
        <v>3</v>
      </c>
      <c r="E386" s="104" t="s">
        <v>838</v>
      </c>
      <c r="F386" s="116">
        <v>15596.77</v>
      </c>
      <c r="G386" s="59"/>
      <c r="H386" s="49"/>
      <c r="I386" s="48" t="s">
        <v>39</v>
      </c>
      <c r="J386" s="50">
        <f t="shared" si="76"/>
        <v>1</v>
      </c>
      <c r="K386" s="51" t="s">
        <v>63</v>
      </c>
      <c r="L386" s="51" t="s">
        <v>7</v>
      </c>
      <c r="M386" s="60"/>
      <c r="N386" s="59"/>
      <c r="O386" s="59"/>
      <c r="P386" s="61"/>
      <c r="Q386" s="59"/>
      <c r="R386" s="59"/>
      <c r="S386" s="61"/>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62">
        <f t="shared" si="78"/>
        <v>46790.31</v>
      </c>
      <c r="BB386" s="63">
        <f t="shared" si="79"/>
        <v>46790.31</v>
      </c>
      <c r="BC386" s="58" t="str">
        <f t="shared" si="77"/>
        <v>INR  Forty Six Thousand Seven Hundred &amp; Ninety  and Paise Thirty One Only</v>
      </c>
      <c r="BD386" s="65">
        <v>536</v>
      </c>
      <c r="BE386" s="65">
        <f t="shared" si="73"/>
        <v>606.32</v>
      </c>
      <c r="BF386" s="68">
        <f t="shared" si="74"/>
        <v>1608</v>
      </c>
      <c r="BG386" s="79">
        <f t="shared" si="71"/>
        <v>15596.77</v>
      </c>
      <c r="BH386" s="79">
        <f t="shared" si="75"/>
        <v>15752.74</v>
      </c>
      <c r="IE386" s="16"/>
      <c r="IF386" s="16"/>
      <c r="IG386" s="16"/>
      <c r="IH386" s="16"/>
      <c r="II386" s="16"/>
    </row>
    <row r="387" spans="1:243" s="15" customFormat="1" ht="245.25" customHeight="1">
      <c r="A387" s="27">
        <v>375</v>
      </c>
      <c r="B387" s="86" t="s">
        <v>824</v>
      </c>
      <c r="C387" s="47" t="s">
        <v>488</v>
      </c>
      <c r="D387" s="114">
        <v>1</v>
      </c>
      <c r="E387" s="104" t="s">
        <v>839</v>
      </c>
      <c r="F387" s="117">
        <v>42420</v>
      </c>
      <c r="G387" s="59"/>
      <c r="H387" s="49"/>
      <c r="I387" s="48" t="s">
        <v>39</v>
      </c>
      <c r="J387" s="50">
        <f t="shared" si="76"/>
        <v>1</v>
      </c>
      <c r="K387" s="51" t="s">
        <v>63</v>
      </c>
      <c r="L387" s="51" t="s">
        <v>7</v>
      </c>
      <c r="M387" s="60"/>
      <c r="N387" s="59"/>
      <c r="O387" s="59"/>
      <c r="P387" s="61"/>
      <c r="Q387" s="59"/>
      <c r="R387" s="59"/>
      <c r="S387" s="61"/>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62">
        <f t="shared" si="78"/>
        <v>42420</v>
      </c>
      <c r="BB387" s="63">
        <f t="shared" si="79"/>
        <v>42420</v>
      </c>
      <c r="BC387" s="58" t="str">
        <f t="shared" si="77"/>
        <v>INR  Forty Two Thousand Four Hundred &amp; Twenty  Only</v>
      </c>
      <c r="BD387" s="65">
        <v>67</v>
      </c>
      <c r="BE387" s="65">
        <f t="shared" si="73"/>
        <v>75.79</v>
      </c>
      <c r="BF387" s="68">
        <f t="shared" si="74"/>
        <v>67</v>
      </c>
      <c r="BG387" s="79">
        <f t="shared" si="71"/>
        <v>42420</v>
      </c>
      <c r="BH387" s="79">
        <f t="shared" si="75"/>
        <v>42844.2</v>
      </c>
      <c r="IE387" s="16"/>
      <c r="IF387" s="16"/>
      <c r="IG387" s="16"/>
      <c r="IH387" s="16"/>
      <c r="II387" s="16"/>
    </row>
    <row r="388" spans="1:243" s="15" customFormat="1" ht="109.5" customHeight="1">
      <c r="A388" s="27">
        <v>376</v>
      </c>
      <c r="B388" s="87" t="s">
        <v>844</v>
      </c>
      <c r="C388" s="47" t="s">
        <v>489</v>
      </c>
      <c r="D388" s="107">
        <v>2</v>
      </c>
      <c r="E388" s="92" t="s">
        <v>252</v>
      </c>
      <c r="F388" s="118">
        <v>40295.97</v>
      </c>
      <c r="G388" s="59"/>
      <c r="H388" s="49"/>
      <c r="I388" s="48" t="s">
        <v>39</v>
      </c>
      <c r="J388" s="50">
        <f t="shared" si="76"/>
        <v>1</v>
      </c>
      <c r="K388" s="51" t="s">
        <v>63</v>
      </c>
      <c r="L388" s="51" t="s">
        <v>7</v>
      </c>
      <c r="M388" s="60"/>
      <c r="N388" s="59"/>
      <c r="O388" s="59"/>
      <c r="P388" s="61"/>
      <c r="Q388" s="59"/>
      <c r="R388" s="59"/>
      <c r="S388" s="61"/>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62">
        <f t="shared" si="78"/>
        <v>80591.94</v>
      </c>
      <c r="BB388" s="63">
        <f t="shared" si="79"/>
        <v>80591.94</v>
      </c>
      <c r="BC388" s="58" t="str">
        <f t="shared" si="77"/>
        <v>INR  Eighty Thousand Five Hundred &amp; Ninety One  and Paise Ninety Four Only</v>
      </c>
      <c r="BD388" s="65">
        <v>218</v>
      </c>
      <c r="BE388" s="65">
        <f t="shared" si="73"/>
        <v>246.6</v>
      </c>
      <c r="BF388" s="68">
        <f t="shared" si="74"/>
        <v>436</v>
      </c>
      <c r="BG388" s="79">
        <f t="shared" si="71"/>
        <v>40295.97</v>
      </c>
      <c r="BH388" s="79">
        <f t="shared" si="75"/>
        <v>40698.93</v>
      </c>
      <c r="IE388" s="16"/>
      <c r="IF388" s="16"/>
      <c r="IG388" s="16"/>
      <c r="IH388" s="16"/>
      <c r="II388" s="16"/>
    </row>
    <row r="389" spans="1:243" s="15" customFormat="1" ht="109.5" customHeight="1">
      <c r="A389" s="27">
        <v>377</v>
      </c>
      <c r="B389" s="87" t="s">
        <v>825</v>
      </c>
      <c r="C389" s="47" t="s">
        <v>490</v>
      </c>
      <c r="D389" s="107">
        <v>2</v>
      </c>
      <c r="E389" s="91" t="s">
        <v>481</v>
      </c>
      <c r="F389" s="118">
        <v>2525</v>
      </c>
      <c r="G389" s="59"/>
      <c r="H389" s="49"/>
      <c r="I389" s="48" t="s">
        <v>39</v>
      </c>
      <c r="J389" s="50">
        <f t="shared" si="76"/>
        <v>1</v>
      </c>
      <c r="K389" s="51" t="s">
        <v>63</v>
      </c>
      <c r="L389" s="51" t="s">
        <v>7</v>
      </c>
      <c r="M389" s="60"/>
      <c r="N389" s="59"/>
      <c r="O389" s="59"/>
      <c r="P389" s="61"/>
      <c r="Q389" s="59"/>
      <c r="R389" s="59"/>
      <c r="S389" s="61"/>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62">
        <f t="shared" si="78"/>
        <v>5050</v>
      </c>
      <c r="BB389" s="63">
        <f t="shared" si="79"/>
        <v>5050</v>
      </c>
      <c r="BC389" s="58" t="str">
        <f t="shared" si="77"/>
        <v>INR  Five Thousand  &amp;Fifty  Only</v>
      </c>
      <c r="BD389" s="65">
        <v>195</v>
      </c>
      <c r="BE389" s="65">
        <f t="shared" si="73"/>
        <v>220.58</v>
      </c>
      <c r="BF389" s="68">
        <f t="shared" si="74"/>
        <v>390</v>
      </c>
      <c r="BG389" s="79">
        <f t="shared" si="71"/>
        <v>2525</v>
      </c>
      <c r="BH389" s="79">
        <f t="shared" si="75"/>
        <v>2550.25</v>
      </c>
      <c r="IE389" s="16"/>
      <c r="IF389" s="16"/>
      <c r="IG389" s="16"/>
      <c r="IH389" s="16"/>
      <c r="II389" s="16"/>
    </row>
    <row r="390" spans="1:243" s="15" customFormat="1" ht="82.5" customHeight="1">
      <c r="A390" s="27">
        <v>378</v>
      </c>
      <c r="B390" s="87" t="s">
        <v>826</v>
      </c>
      <c r="C390" s="47" t="s">
        <v>491</v>
      </c>
      <c r="D390" s="107">
        <v>2</v>
      </c>
      <c r="E390" s="92" t="s">
        <v>252</v>
      </c>
      <c r="F390" s="118">
        <v>5979.2</v>
      </c>
      <c r="G390" s="59"/>
      <c r="H390" s="49"/>
      <c r="I390" s="48" t="s">
        <v>39</v>
      </c>
      <c r="J390" s="50">
        <f t="shared" si="76"/>
        <v>1</v>
      </c>
      <c r="K390" s="51" t="s">
        <v>63</v>
      </c>
      <c r="L390" s="51" t="s">
        <v>7</v>
      </c>
      <c r="M390" s="60"/>
      <c r="N390" s="59"/>
      <c r="O390" s="59"/>
      <c r="P390" s="61"/>
      <c r="Q390" s="59"/>
      <c r="R390" s="59"/>
      <c r="S390" s="61"/>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62">
        <f t="shared" si="78"/>
        <v>11958.4</v>
      </c>
      <c r="BB390" s="63">
        <f t="shared" si="79"/>
        <v>11958.4</v>
      </c>
      <c r="BC390" s="58" t="str">
        <f t="shared" si="77"/>
        <v>INR  Eleven Thousand Nine Hundred &amp; Fifty Eight  and Paise Forty Only</v>
      </c>
      <c r="BD390" s="65">
        <v>311</v>
      </c>
      <c r="BE390" s="65">
        <f t="shared" si="73"/>
        <v>351.8</v>
      </c>
      <c r="BF390" s="68">
        <f t="shared" si="74"/>
        <v>622</v>
      </c>
      <c r="BG390" s="79">
        <f t="shared" si="71"/>
        <v>5979.2</v>
      </c>
      <c r="BH390" s="79">
        <f t="shared" si="75"/>
        <v>6038.99</v>
      </c>
      <c r="IE390" s="16"/>
      <c r="IF390" s="16"/>
      <c r="IG390" s="16"/>
      <c r="IH390" s="16"/>
      <c r="II390" s="16"/>
    </row>
    <row r="391" spans="1:243" s="15" customFormat="1" ht="55.5" customHeight="1">
      <c r="A391" s="27">
        <v>379</v>
      </c>
      <c r="B391" s="87" t="s">
        <v>827</v>
      </c>
      <c r="C391" s="47" t="s">
        <v>492</v>
      </c>
      <c r="D391" s="107">
        <v>130</v>
      </c>
      <c r="E391" s="92" t="s">
        <v>253</v>
      </c>
      <c r="F391" s="118">
        <v>137.36</v>
      </c>
      <c r="G391" s="59"/>
      <c r="H391" s="49"/>
      <c r="I391" s="48" t="s">
        <v>39</v>
      </c>
      <c r="J391" s="50">
        <f t="shared" si="76"/>
        <v>1</v>
      </c>
      <c r="K391" s="51" t="s">
        <v>63</v>
      </c>
      <c r="L391" s="51" t="s">
        <v>7</v>
      </c>
      <c r="M391" s="60"/>
      <c r="N391" s="59"/>
      <c r="O391" s="59"/>
      <c r="P391" s="61"/>
      <c r="Q391" s="59"/>
      <c r="R391" s="59"/>
      <c r="S391" s="61"/>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62">
        <f t="shared" si="78"/>
        <v>17856.8</v>
      </c>
      <c r="BB391" s="63">
        <f t="shared" si="79"/>
        <v>17856.8</v>
      </c>
      <c r="BC391" s="58" t="str">
        <f t="shared" si="77"/>
        <v>INR  Seventeen Thousand Eight Hundred &amp; Fifty Six  and Paise Eighty Only</v>
      </c>
      <c r="BD391" s="65">
        <v>270</v>
      </c>
      <c r="BE391" s="65">
        <f t="shared" si="73"/>
        <v>305.42</v>
      </c>
      <c r="BF391" s="68">
        <f t="shared" si="74"/>
        <v>35100</v>
      </c>
      <c r="BG391" s="79">
        <f t="shared" si="71"/>
        <v>137.36</v>
      </c>
      <c r="BH391" s="79">
        <f t="shared" si="75"/>
        <v>138.73</v>
      </c>
      <c r="IE391" s="16"/>
      <c r="IF391" s="16"/>
      <c r="IG391" s="16"/>
      <c r="IH391" s="16"/>
      <c r="II391" s="16"/>
    </row>
    <row r="392" spans="1:243" s="15" customFormat="1" ht="60" customHeight="1">
      <c r="A392" s="27">
        <v>380</v>
      </c>
      <c r="B392" s="87" t="s">
        <v>828</v>
      </c>
      <c r="C392" s="47" t="s">
        <v>493</v>
      </c>
      <c r="D392" s="112">
        <v>90</v>
      </c>
      <c r="E392" s="100" t="s">
        <v>253</v>
      </c>
      <c r="F392" s="118">
        <v>138.37</v>
      </c>
      <c r="G392" s="59"/>
      <c r="H392" s="49"/>
      <c r="I392" s="48" t="s">
        <v>39</v>
      </c>
      <c r="J392" s="50">
        <f t="shared" si="76"/>
        <v>1</v>
      </c>
      <c r="K392" s="51" t="s">
        <v>63</v>
      </c>
      <c r="L392" s="51" t="s">
        <v>7</v>
      </c>
      <c r="M392" s="60"/>
      <c r="N392" s="59"/>
      <c r="O392" s="59"/>
      <c r="P392" s="61"/>
      <c r="Q392" s="59"/>
      <c r="R392" s="59"/>
      <c r="S392" s="61"/>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62">
        <f t="shared" si="78"/>
        <v>12453.3</v>
      </c>
      <c r="BB392" s="63">
        <f t="shared" si="79"/>
        <v>12453.3</v>
      </c>
      <c r="BC392" s="58" t="str">
        <f t="shared" si="77"/>
        <v>INR  Twelve Thousand Four Hundred &amp; Fifty Three  and Paise Thirty Only</v>
      </c>
      <c r="BD392" s="65">
        <v>117</v>
      </c>
      <c r="BE392" s="65">
        <f t="shared" si="73"/>
        <v>132.35</v>
      </c>
      <c r="BF392" s="68">
        <f t="shared" si="74"/>
        <v>10530</v>
      </c>
      <c r="BG392" s="79">
        <f t="shared" si="71"/>
        <v>138.37</v>
      </c>
      <c r="BH392" s="79">
        <f t="shared" si="75"/>
        <v>139.75</v>
      </c>
      <c r="IE392" s="16"/>
      <c r="IF392" s="16"/>
      <c r="IG392" s="16"/>
      <c r="IH392" s="16"/>
      <c r="II392" s="16"/>
    </row>
    <row r="393" spans="1:243" s="15" customFormat="1" ht="78.75" customHeight="1">
      <c r="A393" s="27">
        <v>381</v>
      </c>
      <c r="B393" s="87" t="s">
        <v>829</v>
      </c>
      <c r="C393" s="47" t="s">
        <v>494</v>
      </c>
      <c r="D393" s="107">
        <v>90</v>
      </c>
      <c r="E393" s="92" t="s">
        <v>253</v>
      </c>
      <c r="F393" s="118">
        <v>610.85</v>
      </c>
      <c r="G393" s="59"/>
      <c r="H393" s="49"/>
      <c r="I393" s="48" t="s">
        <v>39</v>
      </c>
      <c r="J393" s="50">
        <f t="shared" si="76"/>
        <v>1</v>
      </c>
      <c r="K393" s="51" t="s">
        <v>63</v>
      </c>
      <c r="L393" s="51" t="s">
        <v>7</v>
      </c>
      <c r="M393" s="60"/>
      <c r="N393" s="59"/>
      <c r="O393" s="59"/>
      <c r="P393" s="61"/>
      <c r="Q393" s="59"/>
      <c r="R393" s="59"/>
      <c r="S393" s="61"/>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62">
        <f t="shared" si="78"/>
        <v>54976.5</v>
      </c>
      <c r="BB393" s="63">
        <f t="shared" si="79"/>
        <v>54976.5</v>
      </c>
      <c r="BC393" s="58" t="str">
        <f t="shared" si="77"/>
        <v>INR  Fifty Four Thousand Nine Hundred &amp; Seventy Six  and Paise Fifty Only</v>
      </c>
      <c r="BD393" s="65">
        <v>119</v>
      </c>
      <c r="BE393" s="65">
        <f t="shared" si="73"/>
        <v>134.61</v>
      </c>
      <c r="BF393" s="68">
        <f t="shared" si="74"/>
        <v>10710</v>
      </c>
      <c r="BG393" s="79">
        <f t="shared" si="71"/>
        <v>610.85</v>
      </c>
      <c r="BH393" s="79">
        <f t="shared" si="75"/>
        <v>616.96</v>
      </c>
      <c r="IE393" s="16"/>
      <c r="IF393" s="16"/>
      <c r="IG393" s="16"/>
      <c r="IH393" s="16"/>
      <c r="II393" s="16"/>
    </row>
    <row r="394" spans="1:243" s="15" customFormat="1" ht="30.75" customHeight="1">
      <c r="A394" s="27">
        <v>382</v>
      </c>
      <c r="B394" s="87" t="s">
        <v>830</v>
      </c>
      <c r="C394" s="47" t="s">
        <v>495</v>
      </c>
      <c r="D394" s="107">
        <v>2</v>
      </c>
      <c r="E394" s="92" t="s">
        <v>254</v>
      </c>
      <c r="F394" s="118">
        <v>2575.74</v>
      </c>
      <c r="G394" s="59"/>
      <c r="H394" s="49"/>
      <c r="I394" s="48" t="s">
        <v>39</v>
      </c>
      <c r="J394" s="50">
        <f t="shared" si="76"/>
        <v>1</v>
      </c>
      <c r="K394" s="51" t="s">
        <v>63</v>
      </c>
      <c r="L394" s="51" t="s">
        <v>7</v>
      </c>
      <c r="M394" s="60"/>
      <c r="N394" s="59"/>
      <c r="O394" s="59"/>
      <c r="P394" s="61"/>
      <c r="Q394" s="59"/>
      <c r="R394" s="59"/>
      <c r="S394" s="61"/>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62">
        <f t="shared" si="78"/>
        <v>5151.48</v>
      </c>
      <c r="BB394" s="63">
        <f t="shared" si="79"/>
        <v>5151.48</v>
      </c>
      <c r="BC394" s="58" t="str">
        <f t="shared" si="77"/>
        <v>INR  Five Thousand One Hundred &amp; Fifty One  and Paise Forty Eight Only</v>
      </c>
      <c r="BD394" s="65">
        <v>148</v>
      </c>
      <c r="BE394" s="65">
        <f t="shared" si="73"/>
        <v>167.42</v>
      </c>
      <c r="BF394" s="68">
        <f t="shared" si="74"/>
        <v>296</v>
      </c>
      <c r="BG394" s="79">
        <f t="shared" si="71"/>
        <v>2575.74</v>
      </c>
      <c r="BH394" s="79">
        <f t="shared" si="75"/>
        <v>2601.5</v>
      </c>
      <c r="IE394" s="16"/>
      <c r="IF394" s="16"/>
      <c r="IG394" s="16"/>
      <c r="IH394" s="16"/>
      <c r="II394" s="16"/>
    </row>
    <row r="395" spans="1:243" s="15" customFormat="1" ht="54.75" customHeight="1">
      <c r="A395" s="27">
        <v>383</v>
      </c>
      <c r="B395" s="87" t="s">
        <v>831</v>
      </c>
      <c r="C395" s="47" t="s">
        <v>496</v>
      </c>
      <c r="D395" s="107">
        <v>6</v>
      </c>
      <c r="E395" s="92" t="s">
        <v>254</v>
      </c>
      <c r="F395" s="118">
        <v>2575.74</v>
      </c>
      <c r="G395" s="59"/>
      <c r="H395" s="49"/>
      <c r="I395" s="48" t="s">
        <v>39</v>
      </c>
      <c r="J395" s="50">
        <f t="shared" si="76"/>
        <v>1</v>
      </c>
      <c r="K395" s="51" t="s">
        <v>63</v>
      </c>
      <c r="L395" s="51" t="s">
        <v>7</v>
      </c>
      <c r="M395" s="60"/>
      <c r="N395" s="59"/>
      <c r="O395" s="59"/>
      <c r="P395" s="61"/>
      <c r="Q395" s="59"/>
      <c r="R395" s="59"/>
      <c r="S395" s="61"/>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62">
        <f t="shared" si="78"/>
        <v>15454.44</v>
      </c>
      <c r="BB395" s="63">
        <f t="shared" si="79"/>
        <v>15454.44</v>
      </c>
      <c r="BC395" s="58" t="str">
        <f t="shared" si="77"/>
        <v>INR  Fifteen Thousand Four Hundred &amp; Fifty Four  and Paise Forty Four Only</v>
      </c>
      <c r="BD395" s="65">
        <v>810</v>
      </c>
      <c r="BE395" s="65">
        <f t="shared" si="73"/>
        <v>916.27</v>
      </c>
      <c r="BF395" s="68">
        <f t="shared" si="74"/>
        <v>4860</v>
      </c>
      <c r="BG395" s="79">
        <f t="shared" si="71"/>
        <v>2575.74</v>
      </c>
      <c r="BH395" s="79">
        <f t="shared" si="75"/>
        <v>2601.5</v>
      </c>
      <c r="IE395" s="16"/>
      <c r="IF395" s="16"/>
      <c r="IG395" s="16"/>
      <c r="IH395" s="16"/>
      <c r="II395" s="16"/>
    </row>
    <row r="396" spans="1:243" s="15" customFormat="1" ht="50.25" customHeight="1">
      <c r="A396" s="27">
        <v>384</v>
      </c>
      <c r="B396" s="87" t="s">
        <v>848</v>
      </c>
      <c r="C396" s="47" t="s">
        <v>497</v>
      </c>
      <c r="D396" s="107">
        <v>2</v>
      </c>
      <c r="E396" s="92" t="s">
        <v>254</v>
      </c>
      <c r="F396" s="118">
        <v>2671.89</v>
      </c>
      <c r="G396" s="59"/>
      <c r="H396" s="49"/>
      <c r="I396" s="48" t="s">
        <v>39</v>
      </c>
      <c r="J396" s="50">
        <f t="shared" si="76"/>
        <v>1</v>
      </c>
      <c r="K396" s="51" t="s">
        <v>63</v>
      </c>
      <c r="L396" s="51" t="s">
        <v>7</v>
      </c>
      <c r="M396" s="60"/>
      <c r="N396" s="59"/>
      <c r="O396" s="59"/>
      <c r="P396" s="61"/>
      <c r="Q396" s="59"/>
      <c r="R396" s="59"/>
      <c r="S396" s="61"/>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62">
        <f t="shared" si="78"/>
        <v>5343.78</v>
      </c>
      <c r="BB396" s="63">
        <f t="shared" si="79"/>
        <v>5343.78</v>
      </c>
      <c r="BC396" s="58" t="str">
        <f t="shared" si="77"/>
        <v>INR  Five Thousand Three Hundred &amp; Forty Three  and Paise Seventy Eight Only</v>
      </c>
      <c r="BD396" s="65">
        <v>696</v>
      </c>
      <c r="BE396" s="65">
        <f t="shared" si="73"/>
        <v>787.32</v>
      </c>
      <c r="BF396" s="68">
        <f t="shared" si="74"/>
        <v>1392</v>
      </c>
      <c r="BG396" s="79">
        <f t="shared" si="71"/>
        <v>2671.89</v>
      </c>
      <c r="BH396" s="79">
        <f t="shared" si="75"/>
        <v>2698.61</v>
      </c>
      <c r="IE396" s="16"/>
      <c r="IF396" s="16"/>
      <c r="IG396" s="16"/>
      <c r="IH396" s="16"/>
      <c r="II396" s="16"/>
    </row>
    <row r="397" spans="1:243" s="15" customFormat="1" ht="36" customHeight="1">
      <c r="A397" s="27">
        <v>385</v>
      </c>
      <c r="B397" s="87" t="s">
        <v>832</v>
      </c>
      <c r="C397" s="47" t="s">
        <v>498</v>
      </c>
      <c r="D397" s="107">
        <v>6</v>
      </c>
      <c r="E397" s="92" t="s">
        <v>254</v>
      </c>
      <c r="F397" s="118">
        <v>142.53</v>
      </c>
      <c r="G397" s="59"/>
      <c r="H397" s="49"/>
      <c r="I397" s="48" t="s">
        <v>39</v>
      </c>
      <c r="J397" s="50">
        <f>IF(I397="Less(-)",-1,1)</f>
        <v>1</v>
      </c>
      <c r="K397" s="51" t="s">
        <v>63</v>
      </c>
      <c r="L397" s="51" t="s">
        <v>7</v>
      </c>
      <c r="M397" s="60"/>
      <c r="N397" s="59"/>
      <c r="O397" s="59"/>
      <c r="P397" s="61"/>
      <c r="Q397" s="59"/>
      <c r="R397" s="59"/>
      <c r="S397" s="61"/>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62">
        <f t="shared" si="78"/>
        <v>855.18</v>
      </c>
      <c r="BB397" s="63">
        <f t="shared" si="79"/>
        <v>855.18</v>
      </c>
      <c r="BC397" s="58" t="str">
        <f>SpellNumber(L397,BB397)</f>
        <v>INR  Eight Hundred &amp; Fifty Five  and Paise Eighteen Only</v>
      </c>
      <c r="BD397" s="65">
        <v>941</v>
      </c>
      <c r="BE397" s="65">
        <f t="shared" si="73"/>
        <v>1064.46</v>
      </c>
      <c r="BF397" s="68">
        <f t="shared" si="74"/>
        <v>5646</v>
      </c>
      <c r="BG397" s="79">
        <f t="shared" si="71"/>
        <v>142.53</v>
      </c>
      <c r="BH397" s="79">
        <f t="shared" si="75"/>
        <v>143.96</v>
      </c>
      <c r="IE397" s="16"/>
      <c r="IF397" s="16"/>
      <c r="IG397" s="16"/>
      <c r="IH397" s="16"/>
      <c r="II397" s="16"/>
    </row>
    <row r="398" spans="1:243" s="15" customFormat="1" ht="36" customHeight="1">
      <c r="A398" s="27">
        <v>386</v>
      </c>
      <c r="B398" s="87" t="s">
        <v>833</v>
      </c>
      <c r="C398" s="47" t="s">
        <v>499</v>
      </c>
      <c r="D398" s="107">
        <v>4</v>
      </c>
      <c r="E398" s="91" t="s">
        <v>254</v>
      </c>
      <c r="F398" s="118">
        <v>97.28</v>
      </c>
      <c r="G398" s="59"/>
      <c r="H398" s="49"/>
      <c r="I398" s="48" t="s">
        <v>39</v>
      </c>
      <c r="J398" s="50">
        <f>IF(I398="Less(-)",-1,1)</f>
        <v>1</v>
      </c>
      <c r="K398" s="51" t="s">
        <v>63</v>
      </c>
      <c r="L398" s="51" t="s">
        <v>7</v>
      </c>
      <c r="M398" s="60"/>
      <c r="N398" s="59"/>
      <c r="O398" s="59"/>
      <c r="P398" s="61"/>
      <c r="Q398" s="59"/>
      <c r="R398" s="59"/>
      <c r="S398" s="61"/>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62">
        <f t="shared" si="78"/>
        <v>389.12</v>
      </c>
      <c r="BB398" s="63">
        <f t="shared" si="79"/>
        <v>389.12</v>
      </c>
      <c r="BC398" s="58" t="str">
        <f>SpellNumber(L398,BB398)</f>
        <v>INR  Three Hundred &amp; Eighty Nine  and Paise Twelve Only</v>
      </c>
      <c r="BD398" s="65">
        <v>1501</v>
      </c>
      <c r="BE398" s="65">
        <f t="shared" si="73"/>
        <v>1697.93</v>
      </c>
      <c r="BF398" s="68">
        <f t="shared" si="74"/>
        <v>6004</v>
      </c>
      <c r="BG398" s="79">
        <f t="shared" si="71"/>
        <v>97.28</v>
      </c>
      <c r="BH398" s="79">
        <f t="shared" si="75"/>
        <v>98.25</v>
      </c>
      <c r="IE398" s="16"/>
      <c r="IF398" s="16"/>
      <c r="IG398" s="16"/>
      <c r="IH398" s="16"/>
      <c r="II398" s="16"/>
    </row>
    <row r="399" spans="1:243" s="15" customFormat="1" ht="45" customHeight="1">
      <c r="A399" s="27">
        <v>387</v>
      </c>
      <c r="B399" s="87" t="s">
        <v>834</v>
      </c>
      <c r="C399" s="47" t="s">
        <v>500</v>
      </c>
      <c r="D399" s="107">
        <v>8</v>
      </c>
      <c r="E399" s="91" t="s">
        <v>254</v>
      </c>
      <c r="F399" s="118">
        <v>521.48</v>
      </c>
      <c r="G399" s="59"/>
      <c r="H399" s="49"/>
      <c r="I399" s="48" t="s">
        <v>39</v>
      </c>
      <c r="J399" s="50">
        <f>IF(I399="Less(-)",-1,1)</f>
        <v>1</v>
      </c>
      <c r="K399" s="51" t="s">
        <v>63</v>
      </c>
      <c r="L399" s="51" t="s">
        <v>7</v>
      </c>
      <c r="M399" s="60"/>
      <c r="N399" s="59"/>
      <c r="O399" s="59"/>
      <c r="P399" s="61"/>
      <c r="Q399" s="59"/>
      <c r="R399" s="59"/>
      <c r="S399" s="61"/>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62">
        <f t="shared" si="78"/>
        <v>4171.84</v>
      </c>
      <c r="BB399" s="63">
        <f t="shared" si="79"/>
        <v>4171.84</v>
      </c>
      <c r="BC399" s="58" t="str">
        <f>SpellNumber(L399,BB399)</f>
        <v>INR  Four Thousand One Hundred &amp; Seventy One  and Paise Eighty Four Only</v>
      </c>
      <c r="BD399" s="65">
        <v>14</v>
      </c>
      <c r="BE399" s="65">
        <f t="shared" si="73"/>
        <v>15.84</v>
      </c>
      <c r="BF399" s="68">
        <f t="shared" si="74"/>
        <v>112</v>
      </c>
      <c r="BG399" s="79">
        <f>ROUND(F399,2)</f>
        <v>521.48</v>
      </c>
      <c r="BH399" s="79">
        <f t="shared" si="75"/>
        <v>526.69</v>
      </c>
      <c r="IE399" s="16"/>
      <c r="IF399" s="16"/>
      <c r="IG399" s="16"/>
      <c r="IH399" s="16"/>
      <c r="II399" s="16"/>
    </row>
    <row r="400" spans="1:243" s="15" customFormat="1" ht="46.5" customHeight="1">
      <c r="A400" s="27">
        <v>388</v>
      </c>
      <c r="B400" s="87" t="s">
        <v>849</v>
      </c>
      <c r="C400" s="47" t="s">
        <v>501</v>
      </c>
      <c r="D400" s="107">
        <v>4</v>
      </c>
      <c r="E400" s="91" t="s">
        <v>254</v>
      </c>
      <c r="F400" s="118">
        <v>297.51</v>
      </c>
      <c r="G400" s="59"/>
      <c r="H400" s="49"/>
      <c r="I400" s="48" t="s">
        <v>39</v>
      </c>
      <c r="J400" s="50">
        <f>IF(I400="Less(-)",-1,1)</f>
        <v>1</v>
      </c>
      <c r="K400" s="51" t="s">
        <v>63</v>
      </c>
      <c r="L400" s="51" t="s">
        <v>7</v>
      </c>
      <c r="M400" s="60"/>
      <c r="N400" s="59"/>
      <c r="O400" s="59"/>
      <c r="P400" s="61"/>
      <c r="Q400" s="59"/>
      <c r="R400" s="59"/>
      <c r="S400" s="61"/>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62">
        <f t="shared" si="78"/>
        <v>1190.04</v>
      </c>
      <c r="BB400" s="63">
        <f t="shared" si="79"/>
        <v>1190.04</v>
      </c>
      <c r="BC400" s="58" t="str">
        <f>SpellNumber(L400,BB400)</f>
        <v>INR  One Thousand One Hundred &amp; Ninety  and Paise Four Only</v>
      </c>
      <c r="BD400" s="65">
        <v>46</v>
      </c>
      <c r="BE400" s="65">
        <f t="shared" si="73"/>
        <v>52.04</v>
      </c>
      <c r="BF400" s="68">
        <f t="shared" si="74"/>
        <v>184</v>
      </c>
      <c r="BG400" s="79">
        <f>ROUND(F400,2)</f>
        <v>297.51</v>
      </c>
      <c r="BH400" s="79">
        <f t="shared" si="75"/>
        <v>300.49</v>
      </c>
      <c r="IE400" s="16"/>
      <c r="IF400" s="16"/>
      <c r="IG400" s="16"/>
      <c r="IH400" s="16"/>
      <c r="II400" s="16"/>
    </row>
    <row r="401" spans="1:243" s="15" customFormat="1" ht="44.25" customHeight="1">
      <c r="A401" s="27">
        <v>389</v>
      </c>
      <c r="B401" s="87" t="s">
        <v>850</v>
      </c>
      <c r="C401" s="47" t="s">
        <v>502</v>
      </c>
      <c r="D401" s="107">
        <v>4</v>
      </c>
      <c r="E401" s="91" t="s">
        <v>840</v>
      </c>
      <c r="F401" s="118">
        <v>180.99</v>
      </c>
      <c r="G401" s="59"/>
      <c r="H401" s="49"/>
      <c r="I401" s="48" t="s">
        <v>39</v>
      </c>
      <c r="J401" s="50">
        <f>IF(I401="Less(-)",-1,1)</f>
        <v>1</v>
      </c>
      <c r="K401" s="51" t="s">
        <v>63</v>
      </c>
      <c r="L401" s="51" t="s">
        <v>7</v>
      </c>
      <c r="M401" s="60"/>
      <c r="N401" s="59"/>
      <c r="O401" s="59"/>
      <c r="P401" s="61"/>
      <c r="Q401" s="59"/>
      <c r="R401" s="59"/>
      <c r="S401" s="61"/>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62">
        <f t="shared" si="78"/>
        <v>723.96</v>
      </c>
      <c r="BB401" s="63">
        <f t="shared" si="79"/>
        <v>723.96</v>
      </c>
      <c r="BC401" s="58" t="str">
        <f>SpellNumber(L401,BB401)</f>
        <v>INR  Seven Hundred &amp; Twenty Three  and Paise Ninety Six Only</v>
      </c>
      <c r="BD401" s="65">
        <v>13</v>
      </c>
      <c r="BE401" s="65">
        <f t="shared" si="73"/>
        <v>14.71</v>
      </c>
      <c r="BF401" s="68">
        <f t="shared" si="74"/>
        <v>52</v>
      </c>
      <c r="BG401" s="79">
        <f>ROUND(F401,2)</f>
        <v>180.99</v>
      </c>
      <c r="BH401" s="79">
        <f t="shared" si="75"/>
        <v>182.8</v>
      </c>
      <c r="IE401" s="16"/>
      <c r="IF401" s="16"/>
      <c r="IG401" s="16"/>
      <c r="IH401" s="16"/>
      <c r="II401" s="16"/>
    </row>
    <row r="402" spans="1:243" s="19" customFormat="1" ht="33.75" customHeight="1">
      <c r="A402" s="29" t="s">
        <v>61</v>
      </c>
      <c r="B402" s="30"/>
      <c r="C402" s="31"/>
      <c r="D402" s="32"/>
      <c r="E402" s="32"/>
      <c r="F402" s="32"/>
      <c r="G402" s="32"/>
      <c r="H402" s="33"/>
      <c r="I402" s="33"/>
      <c r="J402" s="33"/>
      <c r="K402" s="33"/>
      <c r="L402" s="34"/>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46">
        <f>SUM(BA13:BA401)</f>
        <v>170445755.47</v>
      </c>
      <c r="BB402" s="46">
        <f>SUM(BB13:BB401)</f>
        <v>170445755.47</v>
      </c>
      <c r="BC402" s="28" t="str">
        <f>SpellNumber($E$2,BB402)</f>
        <v>INR  Seventeen Crore Four Lakh Forty Five Thousand Seven Hundred &amp; Fifty Five  and Paise Forty Seven Only</v>
      </c>
      <c r="BD402" s="66"/>
      <c r="BE402" s="66"/>
      <c r="BF402" s="66"/>
      <c r="BG402" s="121">
        <f>BA402-'[5]Abstract'!$D$12</f>
        <v>0.22</v>
      </c>
      <c r="BH402" s="19">
        <f t="shared" si="75"/>
        <v>0.22</v>
      </c>
      <c r="IE402" s="20"/>
      <c r="IF402" s="20"/>
      <c r="IG402" s="20"/>
      <c r="IH402" s="20"/>
      <c r="II402" s="20"/>
    </row>
    <row r="403" spans="1:243" s="19" customFormat="1" ht="41.25" customHeight="1">
      <c r="A403" s="30" t="s">
        <v>65</v>
      </c>
      <c r="B403" s="35"/>
      <c r="C403" s="17"/>
      <c r="D403" s="36"/>
      <c r="E403" s="37" t="s">
        <v>68</v>
      </c>
      <c r="F403" s="44"/>
      <c r="G403" s="38"/>
      <c r="H403" s="18"/>
      <c r="I403" s="18"/>
      <c r="J403" s="18"/>
      <c r="K403" s="39"/>
      <c r="L403" s="40"/>
      <c r="M403" s="41"/>
      <c r="O403" s="15"/>
      <c r="P403" s="15"/>
      <c r="Q403" s="15"/>
      <c r="R403" s="15"/>
      <c r="S403" s="15"/>
      <c r="BA403" s="43">
        <f>IF(ISBLANK(F403),0,IF(E403="Excess (+)",ROUND(BA402+(BA402*F403),2),IF(E403="Less (-)",ROUND(BA402+(BA402*F403*(-1)),2),IF(E403="At Par",BA402,0))))</f>
        <v>0</v>
      </c>
      <c r="BB403" s="45">
        <f>ROUND(BA403,0)</f>
        <v>0</v>
      </c>
      <c r="BC403" s="28" t="str">
        <f>SpellNumber($E$2,BA403)</f>
        <v>INR Zero Only</v>
      </c>
      <c r="BD403" s="66"/>
      <c r="BE403" s="66"/>
      <c r="BF403" s="66"/>
      <c r="IE403" s="20"/>
      <c r="IF403" s="20"/>
      <c r="IG403" s="20"/>
      <c r="IH403" s="20"/>
      <c r="II403" s="20"/>
    </row>
    <row r="404" spans="1:243" s="12" customFormat="1" ht="18" customHeight="1">
      <c r="A404" s="29" t="s">
        <v>64</v>
      </c>
      <c r="B404" s="29"/>
      <c r="C404" s="122" t="str">
        <f>SpellNumber($E$2,BA403)</f>
        <v>INR Zero Only</v>
      </c>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23"/>
      <c r="BA404" s="123"/>
      <c r="BB404" s="123"/>
      <c r="BC404" s="124"/>
      <c r="BD404" s="9"/>
      <c r="BE404" s="9"/>
      <c r="BF404" s="9"/>
      <c r="IE404" s="13"/>
      <c r="IF404" s="13"/>
      <c r="IG404" s="13"/>
      <c r="IH404" s="13"/>
      <c r="II404" s="13"/>
    </row>
    <row r="405" spans="1:54" ht="15">
      <c r="A405" s="12"/>
      <c r="B405" s="12"/>
      <c r="N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B405" s="1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6" ht="15"/>
    <row r="508" ht="15"/>
    <row r="509" ht="15"/>
    <row r="521" ht="15"/>
    <row r="523" ht="15"/>
    <row r="524" ht="15"/>
    <row r="531" ht="15"/>
    <row r="532" ht="15"/>
    <row r="533" ht="15"/>
    <row r="534" ht="15"/>
  </sheetData>
  <sheetProtection password="D9BE" sheet="1" selectLockedCells="1"/>
  <mergeCells count="8">
    <mergeCell ref="C404:BC404"/>
    <mergeCell ref="A9:BC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3">
      <formula1>IF(E403="Select",-1,IF(E403="At Par",0,0))</formula1>
      <formula2>IF(E403="Select",-1,IF(E403="At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3">
      <formula1>0</formula1>
      <formula2>IF(E403&lt;&gt;"Select",99.9,0)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3">
      <formula1>0</formula1>
      <formula2>99.9</formula2>
    </dataValidation>
    <dataValidation type="list" allowBlank="1" showInputMessage="1" showErrorMessage="1" sqref="E403">
      <formula1>"Select, Excess (+), Less (-)"</formula1>
    </dataValidation>
    <dataValidation type="decimal" allowBlank="1" showInputMessage="1" showErrorMessage="1" promptTitle="Quantity" prompt="Please enter the Quantity for this item. " errorTitle="Invalid Entry" error="Only Numeric Values are allowed. " sqref="D13 F70 F13 D389 F389 F375:F387 D375:D387">
      <formula1>0</formula1>
      <formula2>999999999999999</formula2>
    </dataValidation>
    <dataValidation allowBlank="1" showInputMessage="1" showErrorMessage="1" promptTitle="Units" prompt="Please enter Units in text" sqref="E70 E13 E389 E375:E38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formula1>"INR"</formula1>
    </dataValidation>
    <dataValidation type="list" allowBlank="1" showInputMessage="1" showErrorMessage="1" sqref="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formula1>"INR"</formula1>
    </dataValidation>
    <dataValidation type="decimal" allowBlank="1" showInputMessage="1" showErrorMessage="1" promptTitle="Rate Entry" prompt="Please enter VAT charges in Rupees for this item. " errorTitle="Invaid Entry" error="Only Numeric Values are allowed. " sqref="M14:M40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1">
      <formula1>0</formula1>
      <formula2>999999999999999</formula2>
    </dataValidation>
    <dataValidation allowBlank="1" showInputMessage="1" showErrorMessage="1" promptTitle="Itemcode/Make" prompt="Please enter text" sqref="C13:C401"/>
    <dataValidation type="decimal" allowBlank="1" showInputMessage="1" showErrorMessage="1" errorTitle="Invalid Entry" error="Only Numeric Values are allowed. " sqref="A13:A401">
      <formula1>0</formula1>
      <formula2>999999999999999</formula2>
    </dataValidation>
    <dataValidation type="list" showInputMessage="1" showErrorMessage="1" sqref="I13:I401">
      <formula1>"Excess(+), Less(-)"</formula1>
    </dataValidation>
    <dataValidation allowBlank="1" showInputMessage="1" showErrorMessage="1" promptTitle="Addition / Deduction" prompt="Please Choose the correct One" sqref="J13:J401"/>
    <dataValidation type="list" allowBlank="1" showInputMessage="1" showErrorMessage="1" sqref="K13:K401">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134" t="s">
        <v>3</v>
      </c>
      <c r="F6" s="134"/>
      <c r="G6" s="134"/>
      <c r="H6" s="134"/>
      <c r="I6" s="134"/>
      <c r="J6" s="134"/>
      <c r="K6" s="134"/>
    </row>
    <row r="7" spans="5:11" ht="15">
      <c r="E7" s="134"/>
      <c r="F7" s="134"/>
      <c r="G7" s="134"/>
      <c r="H7" s="134"/>
      <c r="I7" s="134"/>
      <c r="J7" s="134"/>
      <c r="K7" s="134"/>
    </row>
    <row r="8" spans="5:11" ht="15">
      <c r="E8" s="134"/>
      <c r="F8" s="134"/>
      <c r="G8" s="134"/>
      <c r="H8" s="134"/>
      <c r="I8" s="134"/>
      <c r="J8" s="134"/>
      <c r="K8" s="134"/>
    </row>
    <row r="9" spans="5:11" ht="15">
      <c r="E9" s="134"/>
      <c r="F9" s="134"/>
      <c r="G9" s="134"/>
      <c r="H9" s="134"/>
      <c r="I9" s="134"/>
      <c r="J9" s="134"/>
      <c r="K9" s="134"/>
    </row>
    <row r="10" spans="5:11" ht="15">
      <c r="E10" s="134"/>
      <c r="F10" s="134"/>
      <c r="G10" s="134"/>
      <c r="H10" s="134"/>
      <c r="I10" s="134"/>
      <c r="J10" s="134"/>
      <c r="K10" s="134"/>
    </row>
    <row r="11" spans="5:11" ht="15">
      <c r="E11" s="134"/>
      <c r="F11" s="134"/>
      <c r="G11" s="134"/>
      <c r="H11" s="134"/>
      <c r="I11" s="134"/>
      <c r="J11" s="134"/>
      <c r="K11" s="134"/>
    </row>
    <row r="12" spans="5:11" ht="15">
      <c r="E12" s="134"/>
      <c r="F12" s="134"/>
      <c r="G12" s="134"/>
      <c r="H12" s="134"/>
      <c r="I12" s="134"/>
      <c r="J12" s="134"/>
      <c r="K12" s="134"/>
    </row>
    <row r="13" spans="5:11" ht="15">
      <c r="E13" s="134"/>
      <c r="F13" s="134"/>
      <c r="G13" s="134"/>
      <c r="H13" s="134"/>
      <c r="I13" s="134"/>
      <c r="J13" s="134"/>
      <c r="K13" s="134"/>
    </row>
    <row r="14" spans="5:11" ht="15">
      <c r="E14" s="134"/>
      <c r="F14" s="134"/>
      <c r="G14" s="134"/>
      <c r="H14" s="134"/>
      <c r="I14" s="134"/>
      <c r="J14" s="134"/>
      <c r="K14" s="13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2020-01-24T06:22:05Z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