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<sst xmlns="http://schemas.openxmlformats.org/spreadsheetml/2006/main" count="2002" uniqueCount="699">
  <si>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</si>
  <si>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</si>
  <si>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</si>
  <si>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</si>
  <si>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</si>
  <si>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</si>
  <si>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</si>
  <si>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</si>
  <si>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</si>
  <si>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</si>
  <si>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</si>
  <si>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</si>
  <si>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</si>
  <si>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</si>
  <si>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</si>
  <si>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</si>
  <si>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</si>
  <si>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</si>
  <si>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</si>
  <si>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</si>
  <si>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</si>
  <si>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</si>
  <si>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</si>
  <si>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</si>
  <si>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</si>
  <si>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</si>
  <si>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</si>
  <si>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</si>
  <si>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</si>
  <si>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</si>
  <si>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</si>
  <si>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</si>
  <si>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</si>
  <si>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</si>
  <si>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</si>
  <si>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</si>
  <si>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</si>
  <si>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</si>
  <si>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</si>
  <si>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</si>
  <si>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</si>
  <si>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</si>
  <si>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</si>
  <si>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</si>
  <si>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</si>
  <si>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</si>
  <si>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</si>
  <si>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</si>
  <si>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</si>
  <si>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</si>
  <si>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</si>
  <si>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</si>
  <si>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</si>
  <si>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</si>
  <si>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</si>
  <si>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</si>
  <si>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</si>
  <si>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</si>
  <si>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</si>
  <si>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</si>
  <si>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</si>
  <si>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</si>
  <si>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</si>
  <si>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</si>
  <si>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</si>
  <si>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</si>
  <si>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</si>
  <si>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</si>
  <si>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</si>
  <si>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</si>
  <si>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</si>
  <si>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</si>
  <si>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</si>
  <si>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</si>
  <si>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</si>
  <si>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</si>
  <si>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</si>
  <si>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</si>
  <si>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</si>
  <si>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</si>
  <si>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</si>
  <si>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</si>
  <si>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</si>
  <si>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</si>
  <si>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</si>
  <si>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</si>
  <si>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</si>
  <si>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</si>
  <si>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</si>
  <si>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</si>
  <si>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</si>
  <si>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</si>
  <si>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</si>
  <si>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</si>
  <si>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</si>
  <si>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</si>
  <si>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</si>
  <si>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</si>
  <si>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</si>
  <si>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</si>
  <si>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</si>
  <si>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</si>
  <si>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</si>
  <si>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</si>
  <si>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</si>
  <si>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</si>
  <si>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</si>
  <si>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</si>
  <si>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</si>
  <si>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</si>
  <si>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</si>
  <si>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</si>
  <si>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</si>
  <si>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</si>
  <si>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</si>
  <si>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</si>
  <si>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</si>
  <si>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</si>
  <si>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</si>
  <si>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</si>
  <si>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</si>
  <si>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</si>
  <si>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</si>
  <si>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</si>
  <si>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</si>
  <si>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</si>
  <si>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</si>
  <si>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</si>
  <si>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</si>
  <si>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</si>
  <si>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</si>
  <si>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</si>
  <si>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</si>
  <si>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</si>
  <si>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</si>
  <si>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</si>
  <si>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</si>
  <si>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</si>
  <si>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</si>
  <si>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</si>
  <si>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</si>
  <si>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</si>
  <si>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</si>
  <si>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</si>
  <si>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</si>
  <si>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</si>
  <si>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</si>
  <si>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</si>
  <si>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</si>
  <si>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</si>
  <si>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</si>
  <si>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</si>
  <si>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</si>
  <si>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</si>
  <si>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</si>
  <si>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</si>
  <si>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</si>
  <si>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</si>
  <si>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</si>
  <si>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</si>
  <si>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</si>
  <si>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</si>
  <si>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</si>
  <si>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</si>
  <si>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</si>
  <si>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</si>
  <si>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</si>
  <si>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</si>
  <si>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</si>
  <si>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</si>
  <si>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</si>
  <si>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</si>
  <si>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</si>
  <si>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</si>
  <si>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</si>
  <si>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</si>
  <si>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</si>
  <si>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</si>
  <si>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</si>
  <si>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</si>
  <si>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</si>
  <si>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</si>
  <si>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</si>
  <si>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</si>
  <si>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</si>
  <si>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</si>
  <si>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</si>
  <si>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</si>
  <si>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</si>
  <si>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</si>
  <si>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</si>
  <si>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</si>
  <si>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</si>
  <si>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</si>
  <si>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</si>
  <si>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</si>
  <si>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</si>
  <si>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</si>
  <si>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</si>
  <si>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</si>
  <si>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</si>
  <si>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</si>
  <si>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</si>
  <si>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</si>
  <si>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</si>
  <si>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</si>
  <si>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</si>
  <si>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</si>
  <si>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</si>
  <si>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</si>
  <si>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</si>
  <si>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</si>
  <si>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</si>
  <si>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</si>
  <si>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</si>
  <si>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</si>
  <si>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</si>
  <si>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</si>
  <si>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</si>
  <si>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</si>
  <si>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</si>
  <si>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</si>
  <si>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</si>
  <si>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</si>
  <si>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</si>
  <si>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</si>
  <si>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</si>
  <si>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</si>
  <si>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</si>
  <si>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</si>
  <si>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</si>
  <si>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</si>
  <si>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</si>
  <si>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</si>
  <si>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</si>
  <si>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</si>
  <si>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</si>
  <si>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</si>
  <si>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</si>
  <si>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</si>
  <si>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</si>
  <si>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</si>
  <si>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</si>
  <si>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</si>
  <si>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</si>
  <si>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</si>
  <si>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</si>
  <si>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</si>
  <si>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</si>
  <si>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</si>
  <si>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</si>
  <si>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</si>
  <si>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</si>
  <si>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</si>
  <si>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</si>
  <si>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</si>
  <si>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</si>
  <si>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</si>
  <si>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</si>
  <si>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</si>
  <si>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</si>
  <si>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</si>
  <si>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</si>
  <si>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</si>
  <si>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</si>
  <si>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</si>
  <si>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</si>
  <si>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</si>
  <si>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</si>
  <si>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</si>
  <si>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</si>
  <si>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</si>
  <si>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</si>
  <si>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</si>
  <si>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SqM</t>
  </si>
  <si>
    <t>CuM.</t>
  </si>
  <si>
    <t>Sqm</t>
  </si>
  <si>
    <t>Mtr.</t>
  </si>
  <si>
    <t>Each</t>
  </si>
  <si>
    <t>set</t>
  </si>
  <si>
    <t>each</t>
  </si>
  <si>
    <t>Labour for Chipping of concrete surface before taking up Plastering work.</t>
  </si>
  <si>
    <t>Qntl</t>
  </si>
  <si>
    <t>BI01010001010000000000000515BI0100001333</t>
  </si>
  <si>
    <t>BI01010001010000000000000515BI0100001334</t>
  </si>
  <si>
    <t>BI01010001010000000000000515BI0100001335</t>
  </si>
  <si>
    <t>BI01010001010000000000000515BI0100001336</t>
  </si>
  <si>
    <t>Cum</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</si>
  <si>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</si>
  <si>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</si>
  <si>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</si>
  <si>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</si>
  <si>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</si>
  <si>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</si>
  <si>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</si>
  <si>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</si>
  <si>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</si>
  <si>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</si>
  <si>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</si>
  <si>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</si>
  <si>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</si>
  <si>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</si>
  <si>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</si>
  <si>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</si>
  <si>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</si>
  <si>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</si>
  <si>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</si>
  <si>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</si>
  <si>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</si>
  <si>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</si>
  <si>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</si>
  <si>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</si>
  <si>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</si>
  <si>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</si>
  <si>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</si>
  <si>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</si>
  <si>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</si>
  <si>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</si>
  <si>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</si>
  <si>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</si>
  <si>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</si>
  <si>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</si>
  <si>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</si>
  <si>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</si>
  <si>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</si>
  <si>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</si>
  <si>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</si>
  <si>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</si>
  <si>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</si>
  <si>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 xml:space="preserve">Civil work </t>
  </si>
  <si>
    <t>Name of Work: Repair and Renovation of Residential Quarter at Maheshtala P.S. in Diamond Harbour Police District Under the District of South 24 Parganas.</t>
  </si>
  <si>
    <t>Stripping off worn out plaster and raking out joints of walls, celings etc. upto any height and in any floor including removing rubbish within a lead of 75m as directed.</t>
  </si>
  <si>
    <t>Sqm.</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</si>
  <si>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</si>
  <si>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1st Floor</t>
  </si>
  <si>
    <t>Dismantling R.C. floor, roof, beams etc. including cutting rods and removing rubbish as directed within a lead of 75 m. including stacking of steel bars. 
2nd Floor</t>
  </si>
  <si>
    <t>Dismantling R.C. floor, roof, beams etc. including cutting rods and removing rubbish as directed within a lead of 75 m. including stacking of steel bars. 
3rd Floor</t>
  </si>
  <si>
    <t>Dismantling R.C. floor, roof, beams etc. including cutting rods and removing rubbish as directed within a lead of 75 m. including stacking of steel bars. 
4th Floor</t>
  </si>
  <si>
    <t>Cum.</t>
  </si>
  <si>
    <t>Dismantling all types of plain cement concrete works, stacking serviceable materials at site and removing rubbish as directed within a lead of 75 m.  In ground floor including roof. (a) upto 150 mm. thick</t>
  </si>
  <si>
    <t>Dismantling all types of plain cement concrete works, stacking serviceable materials at site and removing rubbish as directed within a lead of 75 m. 
 1st Floor (a) upto 150 mm. thick</t>
  </si>
  <si>
    <t>Dismantling all types of plain cement concrete works, stacking serviceable materials at site and removing rubbish as directed within a lead of 75 m. 
2nd Floor. (a) upto 150 mm. thick</t>
  </si>
  <si>
    <t>Dismantling all types of plain cement concrete works, stacking serviceable materials at site and removing rubbish as directed within a lead of 75 m.
 3rd Floor. (a) upto 150 mm. thick</t>
  </si>
  <si>
    <t>Dismantling all types of plain cement concrete works, stacking serviceable materials at site and removing rubbish as directed within a lead of 75 m.  
4th Floor. (a) upto 150 mm. thick</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</si>
  <si>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</si>
  <si>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1st Floor</t>
  </si>
  <si>
    <t>Dismantling all types of masonry excepting cement concrete plain or reinforced, stacking serviceable materials at site and removing rubbish as directed within a lead of 75 m. 2nd Floor</t>
  </si>
  <si>
    <t>Dismantling all types of masonry excepting cement concrete plain or reinforced, stacking serviceable materials at site and removing rubbish as directed within a lead of 75 m. 
3rd Floor</t>
  </si>
  <si>
    <t>Dismantling all types of masonry excepting cement concrete plain or reinforced, stacking serviceable materials at site and removing rubbish as directed within a lead of 75 m. 
4th Floor</t>
  </si>
  <si>
    <t>Removalof rubbish,earth etc.from the working site and disposal of thesame beyond the compound ,inconformity with the Municipal/Corporation Rules for such disposal,loading in to truckand cleaning the site in all respect as per direction of Engineer in charge</t>
  </si>
  <si>
    <t>Brick soling with picked jhama bricks including preparation of bed as necessary with brick joints properly filled in and packed with powdered earth and including necessary cushion of similar material below the soling (and in between layers when more than one layer is used)
completes as per direction.(a) Single brick flat soling (thickness 75 mm.)</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</si>
  <si>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</si>
  <si>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b) Depth of excavation for additional depth beyond 1,500 mm. and upto 3,000 mm. but not requiring
shoring.</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</si>
  <si>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</si>
  <si>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(I) Cement concrete with graded stone ballast (40 mm size excluding shuttering) In ground floor (A)With Pakur  Variety 1:3:6</t>
  </si>
  <si>
    <t>Ordinary Cement concrete (mix 1:1.5:3) with graded stone chips (20 mm nominal size) excluding shuttering and reinforcement if any, in ground floor as per relevant IS codes.</t>
  </si>
  <si>
    <t>Ordinary Cement concrete (mix 1:1.5:3) with graded stone chips (20 mm nominal size) excluding shuttering and reinforcement if any, 1st Floor</t>
  </si>
  <si>
    <t>Ordinary Cement concrete (mix 1:1.5:3) with graded stone chips (20 mm nominal size) excluding shuttering and reinforcement if any, 2nd Floor</t>
  </si>
  <si>
    <t>Ordinary Cement concrete (mix 1:1.5:3) with graded stone chips (20 mm nominal size) excluding shuttering and reinforcement if any, 3rd Floor</t>
  </si>
  <si>
    <t>Ordinary Cement concrete (mix 1:1.5:3) with graded stone chips (20 mm nominal size) excluding shuttering and reinforcement if any, 4th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</si>
  <si>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</si>
  <si>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1st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</si>
  <si>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2nd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</si>
  <si>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3rd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</si>
  <si>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4th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</si>
  <si>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</si>
  <si>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1st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</si>
  <si>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2nd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</si>
  <si>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3rd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</si>
  <si>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4th Floor</t>
  </si>
  <si>
    <t>MT.</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</si>
  <si>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</si>
  <si>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1st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</si>
  <si>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2nd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</si>
  <si>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3rd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</si>
  <si>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4th Floor</t>
  </si>
  <si>
    <t>Brick work with 1st class bricks in cement mortar (1:6) in 
(a) In foundation and plinth</t>
  </si>
  <si>
    <t>Brick work with 1st class bricks in cement mortar (1:6) in 
(b) Ground Floor Superstructure</t>
  </si>
  <si>
    <t>Brick work with 1st class bricks in cement mortar (1:6) in 
1st Floor</t>
  </si>
  <si>
    <t>Brick work with 1st class bricks in cement mortar (1:6) in 
2nd Floor</t>
  </si>
  <si>
    <t>Brick work with 1st class bricks in cement mortar (1:6) in 
3rd Floor</t>
  </si>
  <si>
    <t>Brick work with 1st class bricks in cement mortar (1:6) in 
4th Floor</t>
  </si>
  <si>
    <t>125 mm. thick brick work with 1st class bricks in cement mortar (1:4)in 
 Ground floor</t>
  </si>
  <si>
    <t>125 mm. thick brick work with 1st class bricks in cement mortar (1:4)in 
1st Floor</t>
  </si>
  <si>
    <t>125 mm. thick brick work with 1st class bricks in cement mortar (1:4)in 
2nd Floor</t>
  </si>
  <si>
    <t>125 mm. thick brick work with 1st class bricks in cement mortar (1:4)in 
3rd Floor</t>
  </si>
  <si>
    <t>125 mm. thick brick work with 1st class bricks in cement mortar (1:4)in 
4th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</si>
  <si>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at Floor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</si>
  <si>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at Floor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</si>
  <si>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at Floor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</si>
  <si>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at Floor
3rd Floor</t>
  </si>
  <si>
    <t>Sq. M</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</si>
  <si>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</si>
  <si>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1st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</si>
  <si>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2nd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</si>
  <si>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</si>
  <si>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WALL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</si>
  <si>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WALL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</si>
  <si>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WALLr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</si>
  <si>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WALL
3rd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</si>
  <si>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Ground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</si>
  <si>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1st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</si>
  <si>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2nd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</si>
  <si>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3rd Floor</t>
  </si>
  <si>
    <t>Extra cost of labour for grinding Kota Stone Floor in treads and riser of Steps.</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</si>
  <si>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(I) With application slurry @1.75 kg/ Sq.m, 20 mm sand cement mortar (1:4) &amp; 2 mm thick cement slurry at back side of tiles, 0.2 kg/ Sq.m white cement for joint filling with pigment.
(B) Light Colour
 Ground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</si>
  <si>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(I) With application slurry @1.75 kg/ Sq.m, 20 mm sand cement mortar (1:4) &amp; 2 mm thick cement slurry at back side of tiles, 0.2 kg/ Sq.m white cement for joint filling with pigment.
(B) Light Colour
1st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</si>
  <si>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(I) With application slurry @1.75 kg/ Sq.m, 20 mm sand cement mortar (1:4) &amp; 2 mm thick cement slurry at back side of tiles, 0.2 kg/ Sq.m white cement for joint filling with pigment.
(B) Light Colour
2nd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</si>
  <si>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(I) With application slurry @1.75 kg/ Sq.m, 20 mm sand cement mortar (1:4) &amp; 2 mm thick cement slurry at back side of tiles, 0.2 kg/ Sq.m white cement for joint filling with pigment.
(B) Light Colour
3rd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</si>
  <si>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</si>
  <si>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1st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</si>
  <si>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2nd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</si>
  <si>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3rd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</si>
  <si>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4th Floor</t>
  </si>
  <si>
    <t>Supplying, fitting and fixing Black Stone slab used in Kitchen slab, alcove, wardrobe etc. laid and jointed with necessary adhesive Cement mortar (1:2) including grinding or polishing as per direction of Engineer-in -Charge in Ground Floor.(a) Slab Thickness 20 to 25 mm
 Ground floor</t>
  </si>
  <si>
    <t>Supplying, fitting and fixing Black Stone slab used in Kitchen slab, alcove, wardrobe etc. laid and jointed with necessary adhesive Cement mortar (1:2) including grinding or polishing as per direction of Engineer-in -Charge in Ground Floor.(a) Slab Thickness 20 to 25 mm
1st Floor</t>
  </si>
  <si>
    <t>Supplying, fitting and fixing Black Stone slab used in Kitchen slab, alcove, wardrobe etc. laid and jointed with necessary adhesive Cement mortar (1:2) including grinding or polishing as per direction of Engineer-in -Charge in Ground Floor.(a) Slab Thickness 20 to 25 mm
2nd Floor</t>
  </si>
  <si>
    <t>Supplying, fitting and fixing Black Stone slab used in Kitchen slab, alcove, wardrobe etc. laid and jointed with necessary adhesive Cement mortar (1:2) including grinding or polishing as per direction of Engineer-in -Charge in Ground Floor.(a) Slab Thickness 20 to 25 mm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</si>
  <si>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10 mm thick plaster. Ceiling Plaster</t>
  </si>
  <si>
    <t>Plaster (to wall, floor, ceiling etc.) with sand and cement mortar including rounding off or chamfering corners as directed and raking out joints including throating, nosing and drip course, scaffolding/staging where necessary (1st Floor).[Excluding cost of chipping over concrete surface]
(ii)/c/ With 1:4 cement mortar ,c) 10 mm thick plaster. Ceiling Plaster</t>
  </si>
  <si>
    <t>Plaster (to wall, floor, ceiling etc.) with sand and cement mortar including rounding off or chamfering corners as directed and raking out joints including throating, nosing and drip course, scaffolding/staging where necessary (2nd Floor).[Excluding cost of chipping over concrete surface]
(ii)/c/ With 1:4 cement mortar ,c) 10 mm thick plaster. Ceiling Plaster</t>
  </si>
  <si>
    <t>Plaster (to wall, floor, ceiling etc.) with sand and cement mortar including rounding off or chamfering corners as directed and raking out joints including throating, nosing and drip course, scaffolding/staging where necessary (3rd Floor).[Excluding cost of chipping over concrete surface]
(ii)/c/ With 1:4 cement mortar ,c) 10 mm thick plaster. Ceiling Plaster</t>
  </si>
  <si>
    <t>Plaster (to wall, floor, ceiling etc.) with sand and cement mortar including rounding off or chamfering corners as directed and raking out joints including throating, nosing and drip course, scaffolding/staging where necessary (4th Floor).[Excluding cost of chipping over concrete surface]
(ii)/c/ With 1:4 cement mortar ,c) 10 mm thick plaster. Ceiling Plaster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</si>
  <si>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t>
  </si>
  <si>
    <t>Plaster (to wall, floor, ceiling etc.) with sand and cement mortar including rounding off or chamfering corners as directed and raking out joints including throating, nosing and drip course, scaffolding/staging where necessary (1st Floor).[Excluding cost of chipping over concrete surface]
i)With 6:1 cement mortar b) 20mm thick plaster  OUTSIDE</t>
  </si>
  <si>
    <t>Plaster (to wall, floor, ceiling etc.) with sand and cement mortar including rounding off or chamfering corners as directed and raking out joints including throating, nosing and drip course, scaffolding/staging where necessary (3rd Floor).[Excluding cost of chipping over concrete surface]
i)With 6:1 cement mortar b) 20mm thick plaster  OUTSIDE</t>
  </si>
  <si>
    <t>Plaster (to wall, floor, ceiling etc.) with sand and cement mortar including rounding off or chamfering corners as directed and raking out joints including throating, nosing and drip course, scaffolding/staging where necessary (4th Floor).[Excluding cost of chipping over concrete surface]
i)With 6:1 cement mortar b) 20mm thick plaster  OUTSIDE</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</si>
  <si>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c) 15mm thick plaster INSIDE
</t>
  </si>
  <si>
    <t>Plaster (to wall, floor, ceiling etc.) with sand and cement mortar including rounding off or chamfering corners as directed and raking out joints including throating, nosing and drip course, scaffolding/staging where necessary (1st Floor).[Excluding cost of chipping over concrete surface]
i)With 6:1 cement mortar c) 15mm thick plaster INSIDE</t>
  </si>
  <si>
    <t>Plaster (to wall, floor, ceiling etc.) with sand and cement mortar including rounding off or chamfering corners as directed and raking out joints including throating, nosing and drip course, scaffolding/staging where necessary (2nd Floor).[Excluding cost of chipping over concrete surface]
i)With 6:1 cement mortar c) 15mm thick plaster INSIDE</t>
  </si>
  <si>
    <t>Plaster (to wall, floor, ceiling etc.) with sand and cement mortar including rounding off or chamfering corners as directed and raking out joints including throating, nosing and drip course, scaffolding/staging where necessary (3rd Floor).[Excluding cost of chipping over concrete surface]
i)With 6:1 cement mortar c) 15mm thick plaster INSIDE</t>
  </si>
  <si>
    <t>Plaster (to wall, floor, ceiling etc.) with sand and cement mortar including rounding off or chamfering corners as directed and raking out joints including throating, nosing and drip course, scaffolding/staging where necessary (4th Floor).[Excluding cost of chipping over concrete surface]
i)With 6:1 cement mortar c) 15mm thick plaster INSIDE</t>
  </si>
  <si>
    <t>Net Cement Punning above 1.5mm thick in Wall dado,Window Sill Floor and Drain etc Note Cement 0.152 cum 100 Sqmts
 Ground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</si>
  <si>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</si>
  <si>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</si>
  <si>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</si>
  <si>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</si>
  <si>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</si>
  <si>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-charge.b) 25 mm thick</t>
  </si>
  <si>
    <t>sq.m.</t>
  </si>
  <si>
    <t>White washing including cleaning and smoothening surface thoroughly.(b) Two coats (to be done on specific instruction).
All floor</t>
  </si>
  <si>
    <t>Sq.M</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</si>
  <si>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All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</si>
  <si>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</si>
  <si>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1st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</si>
  <si>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2nd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</si>
  <si>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3rd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</si>
  <si>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4th Floor</t>
  </si>
  <si>
    <t>Acrylic Distemper to interior wall, ceiling with a coat of solvent based interior grade acrylic primer (as per manufacturer's specification) including cleaning and smoothning of surface.
Two Coats
All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</si>
  <si>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</si>
  <si>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1st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</si>
  <si>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2nd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</si>
  <si>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3rd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</si>
  <si>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4th Floor</t>
  </si>
  <si>
    <t>Scraping of moss, blisters etc.thoroughly from exterior surface of walls necessitating the use of scraper, wire brush etc.(Payment against this item will be made only when this has been done on the specific direction of the Engineer-in-charge)
All floor</t>
  </si>
  <si>
    <t>Scraping and removing greasy soot from walls or ceiling of kitchen or similar smoke affected rooms and preparing the surface.
All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</si>
  <si>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</si>
  <si>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a) M.S.or W.I. Ornamental grill of approved design joints continuously welded with M.S,W.I. Flats and bars of windows, railing etc. fitted and fixed with necessary screws and lugs in ground floor.(i) Grill weighing above 10 Kg./sq. Mtr upto 16kg/sq.mtr.GROUND FLOOR</t>
  </si>
  <si>
    <t>a) M.S.or W.I. Ornamental grill of approved design joints continuously welded with M.S,W.I. Flats and bars of windows, railing etc. fitted and fixed with necessary screws and lugs in ground floor.(i) Grill weighing above 10 Kg./sq. Mtr upto 16kg/sq.mtr.1st Floor</t>
  </si>
  <si>
    <t>a) M.S.or W.I. Ornamental grill of approved design joints continuously welded with M.S,W.I. Flats and bars of windows, railing etc. fitted and fixed with necessary screws and lugs in ground floor.(i) Grill weighing above 10 Kg./sq. Mtr upto 16kg/sq.mtr.2nd Floor</t>
  </si>
  <si>
    <t>a) M.S.or W.I. Ornamental grill of approved design joints continuously welded with M.S,W.I. Flats and bars of windows, railing etc. fitted and fixed with necessary screws and lugs in ground floor.(i) Grill weighing above 10 Kg./sq. Mtr upto 16kg/sq.mtr.3rd Floor</t>
  </si>
  <si>
    <t>a) M.S.or W.I. Ornamental grill of approved design joints continuously welded with M.S,W.I. Flats and bars of windows, railing etc. fitted and fixed with necessary screws and lugs in ground floor.(i) Grill weighing above 10 Kg./sq. Mtr upto 16kg/sq.mtr.4th Floor</t>
  </si>
  <si>
    <t xml:space="preserve">Supplying best Indian sheet glass panes set in putty and fitted and fixed with nails and putty complete. (In all floors for internal wall &amp; upto 6 m height for external wall) (ii) 4 mm thick </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</si>
  <si>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</si>
  <si>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1st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</si>
  <si>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2nd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</si>
  <si>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3rd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</si>
  <si>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4th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</si>
  <si>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</si>
  <si>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1st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</si>
  <si>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2nd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</si>
  <si>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3rd Floor</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</si>
  <si>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putty, teak bead, nails, hinges etc. and other fittings, in ground floor.(iii) 35mm thick shutters with 19mm thick panel.(b) Sishu, Gamar, Champ, Badam, Bhola, Mogra, Hallak.
 Ground floor</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</si>
  <si>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putty, teak bead, nails, hinges etc. and other fittings, in ground floor.(iii) 35mm thick shutters with 19mm thick panel.(b) Sishu, Gamar, Champ, Badam, Bhola, Mogra, Hallak.
1st Floor</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</si>
  <si>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putty, teak bead, nails, hinges etc. and other fittings, in ground floor.(iii) 35mm thick shutters with 19mm thick panel.(b) Sishu, Gamar, Champ, Badam, Bhola, Mogra, Hallak.
2nd Floor</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</si>
  <si>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putty, teak bead, nails, hinges etc. and other fittings, in ground floor.(iii) 35mm thick shutters with 19mm thick panel.(b) Sishu, Gamar, Champ, Badam, Bhola, Mogra, Hallak.
3rd Floor</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</si>
  <si>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putty, teak bead, nails, hinges etc. and other fittings, in ground floor.(iii) 35mm thick shutters with 19mm thick panel.(b) Sishu, Gamar, Champ, Badam, Bhola, Mogra, Hallak.
4th Floor</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</si>
  <si>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70mm</t>
  </si>
  <si>
    <t>Rm</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</si>
  <si>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criteria.(ii) 25 mm thick</t>
  </si>
  <si>
    <t>Anodised aliminium D-type handle of approved quality manufactured from extruded section conforming to I.S. specification (I.S. 230/72) fitted and fixed complete:(a) With continuous plate base (Hexagonal / Round rod) (v) 125 mm grip x 12 mm dia rod.</t>
  </si>
  <si>
    <t>(v) Two point nose aluminium handle including fitting and fixing.</t>
  </si>
  <si>
    <t>(vi)steel peg stay 300 mm long including fitting and fixing.</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</si>
  <si>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</si>
  <si>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</si>
  <si>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</si>
  <si>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 xml:space="preserve">(ii) Anodised aluminium floor door stopper
</t>
  </si>
  <si>
    <t>Anodised aluminium barrel / tower /socket bolt (full covered) of approved manufractured from extructed section conforming to I.S. 204/74 fitted with cadmium plated screws. 
(iii) 100mm long x 10mm dia. bolt.</t>
  </si>
  <si>
    <t>Anodised aluminium barrel / tower /socket bolt (full covered) of approved manufractured from extructed section conforming to I.S. 204/74 fitted with cadmium plated screws. 
(vi) 200mm long x 10mm dia. bolt.</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</si>
  <si>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</si>
  <si>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sqm.</t>
  </si>
  <si>
    <t>Supplying and laying standard four course bituminous water proofing treatment as per specification laid down in I.S. 1346 - 1991 to be finished with pea size gravel including necessary preparatory works such as shaping mouth of outlets, cutting as and where necessary and refilling with sand and Cement mortar (4:1) or Cement Concrete (1:2:4) with graded stone chips before undertaking the treatment including cutting grooves in parapet and inserting edge of felt and mending good damage complete in all respect as per direction of Engineer - in - Charge including cost of all materials and
labours and incidental charges but excluding the cost of Cement Mortar or concrete required for levelling and grading. (In sloped roof Course sand of approved varieties is to be used in place of Pea size gravels as fourth and final course.) i) 1st and 3rd Course with bonding materials of hot applied industrial blown type bitumen of grade 85/25 or 90/15 conforming to I.S.702 - 1988 @ 12Kg/10Sqm on each layer.
 ii) 2nd course with Hessian base self finished bitumen type- 3 Gr.-I conforming to I.S. 1322-1993 (weighing 23kg/10Sqm gross with bitumen content 12.10kg/10Sqm ) tested under the provision of I.S. 13826 - 1993 part VII
iii) 4th course with washed and clean pea sized gravel or grit @ 0.006 cum/Sqm.
A. Over Flat Roof.
all Floor</t>
  </si>
  <si>
    <t>Sq.M.</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</si>
  <si>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
All floor</t>
  </si>
  <si>
    <t>BI01010001010000000000000515BI0100001378</t>
  </si>
  <si>
    <t>BI01010001010000000000000515BI0100001379</t>
  </si>
  <si>
    <t>BI01010001010000000000000515BI0100001380</t>
  </si>
  <si>
    <r>
      <rPr>
        <b/>
        <sz val="11"/>
        <rFont val="Arial"/>
        <family val="2"/>
      </rPr>
      <t>SANITARY &amp; PLUMBING WORKS :</t>
    </r>
    <r>
      <rPr>
        <sz val="11"/>
        <rFont val="Arial"/>
        <family val="2"/>
      </rPr>
      <t xml:space="preserve">
Supply of UPVC pipes (B Type) and fittings conforming to IS-13592-1992
(A) (i) Single Socketed 3 Mtr. Length
(a) 75 mm</t>
    </r>
  </si>
  <si>
    <t xml:space="preserve">Supply of UPVC pipes (B Type) and fittings conforming to IS-13592-1992
(A) (i) Single Socketed 3 Mtr. Length
b) 110 mm </t>
  </si>
  <si>
    <t xml:space="preserve">Supply of UPVC pipes (B Type) and fittings conforming to IS-13592-1992
(A) (i) Single Socketed 3 Mtr. Length
c) 160 mm </t>
  </si>
  <si>
    <t>Supply of UPVC pipes (B Type) and fittings conforming to IS-13592-1992
(B) Fittings 
(i) Coupler
(a) 75 mm</t>
  </si>
  <si>
    <t xml:space="preserve">Supply of UPVC pipes (B Type) and fittings conforming to IS-13592-1992
(B) Fittings 
(i) Coupler
b) 110 mm </t>
  </si>
  <si>
    <t xml:space="preserve">Supply of UPVC pipes (B Type) and fittings conforming to IS-13592-1992
(B) Fittings
(i) Coupler
c) 160 mm </t>
  </si>
  <si>
    <t>Supply of UPVC pipes (B Type) and fittings conforming to IS-13592-1992
(B) Fittings 
(ii) Plain Tee
(a) 75 mm</t>
  </si>
  <si>
    <t xml:space="preserve">Supply of UPVC pipes (B Type) and fittings conforming to IS-13592-1992
(B) Fittings 
(ii) Plain Tee
b) 110 mm </t>
  </si>
  <si>
    <t xml:space="preserve">Supply of UPVC pipes (B Type) and fittings conforming to IS-13592-1992
(B) Fittings
(ii) Plain Tee
c) 160 mm </t>
  </si>
  <si>
    <t>Supply of UPVC pipes (B Type) and fittings conforming to IS-13592-1992
(B) Fittings 
(iii) Door Tee
(a) 75 mm</t>
  </si>
  <si>
    <t xml:space="preserve">Supply of UPVC pipes (B Type) and fittings conforming to IS-13592-1992
(B) Fittings 
(iii) Door Tee
b) 110 mm </t>
  </si>
  <si>
    <t xml:space="preserve">Supply of UPVC pipes (B Type) and fittings conforming to IS-13592-1992
(B) Fittings
(iii) Door Tee
c) 160 mm </t>
  </si>
  <si>
    <t>Supply of UPVC pipes (B Type) and fittings conforming to IS-13592-1992
(B) Fittings 
iv) Door Tee(LH) &amp; (RH)
(a) 75 mm</t>
  </si>
  <si>
    <t xml:space="preserve">Supply of UPVC pipes (B Type) and fittings conforming to IS-13592-1992
(B) Fittings 
iv) Door Tee(LH) &amp; (RH)
b) 110 mm </t>
  </si>
  <si>
    <t>Supply of UPVC pipes (B Type) and fittings conforming to IS-13592-1992
(B) Fittings 
v) Plain Y
(a) 75 mm</t>
  </si>
  <si>
    <t xml:space="preserve">Supply of UPVC pipes (B Type) and fittings conforming to IS-13592-1992
(B) Fittings 
v) Plain Y
b) 110 mm </t>
  </si>
  <si>
    <t xml:space="preserve">Supply of UPVC pipes (B Type) and fittings conforming to IS-13592-1992
(B) Fittings
v) Plain Y
c) 160 mm </t>
  </si>
  <si>
    <t>Supply of UPVC pipes (B Type) and fittings conforming to IS-13592-1992
(B) Fittings 
x) Bend 87.5º
(a) 75 mm</t>
  </si>
  <si>
    <t xml:space="preserve">Supply of UPVC pipes (B Type) and fittings conforming to IS-13592-1992
(B) Fittings 
x) Bend 87.5º
b) 110 mm </t>
  </si>
  <si>
    <t xml:space="preserve">Supply of UPVC pipes (B Type) and fittings conforming to IS-13592-1992
(B) Fittings
x) Bend 87.5º
c) 160 mm </t>
  </si>
  <si>
    <t>Supply of UPVC pipes (B Type) and fittings conforming to IS-13592-1992
(B) Fittings 
xi) Door Bend (T.S.)
(a) 75 mm</t>
  </si>
  <si>
    <t xml:space="preserve">Supply of UPVC pipes (B Type) and fittings conforming to IS-13592-1992
(B) Fittings 
xi) Door Bend (T.S.)
b) 110 mm </t>
  </si>
  <si>
    <t xml:space="preserve">Supply of UPVC pipes (B Type) and fittings conforming to IS-13592-1992
(B) Fittings
xi) Door Bend (T.S.)
c) 160 mm </t>
  </si>
  <si>
    <t>Supply of UPVC pipes (B Type) and fittings conforming to IS-13592-1992
(B) Fittings 
xiv) Cross Tee with Door
(a) 75 mm</t>
  </si>
  <si>
    <t xml:space="preserve">Supply of UPVC pipes (B Type) and fittings conforming to IS-13592-1992
(B) Fittings 
xiv) Cross Tee with Door
b) 110 mm </t>
  </si>
  <si>
    <t>Supply of UPVC pipes (B Type) and fittings conforming to IS-13592-1992
(B) Fittings 
xv) Vent Cowl
(a) 75 mm</t>
  </si>
  <si>
    <t xml:space="preserve">Supply of UPVC pipes (B Type) and fittings conforming to IS-13592-1992
(B) Fittings 
xv) Vent Cowl
b) 110 mm </t>
  </si>
  <si>
    <t xml:space="preserve">Supply of UPVC pipes (B Type) and fittings conforming to IS-13592-1992
(B) Fittings
xv) Vent Cowl
c) 160 mm </t>
  </si>
  <si>
    <t>Supply of UPVC pipes (B Type) and fittings conforming to IS-13592-1992
(B) Fittings 
xvi) Pipe Clip
(a) 75 mm</t>
  </si>
  <si>
    <t xml:space="preserve">Supply of UPVC pipes (B Type) and fittings conforming to IS-13592-1992
(B) Fittings 
xvi) Pipe Clip
b) 110 mm </t>
  </si>
  <si>
    <t xml:space="preserve">Supply of UPVC pipes (B Type) and fittings conforming to IS-13592-1992
(B) Fittings
xvi) Pipe Clip
c) 160 mm </t>
  </si>
  <si>
    <t>Supply of UPVC pipes (B Type) and fittings conforming to IS-13592-1992
xxxi) Plain Floor Trap with Top tile &amp; Strainer 75 mm</t>
  </si>
  <si>
    <t>Supply of UPVC pipes (B Type) and fittings conforming to IS-13592-1992
xxiii) 110/110 S Trap 75 mm</t>
  </si>
  <si>
    <t>Supply of UPVC pipes (B Type) and fittings conforming to IS-13592-1992
xxvi) Reducer 110 X 75 mm  75 mm</t>
  </si>
  <si>
    <t>Supply of UPVC pipes (B Type) and fittings conforming to IS-13592-1992
xxvii) Reducing Tee (110 X 75 mm) 75 mm</t>
  </si>
  <si>
    <t>Supply of UPVC pipes (B Type) and fittings conforming to IS-13592-1992
xviii) W.C. Connector (450 mm long) W / lipring 75 mm</t>
  </si>
  <si>
    <t>Supply of UPVC pipes (B Type) and fittings conforming to IS-13592-1992
xxi) 110 X 110 P Trap 75 mm</t>
  </si>
  <si>
    <t>Supply of UPVC pipes (B Type) and fittings conforming to IS-13592-1992
xIv) Round Jali  75 mm</t>
  </si>
  <si>
    <t>Supply of UPVC pipes (B Type) and fittings conforming to IS-13592-1992
xIvi) Door Cap
(a) 75 mm</t>
  </si>
  <si>
    <t>Supply of UPVC pipes (B Type) and fittings conforming to IS-13592-1992
xIvi) Door Cap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</si>
  <si>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</si>
  <si>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</si>
  <si>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</si>
  <si>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</si>
  <si>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iii) 160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</si>
  <si>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iii) 160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</si>
  <si>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</si>
  <si>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</si>
  <si>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</si>
  <si>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</si>
  <si>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</si>
  <si>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</si>
  <si>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</si>
  <si>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</si>
  <si>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Supplying, fitting and fixing Peet's valve fullway gunmetal standard pattern best quality of approved brand bearing I.S.I. marking with fittings (tested to 21 kg per sq. cm.).
20mm</t>
  </si>
  <si>
    <t>Supplying, fitting and fixing Peet's valve fullway gunmetal standard pattern best quality of approved brand bearing I.S.I. marking with fittings (tested to 21 kg per sq. cm.).
15mm</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</si>
  <si>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</si>
  <si>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t>Supplying, fitting and fixing pedestal of approved make for wash basin (white)</t>
  </si>
  <si>
    <t>Dismantling wash basin with brackets with or without waste fittings.</t>
  </si>
  <si>
    <t>Refixing wash basin with brackets with or without waste fittings.</t>
  </si>
  <si>
    <t>Supplying, fitting and fixing Anglo-Indian W.C. in white glazed vitreous china ware of approved make complete in position with necessary bolts, nuts etc.
With 'P' trap (without vent)</t>
  </si>
  <si>
    <t>Dismantling Indian W.C. including taking out base concrete as necessary.</t>
  </si>
  <si>
    <t>Refixing Indian W.C. excluding cost of base concrete if necessary complete.</t>
  </si>
  <si>
    <t>Dismantling Orissa pattern W.C. including taking out of base concrete, if necessary, complete.</t>
  </si>
  <si>
    <t>Cleaning E.P. or Anglo-Indian W.C. with acid.</t>
  </si>
  <si>
    <t>Cleaning urinal with channel with acid.</t>
  </si>
  <si>
    <t>Removing chokage of water closet.</t>
  </si>
  <si>
    <t>Removing chokage of urinal and waste trap.</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</si>
  <si>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</si>
  <si>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</si>
  <si>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</si>
  <si>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</si>
  <si>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Supplying, fitting and fixing low-down cistern parts.
(i) Internal fittings for cistern complete of approved make.</t>
  </si>
  <si>
    <t>Supplying, fitting and fixing low-down cistern parts.
(ii) Outlet Assembly</t>
  </si>
  <si>
    <t>Supplying, fitting and fixing low-down cistern parts.
(iii) Intlet Assembly</t>
  </si>
  <si>
    <t>Supplying, fitting and fixing low-down cistern parts.
(iv) Rubber Kid</t>
  </si>
  <si>
    <t>Supplying, fitting and fixing low-down cistern parts.
(v) Knob</t>
  </si>
  <si>
    <t>Supplying, fitting and fixing low-down cistern parts.
(vi) Brackets (pair)</t>
  </si>
  <si>
    <t>Supplying, fitting and fixing low-down cistern parts.
vii) CP Flush Bend (local) best quality
a) Orrisa &amp; Indian Pattern WC</t>
  </si>
  <si>
    <t>Supplying, fitting and fixing low-down cistern parts.
vii) CP Flush Bend (local) best quality
b) E. W.C. &amp; Anglo-Indian W.C.</t>
  </si>
  <si>
    <t>Each Set</t>
  </si>
  <si>
    <t>Renewing bolts and nuts for cistern.</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</si>
  <si>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</si>
  <si>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</si>
  <si>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pillar cock of approved make. b) PTMT Pillar Cock - 15 mm. (Prayag or equivalent).</t>
  </si>
  <si>
    <t>Dismantling pillar cock of wash basin.each</t>
  </si>
  <si>
    <t>Refixing pillar cock of wash basin.</t>
  </si>
  <si>
    <t>Fixing brackets for wash basin/ sink/ drain board/ cistern.</t>
  </si>
  <si>
    <t>Supplying, fitting and fixing soap holder.
PTMT (Prayag or equivalent)</t>
  </si>
  <si>
    <t>Supplying, fitting and fixing PTMT Smart Shelf of approved make of size 300 mm.</t>
  </si>
  <si>
    <t>Supplying, fitting and fixing towel rail with two brackets. C.P. over brass iii) 25 mm dia. and 750 mm long</t>
  </si>
  <si>
    <t>Supplying, fitting and fixing best quality Indian make mirror 5.5 mm thick with silvering as per I.S.I. specifications supported on fibre glass frame of any colour, frame size 550 mm X 400 mm</t>
  </si>
  <si>
    <t>Supplying, fitting and fixing stainless steel sink complete with waste fittings and two coats of painting of C.I. brackets.
Sink only 530 mm X 430 mm x 180 mm</t>
  </si>
  <si>
    <t>Dismantling sink with brackets with or without waste fittings.(ii) Above 450 mm and upto 600 mm length</t>
  </si>
  <si>
    <t>Refixing sink with brackets with or without waste fittings.(ii) Above 450 mm and upto 600 mm length</t>
  </si>
  <si>
    <t>Cleaning wash basin/ sink with acid.</t>
  </si>
  <si>
    <t>(g) PTMT overhead shower ( Prayag or equivalent)(ii) 150 mm round</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</si>
  <si>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</si>
  <si>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3 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(ii) For 50 users
A) With Pakur variety. (SAIL/TATA/RINL)</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</si>
  <si>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</si>
  <si>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t>Removing sludge from septic tank, soak well etc. by methor labour including disposal of the same outside the compound as directed. Upto 50 users:- Within a lead of 150 metre</t>
  </si>
  <si>
    <t>Cleaning silt of inspection pit.</t>
  </si>
  <si>
    <t>Dismantling &amp; Refixing pit cover</t>
  </si>
  <si>
    <t>Supplying, fitting and fixing in position C.I. manhole/ pit cover with rim.a) Round
(i) 450 mm X 100 mm X 21 kg (approx.)</t>
  </si>
  <si>
    <t>Cleaning soak pit by removing the top slab and replacing inner filling with jhama bats and repairing the pit as necessary including fitting the slab.</t>
  </si>
  <si>
    <t>Cleaning silt of master trap pit.</t>
  </si>
  <si>
    <t>Supplying P.V.C. water storage tank of approved quality with closed top with lid (Black) - Multilayer
2000 Litre capacity</t>
  </si>
  <si>
    <t>Labour for hoisting plastic water storage tank.
Above 1500 litre upto 5000 litre capacity
On the roof of mumty(top of forth floor)</t>
  </si>
  <si>
    <t>Labour for punching hole in plastic water storage tank upto 50 mm dia.</t>
  </si>
  <si>
    <r>
      <t xml:space="preserve">Electrical Schedule Work :
</t>
    </r>
    <r>
      <rPr>
        <sz val="11"/>
        <color indexed="8"/>
        <rFont val="Arial"/>
        <family val="2"/>
      </rPr>
      <t>Supply &amp; fixing 3/4" thick water &amp; vermin proof super quality ply wood of size (8' ft x 4' ft) to be fixed on wall with suitable long screws fastener etc after painting the rear side with black japan paint.</t>
    </r>
  </si>
  <si>
    <t>Connecting &amp; dressing Meter looping system with 2 x 6 + 1 x 4 sq mm PVC insulated copper wire duly layed on the Ply board by link clip  from Bus Bar to Meters &amp; Meters to DP MCBs (Ave 4 meters)(Pwd page-E3,9 Item no. 1</t>
  </si>
  <si>
    <t xml:space="preserve">Supply &amp; fixing 415V 125A capacity MS (16SWG) Busbar Chamber having dimension of (500x150mm) to be fixed on iron frame on wall consisting of 4 nos  CU bars of size (4x15x3mm). The same BBC should have a separate cubicle at one end consisting 3 nos 125A capacity porcelain cut out fuse unit &amp; one nutral bar to receive the service cable including connecting the cut out fuse units with the BBC by S/F 4 x 35 sqmm PVC insulated copper wire duly socketed at both ends incl. earthing attachment &amp; painting as required .(Pwd page-D13 Item no. 19 (b) (2 set 0.8 mtr per set)
</t>
  </si>
  <si>
    <t>Supply &amp; fixing of 240V 32A DP MCB (Legrand) in DP SS enclosure (Legrand) incl earthing attachment. ( FOR ROOF LIGHTING all bul.  )(Pwd page-D6,9 Item no.7;11)</t>
  </si>
  <si>
    <t>Supply &amp; Fixing (2+12) way SPN MCBDB (Legrand cat no- 607712) with IP-42/43 protection Concealed in wall &amp; mending good the damages to original finish incl. Interconnection    with suitable copper wire &amp; nuetral link incl. earthing attachment comprising with the following (All Legrand):(Pwd page-D 6;9 Item no. 7,13)
a) 63A DP MCB isolator &amp; necy. connection  --- 1 no
b) 6 to 25A SP MCB as required breaking capacity 
    10KA &amp; C characteristic                                    ---- 12 nos</t>
  </si>
  <si>
    <t>mtr</t>
  </si>
  <si>
    <t xml:space="preserve">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a)4 x 50 sq mm  </t>
  </si>
  <si>
    <t xml:space="preserve">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b) 2 x 6 sq mm </t>
  </si>
  <si>
    <t>Laying of the following XLPE Al armoured cable after  cutting floor /pavement / wall and making holes incl, embedding tha cable at an average depth as below  &amp; mending good the damages to original finish:-(Pwd page-F 3 Item no. 5)
a)2x 10 sq mm ( dp to spn)</t>
  </si>
  <si>
    <t>Laying of the following XLPE Al armoured cable after  cutting floor /pavement / wall and making holes incl, embedding tha cable at an average depth as below  &amp; mending good the damages to original finish:-(Pwd page-F 3 Item no. 5)
b)2 x6 sq mm</t>
  </si>
  <si>
    <t>Supply &amp; laying medium gauge G.I.Pipe(ISI-Medium) for cable protection          (Pwd page-F6 Item no. 11)
A) 40 mm dia</t>
  </si>
  <si>
    <t>Supply &amp; laying medium gauge G.I.Pipe(ISI-Medium) for cable protection          (Pwd page-F6 Item no. 11)
b)80 mm dia</t>
  </si>
  <si>
    <t xml:space="preserve">Supply &amp; fixing compression type gland with brass gland brass ring incl. socketing the ends off by crimping method incl. S/F solderless socket (Dowels make) &amp; jointing ,materials etc. Of the following XLPE/A cable:(Pwd page-F 4;5  Item no.7;8)
a)4 x 50 sq mm  </t>
  </si>
  <si>
    <t xml:space="preserve">Supply &amp; fixing compression type gland with brass gland brass ring incl. socketing the ends off by crimping method incl. S/F solderless socket (Dowels make) &amp; jointing ,materials etc. Of the following XLPE/A cable:(Pwd page-F 4;5  Item no.7;8)
c) 2 x 6 sq mm </t>
  </si>
  <si>
    <t>Supply &amp; drawing of 1.1 Kv grade single core stranded 'FR' Pvc insulated &amp; unsheathed copper wire (brand appr by EIC) of the following sizes through alkathene pipe recessed in wall. (Pwd page-E9 Item no. 1)
a)2x4+1x2.5 sq mm though 25mm Alka Pipe(AC )</t>
  </si>
  <si>
    <t>Supply &amp; drawing of 1.1 Kv grade single core stranded 'FR' Pvc insulated &amp; unsheathed copper wire (brand appr by EIC) of the following sizes through alkathene pipe recessed in wall. (Pwd page-E9 Item no. 1)
b) 2x2.5+1x1.5 sqmm through 19mm Alka.pipe ( P/P)</t>
  </si>
  <si>
    <t>Supply &amp; drawing of 1.1 Kv grade single core stranded 'FR' Pvc insulated &amp; unsheathed copper wire (brand appr by EIC) of the following sizes through alkathene pipe recessed in wall. (Pwd page-E9 Item no. 1)
c) 3x1.5 sq mm through 19mm Alkathene pipe</t>
  </si>
  <si>
    <t>Distribution wiring in 1.1 KV grade 2x22/0.3 (1.5 sqmm) single core stranded 'FR' PVC insulated &amp; unsheathed copper wire with 1x22/0.3 (1.5 sqmm) single core stranded 'FR' PVC insulated &amp; unsheathed copper wire (Brand approved by EIC) for ECC in 19 mm bore, 3 mm thick polythene pipe complete with all accessories embedded in wall for horizontal &amp; vertical runs and in suitable size PVC casing-capping (Precision make) for ceiling portion only, incl. necy. fittings etc. to light/fan/call bell point with Modular type switch (Brand approved by EIC) fixed on Modular GI switch board with top cover plate and 2 no. suitable size “Ph &amp; N” copper bar &amp; earthing attachment flushed in wall incl. mending good damages to original finish [only PVC casing-capping on ceiling and remaining portion concealed] (AVG run 6 mtr)(Pwd page-E23 Item no.8)</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</si>
  <si>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board)(Pwd page-E20 Item no.3)</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</si>
  <si>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mtr)(Pwd page-E20 Item no.3)</t>
  </si>
  <si>
    <t>Supply &amp; fixing of Modular type computer plug  board of 8module GI box with cover plate recessed in wall comprising of the following(All cabtree):
a) 16A socket                                ---1 set                                                                                                          b) 16 a switch                             --- 2 set
b) 6A socket                                --- 2 sets</t>
  </si>
  <si>
    <t>Supply &amp; Fixing 240 V, 25 A, Modular type starter (Brand approved by EIC) with 25A Modular switch type DP MCB (CCurve) and 4 Module GI Modular type switch board with 4 Module top cover plate flushed in wall incl. S&amp;F switch board and cover plate and making necy. connections with PVC Cu
wire and earth continuity wire etc(Pwd page-E19  Item no.17)</t>
  </si>
  <si>
    <t xml:space="preserve">Supply &amp; Fixing 240 V, 25 A, 3 pin Modular type plug socket (Brand approved by EIC), without plug top and switch with 2 Module GI Modular type switch board with top cover plate flushed in wall and making necy. connections with PVC Cu wire and earth continuity wirE  (AC )(Pwd page-E17  Item no.5(a)
</t>
  </si>
  <si>
    <t>Supply &amp; fixing of Modular type 16A  3 pin modular type plug socket (Brand approved by EIC) with 16 A Modular type switch  without  plug top on of 4 module GI box with cover plate recessed in wall comprising of the following (All cabtree):               (Pwd page-E18  Item no.9(b)                                                                                                                                              a) 16A switch                                                            ---1 set 
b)16A socket                                                             - -  1 set</t>
  </si>
  <si>
    <t>Pts</t>
  </si>
  <si>
    <t>Supplying and fixing PVC Rigid Conduit 'FR' [Precision Make] on wall, ceiling with saddles and other accessories as required and mending good damages to building works(PWD page E-16 Item no.7)
(a) 20mm size</t>
  </si>
  <si>
    <t>Supplying and fixing PVC Rigid Conduit 'FR' [Precision Make] on wall, ceiling with saddles and other accessories as required and mending good damages to building works(PWD page E-16 Item no.7)
(b) 25 mm size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</si>
  <si>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a)19 mm dia 3mm thick polythene pipe without earth continuity wire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</si>
  <si>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b)25 mm dia 3mm thick polythene pipe without earth continuity wire</t>
  </si>
  <si>
    <t>Fixing only singal / twin fluorescent light complete with all accessories directly on wall/ceilinh/HW round block and suitable size of MS fastener,ceiling plate, nipples etc. as required(Pwd page-C 2   Item no.14(D)</t>
  </si>
  <si>
    <t>Supply &amp; Fixing louver AL shutter on wall with necy. bolts &amp; nuts (6 mm
dia x 62 mm long) as following diameter(Pwd page-D14  Item no.32(a)
A) 9" Exhaust fan(23cm)</t>
  </si>
  <si>
    <t>Fixing only exhaust fan after making hole in wall and making good damages and smooth cement finish etc. as practicable as possible and providing necy. length of PVC insulated wire and making connection for exhaust of following diameter:(Pwd page-c4  Item no.28)
9" Exhaust fan(23cm)</t>
  </si>
  <si>
    <t>Supply &amp; Fixing 240V, Modular Socket (2 Module) type fan regulator (Step type) (Brand approved by EIC) on existing Modular GI switch board with top cover plate incl. making necy. connections etc.(Pwd page-E18  Item no.10)</t>
  </si>
  <si>
    <t>Supplying &amp; Fixing 240 V AC/DC superior type Multitune (min 10 nos. tune) Call Bell (Anchor) with selector switch for single/Multi Tunes mode, Battery operated on HW board incl. S&amp;F HW board.(Pwd page-D 13  Item no.20(c)</t>
  </si>
  <si>
    <t>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.(Pwd page-G 1  Item no.2(a)</t>
  </si>
  <si>
    <t>S &amp; F earth busbar of galvanized (Hot Dip) MS flat 25mm x 6 mm on wall having clearance of 6 mm from wall including providing drilled holes on the busbar complete with GI bolts, nuts, washers, spacing insulators etc. as required        (Pwd page-G 2  Item no.4(a)</t>
  </si>
  <si>
    <t>S&amp;F GI waterproof type looping cable box size 200x15x100 mm deep having 4 mm thick comprising of one 250 v 15 A kit-kat fuse unit, one NL on procelain insulator. One compression type brass cable gland for upto 2 core 16 sqmm PVC/A cable and having lined with rubber gasketted GI top cover with brass machane screws etc. earthing terminal with lug, on steel tubular pole near base, including S&amp;F 40x6 mm thick. MS claps with bolts, nuts etc. including painting with anticorrosive paint(Pwd page-H 5 Item no.5)</t>
  </si>
  <si>
    <t xml:space="preserve"> Fixing only outdoor / street light type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painting(Pwd page-C3  Item no.19)</t>
  </si>
  <si>
    <r>
      <rPr>
        <b/>
        <u val="single"/>
        <sz val="11"/>
        <rFont val="Arial"/>
        <family val="2"/>
      </rPr>
      <t>Electrical Non Schedule Item :</t>
    </r>
    <r>
      <rPr>
        <sz val="11"/>
        <rFont val="Arial"/>
        <family val="2"/>
      </rPr>
      <t xml:space="preserve">
Supply &amp; delevery of 1.1 Kv grade XLPE Aluminium armoured cable(make Brand approved by EIC) 
a)4 x 50 sq mm  </t>
    </r>
  </si>
  <si>
    <t>Supply &amp; delevery of 1.1 Kv grade XLPE Aluminium armoured cable(make Brand approved by EIC) 
b)2x10 sqmm</t>
  </si>
  <si>
    <t xml:space="preserve">Supply &amp; delevery of 1.1 Kv grade XLPE Aluminium armoured cable(make Brand approved by EIC) 
c) 2 x 6 sq mm </t>
  </si>
  <si>
    <t>Supply of  4' 20W single   LED Tube light fittings with mounting rail  (make Crompton  Cat.  No -IGP 131 LT8-16, 1X20w LT8-20-865-2-20W / philips) .</t>
  </si>
  <si>
    <t>Supply of  4' 20W Twin  LED Tube light fittings with mounting rail  (make Crompton  Cat.  No -IGP 132 LT8-16, 2X20w LT8-20-865-2-20W / philips) .</t>
  </si>
  <si>
    <t>Supply &amp; fixing  72 w LED  fitting (Make Ceompton, Cat no. LSTP-72-CDL72 / philips)</t>
  </si>
  <si>
    <t>Dismenting the existing installation and depositing the dismenting materials to the authority and mending good the damages.</t>
  </si>
  <si>
    <t>quar</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</si>
  <si>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</si>
  <si>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</si>
  <si>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</si>
  <si>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</si>
  <si>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</si>
  <si>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</si>
  <si>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</si>
  <si>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</si>
  <si>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</si>
  <si>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</si>
  <si>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</si>
  <si>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</si>
  <si>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</si>
  <si>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</si>
  <si>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</si>
  <si>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</si>
  <si>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</si>
  <si>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</si>
  <si>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</si>
  <si>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</si>
  <si>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</si>
  <si>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</si>
  <si>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</si>
  <si>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</si>
  <si>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</si>
  <si>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</si>
  <si>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</si>
  <si>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</si>
  <si>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</si>
  <si>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</si>
  <si>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</si>
  <si>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</si>
  <si>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</si>
  <si>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</si>
  <si>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</si>
  <si>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</si>
  <si>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</si>
  <si>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</si>
  <si>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</si>
  <si>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</si>
  <si>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</si>
  <si>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</si>
  <si>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</si>
  <si>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Applying epoxy based reactive joining agent for joining the old concrete with fresh concrete to be applied within manufacturer's specified time as per manufacturers specification. (0.4 Kg / m² of concrete surface).</t>
  </si>
  <si>
    <t>Supplying &amp; laying 3mm thick pre-fabricated plastomeric water proofing membrane conforming to EN 12311-1 &amp; ASTMD 5147, manufactured with atactic poly propylene (APP) modified premium grade asphalt , specially reinforced with non-woven polyester core with polyester reinforcement
@160 gms per sqm &amp; both faces covered with thermo-fusible polyethylene film /MineraL on top face over a coat of primer @ 0.40 lit/sqm of manufacturer's specification on smooth,clean dry surface prepared wherever required.Lap joint shall be provided of 75 mm in longitudinal &amp; 100 mm in transverse direction and fused using LPG/ Propane torch employing extra care ensuring full bondage, complete removal of entrapped air and sealing edges into grooves in appropriate manner as per direction of Engineer -in-charge all complete including materials,labour and applicable taxes. (Payment shall be made on the basis of finished surface area.). Membrane Property: Softening Point &gt; 150 deg C, Cold Flexibility &lt; -6 deg C, Tensile Strength, N/cm : 600
(longitudinal), 450 (transverse), Tearing Strength, N: 300 (longitudinal), 200 (transverse) with written permission of Superintending Engineer</t>
  </si>
  <si>
    <t xml:space="preserve">Tender Inviting Authority: The Additional Chief Engineer, W.B.P.H&amp;.I.D.Corpn. Ltd. </t>
  </si>
  <si>
    <t>Contract No:  WBPHIDCL/Addl.CE/NIT- 183(e)/2019-2020  (Fresh Call)</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</si>
</sst>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1"/>
      <color rgb="FF000000"/>
      <name val="Arial"/>
      <family val="2"/>
    </font>
    <font>
      <b/>
      <sz val="11"/>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6">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5"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61" applyNumberFormat="1" applyFont="1" applyFill="1" applyBorder="1" applyAlignment="1">
      <alignment horizontal="right" vertical="top"/>
      <protection/>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3" fillId="0" borderId="13" xfId="61" applyNumberFormat="1" applyFont="1" applyFill="1" applyBorder="1" applyAlignment="1">
      <alignment vertical="top"/>
      <protection/>
    </xf>
    <xf numFmtId="0" fontId="3" fillId="0" borderId="17" xfId="61" applyNumberFormat="1" applyFont="1" applyFill="1" applyBorder="1" applyAlignment="1">
      <alignment vertical="top"/>
      <protection/>
    </xf>
    <xf numFmtId="0" fontId="6" fillId="0" borderId="18" xfId="61" applyNumberFormat="1" applyFont="1" applyFill="1" applyBorder="1" applyAlignment="1">
      <alignment vertical="top"/>
      <protection/>
    </xf>
    <xf numFmtId="0" fontId="3" fillId="0" borderId="18" xfId="61" applyNumberFormat="1" applyFont="1" applyFill="1" applyBorder="1" applyAlignment="1">
      <alignment vertical="top"/>
      <protection/>
    </xf>
    <xf numFmtId="0" fontId="2" fillId="0" borderId="18"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6" fillId="33" borderId="10" xfId="61" applyNumberFormat="1" applyFont="1" applyFill="1" applyBorder="1" applyAlignment="1" applyProtection="1">
      <alignment vertical="center" wrapText="1"/>
      <protection locked="0"/>
    </xf>
    <xf numFmtId="183" fontId="67" fillId="33" borderId="10" xfId="66" applyNumberFormat="1" applyFont="1" applyFill="1" applyBorder="1" applyAlignment="1" applyProtection="1">
      <alignment horizontal="center" vertical="center"/>
      <protection locked="0"/>
    </xf>
    <xf numFmtId="0" fontId="62"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68" fillId="0" borderId="11" xfId="61" applyNumberFormat="1" applyFont="1" applyFill="1" applyBorder="1" applyAlignment="1">
      <alignment vertical="top"/>
      <protection/>
    </xf>
    <xf numFmtId="0" fontId="11" fillId="0" borderId="0" xfId="61" applyNumberFormat="1" applyFill="1">
      <alignment/>
      <protection/>
    </xf>
    <xf numFmtId="180" fontId="6" fillId="0" borderId="19" xfId="61" applyNumberFormat="1" applyFont="1" applyFill="1" applyBorder="1" applyAlignment="1">
      <alignment vertical="top"/>
      <protection/>
    </xf>
    <xf numFmtId="180" fontId="6" fillId="0" borderId="20"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180" fontId="2" fillId="0" borderId="16" xfId="60" applyNumberFormat="1" applyFont="1" applyFill="1" applyBorder="1" applyAlignment="1">
      <alignment horizontal="center"/>
      <protection/>
    </xf>
    <xf numFmtId="0" fontId="3" fillId="0" borderId="11" xfId="61" applyNumberFormat="1" applyFont="1" applyFill="1" applyBorder="1" applyAlignment="1">
      <alignment horizontal="center" wrapText="1"/>
      <protection/>
    </xf>
    <xf numFmtId="0" fontId="3" fillId="35" borderId="0" xfId="57" applyNumberFormat="1" applyFont="1" applyFill="1" applyAlignment="1">
      <alignment vertical="top"/>
      <protection/>
    </xf>
    <xf numFmtId="0" fontId="60" fillId="35" borderId="0" xfId="57" applyNumberFormat="1" applyFont="1" applyFill="1" applyAlignment="1">
      <alignment vertical="top"/>
      <protection/>
    </xf>
    <xf numFmtId="0" fontId="3" fillId="36" borderId="0" xfId="57" applyNumberFormat="1" applyFont="1" applyFill="1" applyAlignment="1">
      <alignment vertical="top"/>
      <protection/>
    </xf>
    <xf numFmtId="0" fontId="60" fillId="36" borderId="0" xfId="57" applyNumberFormat="1" applyFont="1" applyFill="1" applyAlignment="1">
      <alignment vertical="top"/>
      <protection/>
    </xf>
    <xf numFmtId="0" fontId="3" fillId="34" borderId="0" xfId="57" applyNumberFormat="1" applyFont="1" applyFill="1" applyAlignment="1">
      <alignment vertical="top"/>
      <protection/>
    </xf>
    <xf numFmtId="0" fontId="2" fillId="0" borderId="19" xfId="57" applyNumberFormat="1" applyFont="1" applyFill="1" applyBorder="1" applyAlignment="1" applyProtection="1">
      <alignment horizontal="center" vertical="top" wrapText="1"/>
      <protection locked="0"/>
    </xf>
    <xf numFmtId="0" fontId="2" fillId="0" borderId="0" xfId="57" applyNumberFormat="1" applyFont="1" applyFill="1" applyBorder="1" applyAlignment="1" applyProtection="1">
      <alignment horizontal="right" vertical="top"/>
      <protection/>
    </xf>
    <xf numFmtId="0" fontId="2" fillId="0" borderId="0" xfId="57"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center" vertical="top" wrapText="1"/>
      <protection locked="0"/>
    </xf>
    <xf numFmtId="0" fontId="3" fillId="0" borderId="11" xfId="0" applyFont="1" applyFill="1" applyBorder="1" applyAlignment="1">
      <alignment horizontal="justify" vertical="top" wrapText="1"/>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180" fontId="2" fillId="34" borderId="16" xfId="61" applyNumberFormat="1" applyFont="1" applyFill="1" applyBorder="1" applyAlignment="1">
      <alignment horizontal="center" vertical="center"/>
      <protection/>
    </xf>
    <xf numFmtId="180" fontId="2" fillId="0" borderId="16" xfId="60"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2" fontId="3" fillId="0" borderId="11" xfId="61" applyNumberFormat="1" applyFont="1" applyFill="1" applyBorder="1" applyAlignment="1">
      <alignment horizontal="center" vertical="center"/>
      <protection/>
    </xf>
    <xf numFmtId="43"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1" xfId="57" applyNumberFormat="1" applyFont="1" applyFill="1" applyBorder="1" applyAlignment="1">
      <alignment horizontal="center" vertical="center"/>
      <protection/>
    </xf>
    <xf numFmtId="2" fontId="3" fillId="0" borderId="11" xfId="0" applyNumberFormat="1" applyFont="1" applyBorder="1" applyAlignment="1">
      <alignment horizontal="center" vertical="center"/>
    </xf>
    <xf numFmtId="2" fontId="11" fillId="0" borderId="11" xfId="0" applyNumberFormat="1" applyFont="1" applyFill="1" applyBorder="1" applyAlignment="1">
      <alignment horizontal="center" vertical="center"/>
    </xf>
    <xf numFmtId="2" fontId="3" fillId="34" borderId="11" xfId="0" applyNumberFormat="1" applyFont="1" applyFill="1" applyBorder="1" applyAlignment="1">
      <alignment horizontal="center" vertical="center"/>
    </xf>
    <xf numFmtId="2" fontId="69" fillId="0" borderId="11" xfId="0" applyNumberFormat="1" applyFont="1" applyBorder="1" applyAlignment="1">
      <alignment horizontal="center" vertical="center"/>
    </xf>
    <xf numFmtId="2" fontId="6" fillId="0" borderId="11" xfId="61" applyNumberFormat="1" applyFont="1" applyFill="1" applyBorder="1" applyAlignment="1">
      <alignment vertical="top"/>
      <protection/>
    </xf>
    <xf numFmtId="0" fontId="70" fillId="0" borderId="11" xfId="61" applyNumberFormat="1" applyFont="1" applyFill="1" applyBorder="1" applyAlignment="1">
      <alignment horizontal="left" vertical="center" wrapText="1" readingOrder="1"/>
      <protection/>
    </xf>
    <xf numFmtId="0" fontId="3" fillId="0" borderId="11" xfId="58" applyNumberFormat="1" applyFont="1" applyFill="1" applyBorder="1" applyAlignment="1">
      <alignment horizontal="center" vertical="center"/>
      <protection/>
    </xf>
    <xf numFmtId="2" fontId="3" fillId="0" borderId="11" xfId="58" applyNumberFormat="1" applyFont="1" applyFill="1" applyBorder="1" applyAlignment="1">
      <alignment horizontal="center" vertical="center"/>
      <protection/>
    </xf>
    <xf numFmtId="0" fontId="3" fillId="0" borderId="11" xfId="0" applyNumberFormat="1" applyFont="1" applyFill="1" applyBorder="1" applyAlignment="1">
      <alignment horizontal="justify" vertical="top" wrapText="1"/>
    </xf>
    <xf numFmtId="0" fontId="3" fillId="0" borderId="11" xfId="0" applyFont="1" applyFill="1" applyBorder="1" applyAlignment="1">
      <alignment horizontal="left" vertical="top" wrapText="1"/>
    </xf>
    <xf numFmtId="2" fontId="3" fillId="0" borderId="11" xfId="0" applyNumberFormat="1" applyFont="1" applyFill="1" applyBorder="1" applyAlignment="1">
      <alignment horizontal="center"/>
    </xf>
    <xf numFmtId="182" fontId="3" fillId="0" borderId="11"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3" fillId="0" borderId="11" xfId="0" applyFont="1" applyFill="1" applyBorder="1" applyAlignment="1">
      <alignment vertical="top" wrapText="1"/>
    </xf>
    <xf numFmtId="2" fontId="3" fillId="0" borderId="12"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wrapText="1" readingOrder="1"/>
    </xf>
    <xf numFmtId="0" fontId="3" fillId="0" borderId="11" xfId="0" applyFont="1" applyFill="1" applyBorder="1" applyAlignment="1">
      <alignment horizontal="center" vertical="center"/>
    </xf>
    <xf numFmtId="2" fontId="69" fillId="0" borderId="11" xfId="0" applyNumberFormat="1" applyFont="1" applyFill="1" applyBorder="1" applyAlignment="1">
      <alignment horizontal="center" vertical="center"/>
    </xf>
    <xf numFmtId="0" fontId="69" fillId="0" borderId="11" xfId="57" applyNumberFormat="1" applyFont="1" applyFill="1" applyBorder="1" applyAlignment="1">
      <alignment horizontal="center" vertical="center"/>
      <protection/>
    </xf>
    <xf numFmtId="2" fontId="3" fillId="18" borderId="11" xfId="0" applyNumberFormat="1" applyFont="1" applyFill="1" applyBorder="1" applyAlignment="1">
      <alignment horizontal="center" vertical="center"/>
    </xf>
    <xf numFmtId="0" fontId="69" fillId="18" borderId="11" xfId="57" applyNumberFormat="1" applyFont="1" applyFill="1" applyBorder="1" applyAlignment="1">
      <alignment horizontal="center" vertical="center"/>
      <protection/>
    </xf>
    <xf numFmtId="2" fontId="3" fillId="18" borderId="11" xfId="57" applyNumberFormat="1" applyFont="1" applyFill="1" applyBorder="1" applyAlignment="1">
      <alignment horizontal="center" vertical="center"/>
      <protection/>
    </xf>
    <xf numFmtId="49" fontId="3" fillId="0" borderId="11" xfId="0" applyNumberFormat="1" applyFont="1" applyFill="1" applyBorder="1" applyAlignment="1">
      <alignment horizontal="center" vertical="center"/>
    </xf>
    <xf numFmtId="182" fontId="3" fillId="0" borderId="11" xfId="0" applyNumberFormat="1" applyFont="1" applyFill="1" applyBorder="1" applyAlignment="1">
      <alignment horizontal="center"/>
    </xf>
    <xf numFmtId="1" fontId="3" fillId="0" borderId="11"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wrapText="1"/>
    </xf>
    <xf numFmtId="0" fontId="71" fillId="0" borderId="11" xfId="0" applyFont="1" applyFill="1" applyBorder="1" applyAlignment="1">
      <alignment horizontal="left" vertical="top" wrapText="1"/>
    </xf>
    <xf numFmtId="0" fontId="69" fillId="0" borderId="11" xfId="0" applyFont="1" applyFill="1" applyBorder="1" applyAlignment="1">
      <alignment vertical="top" wrapText="1"/>
    </xf>
    <xf numFmtId="0" fontId="69" fillId="0" borderId="11" xfId="0" applyFont="1" applyFill="1" applyBorder="1" applyAlignment="1">
      <alignment horizontal="left" vertical="top" wrapText="1"/>
    </xf>
    <xf numFmtId="0" fontId="69" fillId="0" borderId="11" xfId="0" applyNumberFormat="1" applyFont="1" applyFill="1" applyBorder="1" applyAlignment="1">
      <alignment horizontal="left" vertical="top" wrapText="1"/>
    </xf>
    <xf numFmtId="1" fontId="69" fillId="0" borderId="11" xfId="0" applyNumberFormat="1" applyFont="1" applyFill="1" applyBorder="1" applyAlignment="1">
      <alignment horizontal="center" vertical="center"/>
    </xf>
    <xf numFmtId="0" fontId="3" fillId="0" borderId="11" xfId="0" applyFont="1" applyFill="1" applyBorder="1" applyAlignment="1">
      <alignment vertical="top"/>
    </xf>
    <xf numFmtId="0" fontId="6" fillId="0" borderId="14" xfId="61" applyNumberFormat="1" applyFont="1" applyFill="1" applyBorder="1" applyAlignment="1">
      <alignment horizontal="center" vertical="top" wrapText="1"/>
      <protection/>
    </xf>
    <xf numFmtId="0" fontId="6" fillId="0" borderId="18" xfId="61" applyNumberFormat="1" applyFont="1" applyFill="1" applyBorder="1" applyAlignment="1">
      <alignment horizontal="center" vertical="top" wrapText="1"/>
      <protection/>
    </xf>
    <xf numFmtId="0" fontId="6" fillId="0" borderId="19"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8" xfId="61" applyNumberFormat="1" applyFont="1" applyFill="1" applyBorder="1" applyAlignment="1" applyProtection="1">
      <alignment horizontal="left" vertical="top"/>
      <protection locked="0"/>
    </xf>
    <xf numFmtId="0" fontId="2" fillId="0" borderId="19"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27"/>
  <sheetViews>
    <sheetView showGridLines="0" zoomScale="80" zoomScaleNormal="80" zoomScalePageLayoutView="0" workbookViewId="0" topLeftCell="A1">
      <selection activeCell="A6" sqref="A6:BC6"/>
    </sheetView>
  </sheetViews>
  <sheetFormatPr defaultColWidth="9.140625" defaultRowHeight="15"/>
  <cols>
    <col min="1" max="1" width="13.57421875" style="27" customWidth="1"/>
    <col min="2" max="2" width="44.00390625" style="27" customWidth="1"/>
    <col min="3" max="3" width="1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56" width="9.140625" style="27" customWidth="1"/>
    <col min="57" max="57" width="12.7109375" style="27" hidden="1" customWidth="1"/>
    <col min="58" max="58" width="19.421875" style="27" hidden="1" customWidth="1"/>
    <col min="59" max="59" width="22.28125" style="27" hidden="1" customWidth="1"/>
    <col min="60" max="60" width="13.00390625" style="27" hidden="1" customWidth="1"/>
    <col min="61" max="61" width="12.8515625" style="27" hidden="1" customWidth="1"/>
    <col min="62" max="62" width="14.7109375" style="27" hidden="1" customWidth="1"/>
    <col min="63" max="63" width="12.57421875" style="27" hidden="1" customWidth="1"/>
    <col min="64" max="64" width="12.421875" style="27" hidden="1" customWidth="1"/>
    <col min="65" max="238" width="9.140625" style="27" customWidth="1"/>
    <col min="239" max="243" width="9.140625" style="28" customWidth="1"/>
    <col min="244" max="16384" width="9.140625" style="27" customWidth="1"/>
  </cols>
  <sheetData>
    <row r="1" spans="1:243" s="1" customFormat="1" ht="27" customHeight="1">
      <c r="A1" s="129" t="str">
        <f>B2&amp;" BoQ"</f>
        <v>Percentage BoQ</v>
      </c>
      <c r="B1" s="129"/>
      <c r="C1" s="129"/>
      <c r="D1" s="129"/>
      <c r="E1" s="129"/>
      <c r="F1" s="129"/>
      <c r="G1" s="129"/>
      <c r="H1" s="129"/>
      <c r="I1" s="129"/>
      <c r="J1" s="129"/>
      <c r="K1" s="129"/>
      <c r="L1" s="129"/>
      <c r="O1" s="2"/>
      <c r="P1" s="2"/>
      <c r="Q1" s="3"/>
      <c r="IE1" s="3"/>
      <c r="IF1" s="3"/>
      <c r="IG1" s="3"/>
      <c r="IH1" s="3"/>
      <c r="II1" s="3"/>
    </row>
    <row r="2" spans="1:17" s="1" customFormat="1" ht="25.5" customHeight="1" hidden="1">
      <c r="A2" s="29" t="s">
        <v>4</v>
      </c>
      <c r="B2" s="29" t="s">
        <v>63</v>
      </c>
      <c r="C2" s="29" t="s">
        <v>5</v>
      </c>
      <c r="D2" s="29" t="s">
        <v>6</v>
      </c>
      <c r="E2" s="29"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30" t="s">
        <v>697</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IE4" s="6"/>
      <c r="IF4" s="6"/>
      <c r="IG4" s="6"/>
      <c r="IH4" s="6"/>
      <c r="II4" s="6"/>
    </row>
    <row r="5" spans="1:243" s="5" customFormat="1" ht="30.75" customHeight="1">
      <c r="A5" s="130" t="s">
        <v>330</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IE5" s="6"/>
      <c r="IF5" s="6"/>
      <c r="IG5" s="6"/>
      <c r="IH5" s="6"/>
      <c r="II5" s="6"/>
    </row>
    <row r="6" spans="1:243" s="5" customFormat="1" ht="30.75" customHeight="1">
      <c r="A6" s="130" t="s">
        <v>698</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IE6" s="6"/>
      <c r="IF6" s="6"/>
      <c r="IG6" s="6"/>
      <c r="IH6" s="6"/>
      <c r="II6" s="6"/>
    </row>
    <row r="7" spans="1:243" s="5" customFormat="1" ht="29.25" customHeight="1" hidden="1">
      <c r="A7" s="131" t="s">
        <v>8</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IE7" s="6"/>
      <c r="IF7" s="6"/>
      <c r="IG7" s="6"/>
      <c r="IH7" s="6"/>
      <c r="II7" s="6"/>
    </row>
    <row r="8" spans="1:243" s="7" customFormat="1" ht="37.5" customHeight="1">
      <c r="A8" s="30" t="s">
        <v>9</v>
      </c>
      <c r="B8" s="132"/>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4"/>
      <c r="IE8" s="8"/>
      <c r="IF8" s="8"/>
      <c r="IG8" s="8"/>
      <c r="IH8" s="8"/>
      <c r="II8" s="8"/>
    </row>
    <row r="9" spans="1:243" s="9" customFormat="1" ht="61.5" customHeight="1">
      <c r="A9" s="126" t="s">
        <v>10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1"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32</v>
      </c>
      <c r="BB11" s="32" t="s">
        <v>32</v>
      </c>
      <c r="BC11" s="32"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3">
        <v>1</v>
      </c>
      <c r="B13" s="34" t="s">
        <v>329</v>
      </c>
      <c r="C13" s="96" t="s">
        <v>34</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2"/>
      <c r="BB13" s="40"/>
      <c r="BC13" s="41"/>
      <c r="IE13" s="22">
        <v>1</v>
      </c>
      <c r="IF13" s="22" t="s">
        <v>35</v>
      </c>
      <c r="IG13" s="22" t="s">
        <v>36</v>
      </c>
      <c r="IH13" s="22">
        <v>10</v>
      </c>
      <c r="II13" s="22" t="s">
        <v>37</v>
      </c>
    </row>
    <row r="14" spans="1:243" s="21" customFormat="1" ht="87" customHeight="1">
      <c r="A14" s="33">
        <v>2</v>
      </c>
      <c r="B14" s="74" t="s">
        <v>331</v>
      </c>
      <c r="C14" s="96" t="s">
        <v>38</v>
      </c>
      <c r="D14" s="102">
        <v>1785.468</v>
      </c>
      <c r="E14" s="107" t="s">
        <v>332</v>
      </c>
      <c r="F14" s="86">
        <v>21.492800000000003</v>
      </c>
      <c r="G14" s="76"/>
      <c r="H14" s="76"/>
      <c r="I14" s="77" t="s">
        <v>40</v>
      </c>
      <c r="J14" s="78">
        <f>IF(I14="Less(-)",-1,1)</f>
        <v>1</v>
      </c>
      <c r="K14" s="79" t="s">
        <v>64</v>
      </c>
      <c r="L14" s="79" t="s">
        <v>7</v>
      </c>
      <c r="M14" s="80"/>
      <c r="N14" s="76"/>
      <c r="O14" s="76"/>
      <c r="P14" s="81"/>
      <c r="Q14" s="76"/>
      <c r="R14" s="76"/>
      <c r="S14" s="81"/>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3">
        <f>total_amount_ba($B$2,$D$2,D14,F14,J14,K14,M14)</f>
        <v>38374.7066304</v>
      </c>
      <c r="BB14" s="84">
        <f>BA14+SUM(N14:AZ14)</f>
        <v>38374.7066304</v>
      </c>
      <c r="BC14" s="85" t="str">
        <f>SpellNumber(L14,BB14)</f>
        <v>INR  Thirty Eight Thousand Three Hundred &amp; Seventy Four  and Paise Seventy One Only</v>
      </c>
      <c r="BE14" s="75">
        <v>19</v>
      </c>
      <c r="BF14" s="75">
        <v>119.27</v>
      </c>
      <c r="BG14" s="90">
        <f>BF14*1.12*1.01</f>
        <v>134.918224</v>
      </c>
      <c r="BH14" s="90">
        <f>BE14*1.12*1.01</f>
        <v>21.492800000000003</v>
      </c>
      <c r="BI14" s="98">
        <v>10</v>
      </c>
      <c r="BJ14" s="94">
        <f>BI14*1.12*1.01</f>
        <v>11.312000000000001</v>
      </c>
      <c r="BK14" s="86">
        <v>19</v>
      </c>
      <c r="BL14" s="90">
        <f>BK14*1.12*1.01</f>
        <v>21.492800000000003</v>
      </c>
      <c r="IE14" s="22">
        <v>1.02</v>
      </c>
      <c r="IF14" s="22" t="s">
        <v>43</v>
      </c>
      <c r="IG14" s="22" t="s">
        <v>44</v>
      </c>
      <c r="IH14" s="22">
        <v>213</v>
      </c>
      <c r="II14" s="22" t="s">
        <v>39</v>
      </c>
    </row>
    <row r="15" spans="1:243" s="21" customFormat="1" ht="89.25" customHeight="1">
      <c r="A15" s="33">
        <v>3</v>
      </c>
      <c r="B15" s="74" t="s">
        <v>333</v>
      </c>
      <c r="C15" s="96" t="s">
        <v>42</v>
      </c>
      <c r="D15" s="102">
        <v>4</v>
      </c>
      <c r="E15" s="107" t="s">
        <v>338</v>
      </c>
      <c r="F15" s="86">
        <v>2212.6272000000004</v>
      </c>
      <c r="G15" s="76"/>
      <c r="H15" s="76"/>
      <c r="I15" s="77" t="s">
        <v>40</v>
      </c>
      <c r="J15" s="78">
        <f>IF(I15="Less(-)",-1,1)</f>
        <v>1</v>
      </c>
      <c r="K15" s="79" t="s">
        <v>64</v>
      </c>
      <c r="L15" s="79" t="s">
        <v>7</v>
      </c>
      <c r="M15" s="80"/>
      <c r="N15" s="76"/>
      <c r="O15" s="76"/>
      <c r="P15" s="81"/>
      <c r="Q15" s="76"/>
      <c r="R15" s="76"/>
      <c r="S15" s="81"/>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3">
        <f>total_amount_ba($B$2,$D$2,D15,F15,J15,K15,M15)</f>
        <v>8850.508800000001</v>
      </c>
      <c r="BB15" s="84">
        <f>BA15+SUM(N15:AZ15)</f>
        <v>8850.508800000001</v>
      </c>
      <c r="BC15" s="85" t="str">
        <f>SpellNumber(L15,BB15)</f>
        <v>INR  Eight Thousand Eight Hundred &amp; Fifty  and Paise Fifty One Only</v>
      </c>
      <c r="BE15" s="75">
        <v>1956</v>
      </c>
      <c r="BF15" s="75">
        <v>192.38</v>
      </c>
      <c r="BG15" s="90">
        <f aca="true" t="shared" si="0" ref="BG15:BG77">BF15*1.12*1.01</f>
        <v>217.620256</v>
      </c>
      <c r="BH15" s="90">
        <f aca="true" t="shared" si="1" ref="BH15:BH77">BE15*1.12*1.01</f>
        <v>2212.6272000000004</v>
      </c>
      <c r="BI15" s="98">
        <v>119.27</v>
      </c>
      <c r="BJ15" s="94">
        <f aca="true" t="shared" si="2" ref="BJ15:BJ78">BI15*1.12*1.01</f>
        <v>134.918224</v>
      </c>
      <c r="BK15" s="86">
        <v>1956</v>
      </c>
      <c r="BL15" s="90">
        <f aca="true" t="shared" si="3" ref="BL15:BL78">BK15*1.12*1.01</f>
        <v>2212.6272000000004</v>
      </c>
      <c r="IE15" s="22">
        <v>2</v>
      </c>
      <c r="IF15" s="22" t="s">
        <v>35</v>
      </c>
      <c r="IG15" s="22" t="s">
        <v>46</v>
      </c>
      <c r="IH15" s="22">
        <v>10</v>
      </c>
      <c r="II15" s="22" t="s">
        <v>39</v>
      </c>
    </row>
    <row r="16" spans="1:243" s="21" customFormat="1" ht="87" customHeight="1">
      <c r="A16" s="33">
        <v>4</v>
      </c>
      <c r="B16" s="74" t="s">
        <v>334</v>
      </c>
      <c r="C16" s="96" t="s">
        <v>45</v>
      </c>
      <c r="D16" s="102">
        <v>2</v>
      </c>
      <c r="E16" s="107" t="s">
        <v>338</v>
      </c>
      <c r="F16" s="86">
        <v>2269.1872000000003</v>
      </c>
      <c r="G16" s="76"/>
      <c r="H16" s="76"/>
      <c r="I16" s="77" t="s">
        <v>40</v>
      </c>
      <c r="J16" s="78">
        <f aca="true" t="shared" si="4" ref="J16:J92">IF(I16="Less(-)",-1,1)</f>
        <v>1</v>
      </c>
      <c r="K16" s="79" t="s">
        <v>64</v>
      </c>
      <c r="L16" s="79" t="s">
        <v>7</v>
      </c>
      <c r="M16" s="80"/>
      <c r="N16" s="76"/>
      <c r="O16" s="76"/>
      <c r="P16" s="81"/>
      <c r="Q16" s="76"/>
      <c r="R16" s="76"/>
      <c r="S16" s="81"/>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3">
        <f aca="true" t="shared" si="5" ref="BA16:BA92">total_amount_ba($B$2,$D$2,D16,F16,J16,K16,M16)</f>
        <v>4538.374400000001</v>
      </c>
      <c r="BB16" s="84">
        <f aca="true" t="shared" si="6" ref="BB16:BB92">BA16+SUM(N16:AZ16)</f>
        <v>4538.374400000001</v>
      </c>
      <c r="BC16" s="85" t="str">
        <f aca="true" t="shared" si="7" ref="BC16:BC92">SpellNumber(L16,BB16)</f>
        <v>INR  Four Thousand Five Hundred &amp; Thirty Eight  and Paise Thirty Seven Only</v>
      </c>
      <c r="BE16" s="75">
        <v>2006</v>
      </c>
      <c r="BF16" s="75">
        <v>24</v>
      </c>
      <c r="BG16" s="90">
        <f t="shared" si="0"/>
        <v>27.1488</v>
      </c>
      <c r="BH16" s="90">
        <f t="shared" si="1"/>
        <v>2269.1872000000003</v>
      </c>
      <c r="BI16" s="98">
        <v>192.38</v>
      </c>
      <c r="BJ16" s="94">
        <f t="shared" si="2"/>
        <v>217.620256</v>
      </c>
      <c r="BK16" s="86">
        <v>2006</v>
      </c>
      <c r="BL16" s="90">
        <f t="shared" si="3"/>
        <v>2269.1872000000003</v>
      </c>
      <c r="IE16" s="22">
        <v>3</v>
      </c>
      <c r="IF16" s="22" t="s">
        <v>48</v>
      </c>
      <c r="IG16" s="22" t="s">
        <v>49</v>
      </c>
      <c r="IH16" s="22">
        <v>10</v>
      </c>
      <c r="II16" s="22" t="s">
        <v>39</v>
      </c>
    </row>
    <row r="17" spans="1:243" s="21" customFormat="1" ht="89.25" customHeight="1">
      <c r="A17" s="33">
        <v>5</v>
      </c>
      <c r="B17" s="74" t="s">
        <v>335</v>
      </c>
      <c r="C17" s="96" t="s">
        <v>47</v>
      </c>
      <c r="D17" s="102">
        <v>2</v>
      </c>
      <c r="E17" s="107" t="s">
        <v>338</v>
      </c>
      <c r="F17" s="86">
        <v>2325.7472000000002</v>
      </c>
      <c r="G17" s="76"/>
      <c r="H17" s="76"/>
      <c r="I17" s="77" t="s">
        <v>40</v>
      </c>
      <c r="J17" s="78">
        <f t="shared" si="4"/>
        <v>1</v>
      </c>
      <c r="K17" s="79" t="s">
        <v>64</v>
      </c>
      <c r="L17" s="79" t="s">
        <v>7</v>
      </c>
      <c r="M17" s="80"/>
      <c r="N17" s="76"/>
      <c r="O17" s="76"/>
      <c r="P17" s="81"/>
      <c r="Q17" s="76"/>
      <c r="R17" s="76"/>
      <c r="S17" s="81"/>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3">
        <f t="shared" si="5"/>
        <v>4651.4944000000005</v>
      </c>
      <c r="BB17" s="84">
        <f t="shared" si="6"/>
        <v>4651.4944000000005</v>
      </c>
      <c r="BC17" s="85" t="str">
        <f t="shared" si="7"/>
        <v>INR  Four Thousand Six Hundred &amp; Fifty One  and Paise Forty Nine Only</v>
      </c>
      <c r="BE17" s="75">
        <v>2056</v>
      </c>
      <c r="BF17" s="75">
        <v>110</v>
      </c>
      <c r="BG17" s="90">
        <f t="shared" si="0"/>
        <v>124.43200000000002</v>
      </c>
      <c r="BH17" s="90">
        <f t="shared" si="1"/>
        <v>2325.7472000000002</v>
      </c>
      <c r="BI17" s="98">
        <v>77.54</v>
      </c>
      <c r="BJ17" s="94">
        <f t="shared" si="2"/>
        <v>87.71324800000002</v>
      </c>
      <c r="BK17" s="86">
        <v>2056</v>
      </c>
      <c r="BL17" s="90">
        <f t="shared" si="3"/>
        <v>2325.7472000000002</v>
      </c>
      <c r="IE17" s="22">
        <v>1.01</v>
      </c>
      <c r="IF17" s="22" t="s">
        <v>41</v>
      </c>
      <c r="IG17" s="22" t="s">
        <v>36</v>
      </c>
      <c r="IH17" s="22">
        <v>123.223</v>
      </c>
      <c r="II17" s="22" t="s">
        <v>39</v>
      </c>
    </row>
    <row r="18" spans="1:243" s="21" customFormat="1" ht="84" customHeight="1">
      <c r="A18" s="33">
        <v>6</v>
      </c>
      <c r="B18" s="74" t="s">
        <v>336</v>
      </c>
      <c r="C18" s="96" t="s">
        <v>50</v>
      </c>
      <c r="D18" s="102">
        <v>2</v>
      </c>
      <c r="E18" s="107" t="s">
        <v>338</v>
      </c>
      <c r="F18" s="86">
        <v>2382.3072</v>
      </c>
      <c r="G18" s="76"/>
      <c r="H18" s="76"/>
      <c r="I18" s="77" t="s">
        <v>40</v>
      </c>
      <c r="J18" s="78">
        <f t="shared" si="4"/>
        <v>1</v>
      </c>
      <c r="K18" s="79" t="s">
        <v>64</v>
      </c>
      <c r="L18" s="79" t="s">
        <v>7</v>
      </c>
      <c r="M18" s="80"/>
      <c r="N18" s="76"/>
      <c r="O18" s="76"/>
      <c r="P18" s="81"/>
      <c r="Q18" s="76"/>
      <c r="R18" s="76"/>
      <c r="S18" s="81"/>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3">
        <f t="shared" si="5"/>
        <v>4764.6144</v>
      </c>
      <c r="BB18" s="84">
        <f t="shared" si="6"/>
        <v>4764.6144</v>
      </c>
      <c r="BC18" s="85" t="str">
        <f t="shared" si="7"/>
        <v>INR  Four Thousand Seven Hundred &amp; Sixty Four  and Paise Sixty One Only</v>
      </c>
      <c r="BE18" s="75">
        <v>2106</v>
      </c>
      <c r="BF18" s="86">
        <v>633.27</v>
      </c>
      <c r="BG18" s="90">
        <f t="shared" si="0"/>
        <v>716.3550240000001</v>
      </c>
      <c r="BH18" s="90">
        <f t="shared" si="1"/>
        <v>2382.3072</v>
      </c>
      <c r="BI18" s="98">
        <v>355.41</v>
      </c>
      <c r="BJ18" s="94">
        <f t="shared" si="2"/>
        <v>402.0397920000001</v>
      </c>
      <c r="BK18" s="86">
        <v>2106</v>
      </c>
      <c r="BL18" s="90">
        <f t="shared" si="3"/>
        <v>2382.3072</v>
      </c>
      <c r="IE18" s="22">
        <v>1.02</v>
      </c>
      <c r="IF18" s="22" t="s">
        <v>43</v>
      </c>
      <c r="IG18" s="22" t="s">
        <v>44</v>
      </c>
      <c r="IH18" s="22">
        <v>213</v>
      </c>
      <c r="II18" s="22" t="s">
        <v>39</v>
      </c>
    </row>
    <row r="19" spans="1:243" s="21" customFormat="1" ht="93.75" customHeight="1">
      <c r="A19" s="33">
        <v>7</v>
      </c>
      <c r="B19" s="74" t="s">
        <v>337</v>
      </c>
      <c r="C19" s="96" t="s">
        <v>51</v>
      </c>
      <c r="D19" s="102">
        <v>3</v>
      </c>
      <c r="E19" s="107" t="s">
        <v>338</v>
      </c>
      <c r="F19" s="86">
        <v>2438.8672</v>
      </c>
      <c r="G19" s="76"/>
      <c r="H19" s="76"/>
      <c r="I19" s="77" t="s">
        <v>40</v>
      </c>
      <c r="J19" s="78">
        <f t="shared" si="4"/>
        <v>1</v>
      </c>
      <c r="K19" s="79" t="s">
        <v>64</v>
      </c>
      <c r="L19" s="79" t="s">
        <v>7</v>
      </c>
      <c r="M19" s="80"/>
      <c r="N19" s="76"/>
      <c r="O19" s="76"/>
      <c r="P19" s="81"/>
      <c r="Q19" s="76"/>
      <c r="R19" s="76"/>
      <c r="S19" s="81"/>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3">
        <f t="shared" si="5"/>
        <v>7316.6016</v>
      </c>
      <c r="BB19" s="84">
        <f t="shared" si="6"/>
        <v>7316.6016</v>
      </c>
      <c r="BC19" s="85" t="str">
        <f t="shared" si="7"/>
        <v>INR  Seven Thousand Three Hundred &amp; Sixteen  and Paise Sixty Only</v>
      </c>
      <c r="BE19" s="75">
        <v>2156</v>
      </c>
      <c r="BF19" s="75">
        <v>324</v>
      </c>
      <c r="BG19" s="90">
        <f t="shared" si="0"/>
        <v>366.50880000000006</v>
      </c>
      <c r="BH19" s="90">
        <f t="shared" si="1"/>
        <v>2438.8672</v>
      </c>
      <c r="BI19" s="98">
        <v>936.21</v>
      </c>
      <c r="BJ19" s="94">
        <f t="shared" si="2"/>
        <v>1059.0407520000003</v>
      </c>
      <c r="BK19" s="86">
        <v>2156</v>
      </c>
      <c r="BL19" s="90">
        <f t="shared" si="3"/>
        <v>2438.8672</v>
      </c>
      <c r="IE19" s="22">
        <v>2</v>
      </c>
      <c r="IF19" s="22" t="s">
        <v>35</v>
      </c>
      <c r="IG19" s="22" t="s">
        <v>46</v>
      </c>
      <c r="IH19" s="22">
        <v>10</v>
      </c>
      <c r="II19" s="22" t="s">
        <v>39</v>
      </c>
    </row>
    <row r="20" spans="1:243" s="21" customFormat="1" ht="87.75" customHeight="1">
      <c r="A20" s="33">
        <v>8</v>
      </c>
      <c r="B20" s="74" t="s">
        <v>339</v>
      </c>
      <c r="C20" s="96" t="s">
        <v>52</v>
      </c>
      <c r="D20" s="102">
        <v>1</v>
      </c>
      <c r="E20" s="107" t="s">
        <v>338</v>
      </c>
      <c r="F20" s="86">
        <v>1062.1968000000002</v>
      </c>
      <c r="G20" s="76"/>
      <c r="H20" s="76"/>
      <c r="I20" s="77" t="s">
        <v>40</v>
      </c>
      <c r="J20" s="78">
        <f t="shared" si="4"/>
        <v>1</v>
      </c>
      <c r="K20" s="79" t="s">
        <v>64</v>
      </c>
      <c r="L20" s="79" t="s">
        <v>7</v>
      </c>
      <c r="M20" s="80"/>
      <c r="N20" s="76"/>
      <c r="O20" s="76"/>
      <c r="P20" s="81"/>
      <c r="Q20" s="76"/>
      <c r="R20" s="76"/>
      <c r="S20" s="81"/>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3">
        <f t="shared" si="5"/>
        <v>1062.1968000000002</v>
      </c>
      <c r="BB20" s="84">
        <f t="shared" si="6"/>
        <v>1062.1968000000002</v>
      </c>
      <c r="BC20" s="85" t="str">
        <f t="shared" si="7"/>
        <v>INR  One Thousand  &amp;Sixty Two  and Paise Twenty Only</v>
      </c>
      <c r="BE20" s="75">
        <v>939</v>
      </c>
      <c r="BF20" s="86">
        <v>4006</v>
      </c>
      <c r="BG20" s="90">
        <f t="shared" si="0"/>
        <v>4531.5872</v>
      </c>
      <c r="BH20" s="90">
        <f t="shared" si="1"/>
        <v>1062.1968000000002</v>
      </c>
      <c r="BI20" s="98">
        <v>361</v>
      </c>
      <c r="BJ20" s="94">
        <f t="shared" si="2"/>
        <v>408.36320000000006</v>
      </c>
      <c r="BK20" s="86">
        <v>939</v>
      </c>
      <c r="BL20" s="90">
        <f t="shared" si="3"/>
        <v>1062.1968000000002</v>
      </c>
      <c r="IE20" s="22">
        <v>3</v>
      </c>
      <c r="IF20" s="22" t="s">
        <v>48</v>
      </c>
      <c r="IG20" s="22" t="s">
        <v>49</v>
      </c>
      <c r="IH20" s="22">
        <v>10</v>
      </c>
      <c r="II20" s="22" t="s">
        <v>39</v>
      </c>
    </row>
    <row r="21" spans="1:243" s="21" customFormat="1" ht="87.75" customHeight="1">
      <c r="A21" s="33">
        <v>9</v>
      </c>
      <c r="B21" s="74" t="s">
        <v>340</v>
      </c>
      <c r="C21" s="96" t="s">
        <v>53</v>
      </c>
      <c r="D21" s="102">
        <v>1</v>
      </c>
      <c r="E21" s="107" t="s">
        <v>338</v>
      </c>
      <c r="F21" s="86">
        <v>1118.7568</v>
      </c>
      <c r="G21" s="76"/>
      <c r="H21" s="76"/>
      <c r="I21" s="77" t="s">
        <v>40</v>
      </c>
      <c r="J21" s="78">
        <f t="shared" si="4"/>
        <v>1</v>
      </c>
      <c r="K21" s="79" t="s">
        <v>64</v>
      </c>
      <c r="L21" s="79" t="s">
        <v>7</v>
      </c>
      <c r="M21" s="80"/>
      <c r="N21" s="76"/>
      <c r="O21" s="76"/>
      <c r="P21" s="81"/>
      <c r="Q21" s="76"/>
      <c r="R21" s="76"/>
      <c r="S21" s="81"/>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3">
        <f t="shared" si="5"/>
        <v>1118.7568</v>
      </c>
      <c r="BB21" s="84">
        <f t="shared" si="6"/>
        <v>1118.7568</v>
      </c>
      <c r="BC21" s="85" t="str">
        <f t="shared" si="7"/>
        <v>INR  One Thousand One Hundred &amp; Eighteen  and Paise Seventy Six Only</v>
      </c>
      <c r="BE21" s="75">
        <v>989</v>
      </c>
      <c r="BF21" s="75">
        <v>5702</v>
      </c>
      <c r="BG21" s="90">
        <f t="shared" si="0"/>
        <v>6450.102400000001</v>
      </c>
      <c r="BH21" s="90">
        <f t="shared" si="1"/>
        <v>1118.7568</v>
      </c>
      <c r="BI21" s="98">
        <v>5376</v>
      </c>
      <c r="BJ21" s="94">
        <f t="shared" si="2"/>
        <v>6081.3312000000005</v>
      </c>
      <c r="BK21" s="86">
        <v>989</v>
      </c>
      <c r="BL21" s="90">
        <f t="shared" si="3"/>
        <v>1118.7568</v>
      </c>
      <c r="IE21" s="22">
        <v>1.01</v>
      </c>
      <c r="IF21" s="22" t="s">
        <v>41</v>
      </c>
      <c r="IG21" s="22" t="s">
        <v>36</v>
      </c>
      <c r="IH21" s="22">
        <v>123.223</v>
      </c>
      <c r="II21" s="22" t="s">
        <v>39</v>
      </c>
    </row>
    <row r="22" spans="1:243" s="21" customFormat="1" ht="81.75" customHeight="1">
      <c r="A22" s="33">
        <v>10</v>
      </c>
      <c r="B22" s="74" t="s">
        <v>341</v>
      </c>
      <c r="C22" s="96" t="s">
        <v>54</v>
      </c>
      <c r="D22" s="102">
        <v>1</v>
      </c>
      <c r="E22" s="107" t="s">
        <v>338</v>
      </c>
      <c r="F22" s="86">
        <v>1175.3168</v>
      </c>
      <c r="G22" s="76"/>
      <c r="H22" s="76"/>
      <c r="I22" s="77" t="s">
        <v>40</v>
      </c>
      <c r="J22" s="78">
        <f>IF(I22="Less(-)",-1,1)</f>
        <v>1</v>
      </c>
      <c r="K22" s="79" t="s">
        <v>64</v>
      </c>
      <c r="L22" s="79" t="s">
        <v>7</v>
      </c>
      <c r="M22" s="80"/>
      <c r="N22" s="76"/>
      <c r="O22" s="76"/>
      <c r="P22" s="81"/>
      <c r="Q22" s="76"/>
      <c r="R22" s="76"/>
      <c r="S22" s="81"/>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3">
        <f>total_amount_ba($B$2,$D$2,D22,F22,J22,K22,M22)</f>
        <v>1175.3168</v>
      </c>
      <c r="BB22" s="84">
        <f>BA22+SUM(N22:AZ22)</f>
        <v>1175.3168</v>
      </c>
      <c r="BC22" s="85" t="str">
        <f>SpellNumber(L22,BB22)</f>
        <v>INR  One Thousand One Hundred &amp; Seventy Five  and Paise Thirty Two Only</v>
      </c>
      <c r="BE22" s="75">
        <v>1039</v>
      </c>
      <c r="BF22" s="75">
        <v>5797</v>
      </c>
      <c r="BG22" s="90">
        <f t="shared" si="0"/>
        <v>6557.566400000001</v>
      </c>
      <c r="BH22" s="90">
        <f t="shared" si="1"/>
        <v>1175.3168</v>
      </c>
      <c r="BI22" s="98">
        <v>6882</v>
      </c>
      <c r="BJ22" s="94">
        <f t="shared" si="2"/>
        <v>7784.918400000001</v>
      </c>
      <c r="BK22" s="86">
        <v>1039</v>
      </c>
      <c r="BL22" s="90">
        <f t="shared" si="3"/>
        <v>1175.3168</v>
      </c>
      <c r="IE22" s="22">
        <v>1.02</v>
      </c>
      <c r="IF22" s="22" t="s">
        <v>43</v>
      </c>
      <c r="IG22" s="22" t="s">
        <v>44</v>
      </c>
      <c r="IH22" s="22">
        <v>213</v>
      </c>
      <c r="II22" s="22" t="s">
        <v>39</v>
      </c>
    </row>
    <row r="23" spans="1:243" s="21" customFormat="1" ht="83.25" customHeight="1">
      <c r="A23" s="33">
        <v>11</v>
      </c>
      <c r="B23" s="74" t="s">
        <v>342</v>
      </c>
      <c r="C23" s="96" t="s">
        <v>55</v>
      </c>
      <c r="D23" s="102">
        <v>1</v>
      </c>
      <c r="E23" s="107" t="s">
        <v>338</v>
      </c>
      <c r="F23" s="86">
        <v>1231.8768</v>
      </c>
      <c r="G23" s="76"/>
      <c r="H23" s="76"/>
      <c r="I23" s="77" t="s">
        <v>40</v>
      </c>
      <c r="J23" s="78">
        <f t="shared" si="4"/>
        <v>1</v>
      </c>
      <c r="K23" s="79" t="s">
        <v>64</v>
      </c>
      <c r="L23" s="79" t="s">
        <v>7</v>
      </c>
      <c r="M23" s="80"/>
      <c r="N23" s="76"/>
      <c r="O23" s="76"/>
      <c r="P23" s="81"/>
      <c r="Q23" s="76"/>
      <c r="R23" s="76"/>
      <c r="S23" s="81"/>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3">
        <f t="shared" si="5"/>
        <v>1231.8768</v>
      </c>
      <c r="BB23" s="84">
        <f t="shared" si="6"/>
        <v>1231.8768</v>
      </c>
      <c r="BC23" s="85" t="str">
        <f t="shared" si="7"/>
        <v>INR  One Thousand Two Hundred &amp; Thirty One  and Paise Eighty Eight Only</v>
      </c>
      <c r="BE23" s="75">
        <v>1089</v>
      </c>
      <c r="BF23" s="75">
        <v>5892</v>
      </c>
      <c r="BG23" s="90">
        <f t="shared" si="0"/>
        <v>6665.030400000001</v>
      </c>
      <c r="BH23" s="90">
        <f t="shared" si="1"/>
        <v>1231.8768</v>
      </c>
      <c r="BI23" s="98">
        <v>6977</v>
      </c>
      <c r="BJ23" s="94">
        <f t="shared" si="2"/>
        <v>7892.3824</v>
      </c>
      <c r="BK23" s="86">
        <v>1089</v>
      </c>
      <c r="BL23" s="90">
        <f t="shared" si="3"/>
        <v>1231.8768</v>
      </c>
      <c r="IE23" s="22">
        <v>2</v>
      </c>
      <c r="IF23" s="22" t="s">
        <v>35</v>
      </c>
      <c r="IG23" s="22" t="s">
        <v>46</v>
      </c>
      <c r="IH23" s="22">
        <v>10</v>
      </c>
      <c r="II23" s="22" t="s">
        <v>39</v>
      </c>
    </row>
    <row r="24" spans="1:243" s="21" customFormat="1" ht="88.5" customHeight="1">
      <c r="A24" s="33">
        <v>12</v>
      </c>
      <c r="B24" s="74" t="s">
        <v>343</v>
      </c>
      <c r="C24" s="96" t="s">
        <v>56</v>
      </c>
      <c r="D24" s="102">
        <v>0.5</v>
      </c>
      <c r="E24" s="107" t="s">
        <v>338</v>
      </c>
      <c r="F24" s="86">
        <v>1288.4368000000002</v>
      </c>
      <c r="G24" s="76"/>
      <c r="H24" s="76"/>
      <c r="I24" s="77" t="s">
        <v>40</v>
      </c>
      <c r="J24" s="78">
        <f t="shared" si="4"/>
        <v>1</v>
      </c>
      <c r="K24" s="79" t="s">
        <v>64</v>
      </c>
      <c r="L24" s="79" t="s">
        <v>7</v>
      </c>
      <c r="M24" s="80"/>
      <c r="N24" s="76"/>
      <c r="O24" s="76"/>
      <c r="P24" s="81"/>
      <c r="Q24" s="76"/>
      <c r="R24" s="76"/>
      <c r="S24" s="81"/>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3">
        <f t="shared" si="5"/>
        <v>644.2184000000001</v>
      </c>
      <c r="BB24" s="84">
        <f t="shared" si="6"/>
        <v>644.2184000000001</v>
      </c>
      <c r="BC24" s="85" t="str">
        <f t="shared" si="7"/>
        <v>INR  Six Hundred &amp; Forty Four  and Paise Twenty Two Only</v>
      </c>
      <c r="BE24" s="75">
        <v>1139</v>
      </c>
      <c r="BF24" s="75">
        <v>5987</v>
      </c>
      <c r="BG24" s="90">
        <f t="shared" si="0"/>
        <v>6772.4944000000005</v>
      </c>
      <c r="BH24" s="90">
        <f t="shared" si="1"/>
        <v>1288.4368000000002</v>
      </c>
      <c r="BI24" s="98">
        <v>7072</v>
      </c>
      <c r="BJ24" s="94">
        <f t="shared" si="2"/>
        <v>7999.8464</v>
      </c>
      <c r="BK24" s="86">
        <v>1139</v>
      </c>
      <c r="BL24" s="90">
        <f t="shared" si="3"/>
        <v>1288.4368000000002</v>
      </c>
      <c r="IE24" s="22">
        <v>1.01</v>
      </c>
      <c r="IF24" s="22" t="s">
        <v>41</v>
      </c>
      <c r="IG24" s="22" t="s">
        <v>36</v>
      </c>
      <c r="IH24" s="22">
        <v>123.223</v>
      </c>
      <c r="II24" s="22" t="s">
        <v>39</v>
      </c>
    </row>
    <row r="25" spans="1:243" s="21" customFormat="1" ht="87" customHeight="1">
      <c r="A25" s="33">
        <v>13</v>
      </c>
      <c r="B25" s="74" t="s">
        <v>344</v>
      </c>
      <c r="C25" s="96" t="s">
        <v>163</v>
      </c>
      <c r="D25" s="102">
        <v>1</v>
      </c>
      <c r="E25" s="107" t="s">
        <v>338</v>
      </c>
      <c r="F25" s="86">
        <v>505.6464</v>
      </c>
      <c r="G25" s="76"/>
      <c r="H25" s="76"/>
      <c r="I25" s="77" t="s">
        <v>40</v>
      </c>
      <c r="J25" s="78">
        <f t="shared" si="4"/>
        <v>1</v>
      </c>
      <c r="K25" s="79" t="s">
        <v>64</v>
      </c>
      <c r="L25" s="79" t="s">
        <v>7</v>
      </c>
      <c r="M25" s="80"/>
      <c r="N25" s="76"/>
      <c r="O25" s="76"/>
      <c r="P25" s="81"/>
      <c r="Q25" s="76"/>
      <c r="R25" s="76"/>
      <c r="S25" s="81"/>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3">
        <f t="shared" si="5"/>
        <v>505.6464</v>
      </c>
      <c r="BB25" s="84">
        <f t="shared" si="6"/>
        <v>505.6464</v>
      </c>
      <c r="BC25" s="85" t="str">
        <f t="shared" si="7"/>
        <v>INR  Five Hundred &amp; Five  and Paise Sixty Five Only</v>
      </c>
      <c r="BE25" s="75">
        <v>447</v>
      </c>
      <c r="BF25" s="75">
        <v>6082</v>
      </c>
      <c r="BG25" s="90">
        <f t="shared" si="0"/>
        <v>6879.958400000001</v>
      </c>
      <c r="BH25" s="90">
        <f t="shared" si="1"/>
        <v>505.6464</v>
      </c>
      <c r="BI25" s="98">
        <v>7167</v>
      </c>
      <c r="BJ25" s="94">
        <f t="shared" si="2"/>
        <v>8107.310400000001</v>
      </c>
      <c r="BK25" s="86">
        <v>447</v>
      </c>
      <c r="BL25" s="90">
        <f t="shared" si="3"/>
        <v>505.6464</v>
      </c>
      <c r="IE25" s="22">
        <v>1.02</v>
      </c>
      <c r="IF25" s="22" t="s">
        <v>43</v>
      </c>
      <c r="IG25" s="22" t="s">
        <v>44</v>
      </c>
      <c r="IH25" s="22">
        <v>213</v>
      </c>
      <c r="II25" s="22" t="s">
        <v>39</v>
      </c>
    </row>
    <row r="26" spans="1:243" s="21" customFormat="1" ht="87.75" customHeight="1">
      <c r="A26" s="33">
        <v>14</v>
      </c>
      <c r="B26" s="74" t="s">
        <v>345</v>
      </c>
      <c r="C26" s="96" t="s">
        <v>57</v>
      </c>
      <c r="D26" s="102">
        <v>1</v>
      </c>
      <c r="E26" s="107" t="s">
        <v>338</v>
      </c>
      <c r="F26" s="86">
        <v>562.2064000000001</v>
      </c>
      <c r="G26" s="76"/>
      <c r="H26" s="76"/>
      <c r="I26" s="77" t="s">
        <v>40</v>
      </c>
      <c r="J26" s="78">
        <f>IF(I26="Less(-)",-1,1)</f>
        <v>1</v>
      </c>
      <c r="K26" s="79" t="s">
        <v>64</v>
      </c>
      <c r="L26" s="79" t="s">
        <v>7</v>
      </c>
      <c r="M26" s="80"/>
      <c r="N26" s="76"/>
      <c r="O26" s="76"/>
      <c r="P26" s="81"/>
      <c r="Q26" s="76"/>
      <c r="R26" s="76"/>
      <c r="S26" s="81"/>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3">
        <f>total_amount_ba($B$2,$D$2,D26,F26,J26,K26,M26)</f>
        <v>562.2064000000001</v>
      </c>
      <c r="BB26" s="84">
        <f>BA26+SUM(N26:AZ26)</f>
        <v>562.2064000000001</v>
      </c>
      <c r="BC26" s="85" t="str">
        <f>SpellNumber(L26,BB26)</f>
        <v>INR  Five Hundred &amp; Sixty Two  and Paise Twenty One Only</v>
      </c>
      <c r="BE26" s="75">
        <v>497</v>
      </c>
      <c r="BF26" s="88">
        <v>363</v>
      </c>
      <c r="BG26" s="90">
        <f t="shared" si="0"/>
        <v>410.6256000000001</v>
      </c>
      <c r="BH26" s="90">
        <f t="shared" si="1"/>
        <v>562.2064000000001</v>
      </c>
      <c r="BI26" s="98">
        <v>369</v>
      </c>
      <c r="BJ26" s="94">
        <f t="shared" si="2"/>
        <v>417.41280000000006</v>
      </c>
      <c r="BK26" s="86">
        <v>497</v>
      </c>
      <c r="BL26" s="90">
        <f t="shared" si="3"/>
        <v>562.2064000000001</v>
      </c>
      <c r="IE26" s="22">
        <v>2</v>
      </c>
      <c r="IF26" s="22" t="s">
        <v>35</v>
      </c>
      <c r="IG26" s="22" t="s">
        <v>46</v>
      </c>
      <c r="IH26" s="22">
        <v>10</v>
      </c>
      <c r="II26" s="22" t="s">
        <v>39</v>
      </c>
    </row>
    <row r="27" spans="1:243" s="21" customFormat="1" ht="83.25" customHeight="1">
      <c r="A27" s="33">
        <v>15</v>
      </c>
      <c r="B27" s="74" t="s">
        <v>346</v>
      </c>
      <c r="C27" s="96" t="s">
        <v>58</v>
      </c>
      <c r="D27" s="102">
        <v>1</v>
      </c>
      <c r="E27" s="107" t="s">
        <v>338</v>
      </c>
      <c r="F27" s="86">
        <v>618.7664000000001</v>
      </c>
      <c r="G27" s="76"/>
      <c r="H27" s="76"/>
      <c r="I27" s="77" t="s">
        <v>40</v>
      </c>
      <c r="J27" s="78">
        <f>IF(I27="Less(-)",-1,1)</f>
        <v>1</v>
      </c>
      <c r="K27" s="79" t="s">
        <v>64</v>
      </c>
      <c r="L27" s="79" t="s">
        <v>7</v>
      </c>
      <c r="M27" s="80"/>
      <c r="N27" s="76"/>
      <c r="O27" s="76"/>
      <c r="P27" s="81"/>
      <c r="Q27" s="76"/>
      <c r="R27" s="76"/>
      <c r="S27" s="81"/>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3">
        <f>total_amount_ba($B$2,$D$2,D27,F27,J27,K27,M27)</f>
        <v>618.7664000000001</v>
      </c>
      <c r="BB27" s="84">
        <f>BA27+SUM(N27:AZ27)</f>
        <v>618.7664000000001</v>
      </c>
      <c r="BC27" s="85" t="str">
        <f>SpellNumber(L27,BB27)</f>
        <v>INR  Six Hundred &amp; Eighteen  and Paise Seventy Seven Only</v>
      </c>
      <c r="BE27" s="75">
        <v>547</v>
      </c>
      <c r="BF27" s="88">
        <v>381</v>
      </c>
      <c r="BG27" s="90">
        <f t="shared" si="0"/>
        <v>430.98720000000003</v>
      </c>
      <c r="BH27" s="90">
        <f t="shared" si="1"/>
        <v>618.7664000000001</v>
      </c>
      <c r="BI27" s="98">
        <v>387</v>
      </c>
      <c r="BJ27" s="94">
        <f t="shared" si="2"/>
        <v>437.77440000000007</v>
      </c>
      <c r="BK27" s="86">
        <v>547</v>
      </c>
      <c r="BL27" s="90">
        <f t="shared" si="3"/>
        <v>618.7664000000001</v>
      </c>
      <c r="IE27" s="22">
        <v>3</v>
      </c>
      <c r="IF27" s="22" t="s">
        <v>48</v>
      </c>
      <c r="IG27" s="22" t="s">
        <v>49</v>
      </c>
      <c r="IH27" s="22">
        <v>10</v>
      </c>
      <c r="II27" s="22" t="s">
        <v>39</v>
      </c>
    </row>
    <row r="28" spans="1:243" s="21" customFormat="1" ht="90" customHeight="1">
      <c r="A28" s="33">
        <v>16</v>
      </c>
      <c r="B28" s="74" t="s">
        <v>347</v>
      </c>
      <c r="C28" s="96" t="s">
        <v>59</v>
      </c>
      <c r="D28" s="102">
        <v>1</v>
      </c>
      <c r="E28" s="107" t="s">
        <v>338</v>
      </c>
      <c r="F28" s="86">
        <v>675.3264000000001</v>
      </c>
      <c r="G28" s="76"/>
      <c r="H28" s="76"/>
      <c r="I28" s="77" t="s">
        <v>40</v>
      </c>
      <c r="J28" s="78">
        <f>IF(I28="Less(-)",-1,1)</f>
        <v>1</v>
      </c>
      <c r="K28" s="79" t="s">
        <v>64</v>
      </c>
      <c r="L28" s="79" t="s">
        <v>7</v>
      </c>
      <c r="M28" s="80"/>
      <c r="N28" s="76"/>
      <c r="O28" s="76"/>
      <c r="P28" s="81"/>
      <c r="Q28" s="76"/>
      <c r="R28" s="76"/>
      <c r="S28" s="81"/>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3">
        <f>total_amount_ba($B$2,$D$2,D28,F28,J28,K28,M28)</f>
        <v>675.3264000000001</v>
      </c>
      <c r="BB28" s="84">
        <f>BA28+SUM(N28:AZ28)</f>
        <v>675.3264000000001</v>
      </c>
      <c r="BC28" s="85" t="str">
        <f>SpellNumber(L28,BB28)</f>
        <v>INR  Six Hundred &amp; Seventy Five  and Paise Thirty Three Only</v>
      </c>
      <c r="BE28" s="75">
        <v>597</v>
      </c>
      <c r="BF28" s="88">
        <v>399</v>
      </c>
      <c r="BG28" s="90">
        <f t="shared" si="0"/>
        <v>451.34880000000004</v>
      </c>
      <c r="BH28" s="90">
        <f t="shared" si="1"/>
        <v>675.3264000000001</v>
      </c>
      <c r="BI28" s="98">
        <v>405</v>
      </c>
      <c r="BJ28" s="94">
        <f t="shared" si="2"/>
        <v>458.136</v>
      </c>
      <c r="BK28" s="86">
        <v>597</v>
      </c>
      <c r="BL28" s="90">
        <f t="shared" si="3"/>
        <v>675.3264000000001</v>
      </c>
      <c r="IE28" s="22"/>
      <c r="IF28" s="22"/>
      <c r="IG28" s="22"/>
      <c r="IH28" s="22"/>
      <c r="II28" s="22"/>
    </row>
    <row r="29" spans="1:243" s="21" customFormat="1" ht="87" customHeight="1">
      <c r="A29" s="33">
        <v>17</v>
      </c>
      <c r="B29" s="74" t="s">
        <v>348</v>
      </c>
      <c r="C29" s="96" t="s">
        <v>60</v>
      </c>
      <c r="D29" s="102">
        <v>0.5</v>
      </c>
      <c r="E29" s="107" t="s">
        <v>338</v>
      </c>
      <c r="F29" s="86">
        <v>731.8864000000001</v>
      </c>
      <c r="G29" s="76"/>
      <c r="H29" s="76"/>
      <c r="I29" s="77" t="s">
        <v>40</v>
      </c>
      <c r="J29" s="78">
        <f>IF(I29="Less(-)",-1,1)</f>
        <v>1</v>
      </c>
      <c r="K29" s="79" t="s">
        <v>64</v>
      </c>
      <c r="L29" s="79" t="s">
        <v>7</v>
      </c>
      <c r="M29" s="80"/>
      <c r="N29" s="76"/>
      <c r="O29" s="76"/>
      <c r="P29" s="81"/>
      <c r="Q29" s="76"/>
      <c r="R29" s="76"/>
      <c r="S29" s="81"/>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3">
        <f>total_amount_ba($B$2,$D$2,D29,F29,J29,K29,M29)</f>
        <v>365.94320000000005</v>
      </c>
      <c r="BB29" s="84">
        <f>BA29+SUM(N29:AZ29)</f>
        <v>365.94320000000005</v>
      </c>
      <c r="BC29" s="85" t="str">
        <f>SpellNumber(L29,BB29)</f>
        <v>INR  Three Hundred &amp; Sixty Five  and Paise Ninety Four Only</v>
      </c>
      <c r="BE29" s="75">
        <v>647</v>
      </c>
      <c r="BF29" s="88">
        <v>417</v>
      </c>
      <c r="BG29" s="90">
        <f t="shared" si="0"/>
        <v>471.71040000000005</v>
      </c>
      <c r="BH29" s="90">
        <f t="shared" si="1"/>
        <v>731.8864000000001</v>
      </c>
      <c r="BI29" s="98">
        <v>423</v>
      </c>
      <c r="BJ29" s="94">
        <f t="shared" si="2"/>
        <v>478.49760000000003</v>
      </c>
      <c r="BK29" s="86">
        <v>647</v>
      </c>
      <c r="BL29" s="90">
        <f t="shared" si="3"/>
        <v>731.8864000000001</v>
      </c>
      <c r="IE29" s="22"/>
      <c r="IF29" s="22"/>
      <c r="IG29" s="22"/>
      <c r="IH29" s="22"/>
      <c r="II29" s="22"/>
    </row>
    <row r="30" spans="1:243" s="21" customFormat="1" ht="119.25" customHeight="1">
      <c r="A30" s="33">
        <v>18</v>
      </c>
      <c r="B30" s="74" t="s">
        <v>349</v>
      </c>
      <c r="C30" s="96" t="s">
        <v>61</v>
      </c>
      <c r="D30" s="102">
        <v>30</v>
      </c>
      <c r="E30" s="102" t="s">
        <v>275</v>
      </c>
      <c r="F30" s="86">
        <v>187.77920000000003</v>
      </c>
      <c r="G30" s="76"/>
      <c r="H30" s="76"/>
      <c r="I30" s="77" t="s">
        <v>40</v>
      </c>
      <c r="J30" s="78">
        <f>IF(I30="Less(-)",-1,1)</f>
        <v>1</v>
      </c>
      <c r="K30" s="79" t="s">
        <v>64</v>
      </c>
      <c r="L30" s="79" t="s">
        <v>7</v>
      </c>
      <c r="M30" s="80"/>
      <c r="N30" s="76"/>
      <c r="O30" s="76"/>
      <c r="P30" s="81"/>
      <c r="Q30" s="76"/>
      <c r="R30" s="76"/>
      <c r="S30" s="81"/>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3">
        <f>total_amount_ba($B$2,$D$2,D30,F30,J30,K30,M30)</f>
        <v>5633.376000000001</v>
      </c>
      <c r="BB30" s="84">
        <f>BA30+SUM(N30:AZ30)</f>
        <v>5633.376000000001</v>
      </c>
      <c r="BC30" s="85" t="str">
        <f>SpellNumber(L30,BB30)</f>
        <v>INR  Five Thousand Six Hundred &amp; Thirty Three  and Paise Thirty Eight Only</v>
      </c>
      <c r="BE30" s="75">
        <v>166</v>
      </c>
      <c r="BF30" s="88">
        <v>435</v>
      </c>
      <c r="BG30" s="90">
        <f t="shared" si="0"/>
        <v>492.07200000000006</v>
      </c>
      <c r="BH30" s="90">
        <f t="shared" si="1"/>
        <v>187.77920000000003</v>
      </c>
      <c r="BI30" s="98">
        <v>71416</v>
      </c>
      <c r="BJ30" s="94">
        <f t="shared" si="2"/>
        <v>80785.77920000002</v>
      </c>
      <c r="BK30" s="86">
        <v>166</v>
      </c>
      <c r="BL30" s="90">
        <f t="shared" si="3"/>
        <v>187.77920000000003</v>
      </c>
      <c r="IE30" s="22"/>
      <c r="IF30" s="22"/>
      <c r="IG30" s="22"/>
      <c r="IH30" s="22"/>
      <c r="II30" s="22"/>
    </row>
    <row r="31" spans="1:243" s="21" customFormat="1" ht="153" customHeight="1">
      <c r="A31" s="33">
        <v>19</v>
      </c>
      <c r="B31" s="74" t="s">
        <v>350</v>
      </c>
      <c r="C31" s="96" t="s">
        <v>70</v>
      </c>
      <c r="D31" s="102">
        <v>20</v>
      </c>
      <c r="E31" s="102" t="s">
        <v>276</v>
      </c>
      <c r="F31" s="86">
        <v>383.4768000000001</v>
      </c>
      <c r="G31" s="76"/>
      <c r="H31" s="76"/>
      <c r="I31" s="77" t="s">
        <v>40</v>
      </c>
      <c r="J31" s="78">
        <f t="shared" si="4"/>
        <v>1</v>
      </c>
      <c r="K31" s="79" t="s">
        <v>64</v>
      </c>
      <c r="L31" s="79" t="s">
        <v>7</v>
      </c>
      <c r="M31" s="80"/>
      <c r="N31" s="76"/>
      <c r="O31" s="76"/>
      <c r="P31" s="81"/>
      <c r="Q31" s="76"/>
      <c r="R31" s="76"/>
      <c r="S31" s="81"/>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3">
        <f t="shared" si="5"/>
        <v>7669.536000000002</v>
      </c>
      <c r="BB31" s="84">
        <f t="shared" si="6"/>
        <v>7669.536000000002</v>
      </c>
      <c r="BC31" s="85" t="str">
        <f t="shared" si="7"/>
        <v>INR  Seven Thousand Six Hundred &amp; Sixty Nine  and Paise Fifty Four Only</v>
      </c>
      <c r="BE31" s="75">
        <v>936.21</v>
      </c>
      <c r="BF31" s="75">
        <v>73743</v>
      </c>
      <c r="BG31" s="90">
        <f t="shared" si="0"/>
        <v>83418.0816</v>
      </c>
      <c r="BH31" s="90">
        <f t="shared" si="1"/>
        <v>1059.0407520000003</v>
      </c>
      <c r="BI31" s="98">
        <v>71896</v>
      </c>
      <c r="BJ31" s="94">
        <f t="shared" si="2"/>
        <v>81328.7552</v>
      </c>
      <c r="BK31" s="86">
        <v>339</v>
      </c>
      <c r="BL31" s="90">
        <f t="shared" si="3"/>
        <v>383.4768000000001</v>
      </c>
      <c r="IE31" s="22"/>
      <c r="IF31" s="22"/>
      <c r="IG31" s="22"/>
      <c r="IH31" s="22"/>
      <c r="II31" s="22"/>
    </row>
    <row r="32" spans="1:243" s="21" customFormat="1" ht="164.25" customHeight="1">
      <c r="A32" s="33">
        <v>20</v>
      </c>
      <c r="B32" s="100" t="s">
        <v>351</v>
      </c>
      <c r="C32" s="96" t="s">
        <v>71</v>
      </c>
      <c r="D32" s="102">
        <v>1</v>
      </c>
      <c r="E32" s="102" t="s">
        <v>287</v>
      </c>
      <c r="F32" s="86">
        <v>134.918224</v>
      </c>
      <c r="G32" s="76"/>
      <c r="H32" s="76"/>
      <c r="I32" s="77" t="s">
        <v>40</v>
      </c>
      <c r="J32" s="78">
        <f t="shared" si="4"/>
        <v>1</v>
      </c>
      <c r="K32" s="79" t="s">
        <v>64</v>
      </c>
      <c r="L32" s="79" t="s">
        <v>7</v>
      </c>
      <c r="M32" s="80"/>
      <c r="N32" s="76"/>
      <c r="O32" s="76"/>
      <c r="P32" s="81"/>
      <c r="Q32" s="76"/>
      <c r="R32" s="76"/>
      <c r="S32" s="81"/>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3">
        <f t="shared" si="5"/>
        <v>134.918224</v>
      </c>
      <c r="BB32" s="84">
        <f t="shared" si="6"/>
        <v>134.918224</v>
      </c>
      <c r="BC32" s="85" t="str">
        <f t="shared" si="7"/>
        <v>INR  One Hundred &amp; Thirty Four  and Paise Ninety Two Only</v>
      </c>
      <c r="BE32" s="75">
        <v>361</v>
      </c>
      <c r="BF32" s="75">
        <v>74173</v>
      </c>
      <c r="BG32" s="90">
        <f t="shared" si="0"/>
        <v>83904.49760000002</v>
      </c>
      <c r="BH32" s="90">
        <f t="shared" si="1"/>
        <v>408.36320000000006</v>
      </c>
      <c r="BI32" s="98">
        <v>72376</v>
      </c>
      <c r="BJ32" s="94">
        <f t="shared" si="2"/>
        <v>81871.73120000001</v>
      </c>
      <c r="BK32" s="86">
        <v>119.27</v>
      </c>
      <c r="BL32" s="90">
        <f t="shared" si="3"/>
        <v>134.918224</v>
      </c>
      <c r="IE32" s="22"/>
      <c r="IF32" s="22"/>
      <c r="IG32" s="22"/>
      <c r="IH32" s="22"/>
      <c r="II32" s="22"/>
    </row>
    <row r="33" spans="1:243" s="21" customFormat="1" ht="204" customHeight="1">
      <c r="A33" s="33">
        <v>21</v>
      </c>
      <c r="B33" s="100" t="s">
        <v>352</v>
      </c>
      <c r="C33" s="96" t="s">
        <v>72</v>
      </c>
      <c r="D33" s="102">
        <v>0.5</v>
      </c>
      <c r="E33" s="102" t="s">
        <v>287</v>
      </c>
      <c r="F33" s="86">
        <v>217.620256</v>
      </c>
      <c r="G33" s="76"/>
      <c r="H33" s="76"/>
      <c r="I33" s="77" t="s">
        <v>40</v>
      </c>
      <c r="J33" s="78">
        <f t="shared" si="4"/>
        <v>1</v>
      </c>
      <c r="K33" s="79" t="s">
        <v>64</v>
      </c>
      <c r="L33" s="79" t="s">
        <v>7</v>
      </c>
      <c r="M33" s="80"/>
      <c r="N33" s="76"/>
      <c r="O33" s="76"/>
      <c r="P33" s="81"/>
      <c r="Q33" s="76"/>
      <c r="R33" s="76"/>
      <c r="S33" s="81"/>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3">
        <f t="shared" si="5"/>
        <v>108.810128</v>
      </c>
      <c r="BB33" s="84">
        <f t="shared" si="6"/>
        <v>108.810128</v>
      </c>
      <c r="BC33" s="85" t="str">
        <f t="shared" si="7"/>
        <v>INR  One Hundred &amp; Eight  and Paise Eighty One Only</v>
      </c>
      <c r="BE33" s="75">
        <v>5449</v>
      </c>
      <c r="BF33" s="75">
        <v>74603</v>
      </c>
      <c r="BG33" s="90">
        <f t="shared" si="0"/>
        <v>84390.91360000001</v>
      </c>
      <c r="BH33" s="90">
        <f t="shared" si="1"/>
        <v>6163.908800000001</v>
      </c>
      <c r="BI33" s="98">
        <v>72856</v>
      </c>
      <c r="BJ33" s="94">
        <f t="shared" si="2"/>
        <v>82414.7072</v>
      </c>
      <c r="BK33" s="86">
        <v>192.38</v>
      </c>
      <c r="BL33" s="90">
        <f t="shared" si="3"/>
        <v>217.620256</v>
      </c>
      <c r="IE33" s="22"/>
      <c r="IF33" s="22"/>
      <c r="IG33" s="22"/>
      <c r="IH33" s="22"/>
      <c r="II33" s="22"/>
    </row>
    <row r="34" spans="1:243" s="21" customFormat="1" ht="130.5" customHeight="1">
      <c r="A34" s="33">
        <v>22</v>
      </c>
      <c r="B34" s="74" t="s">
        <v>353</v>
      </c>
      <c r="C34" s="96" t="s">
        <v>73</v>
      </c>
      <c r="D34" s="102">
        <v>0.5</v>
      </c>
      <c r="E34" s="102" t="s">
        <v>287</v>
      </c>
      <c r="F34" s="86">
        <v>87.71324800000002</v>
      </c>
      <c r="G34" s="76"/>
      <c r="H34" s="76"/>
      <c r="I34" s="77" t="s">
        <v>40</v>
      </c>
      <c r="J34" s="78">
        <f t="shared" si="4"/>
        <v>1</v>
      </c>
      <c r="K34" s="79" t="s">
        <v>64</v>
      </c>
      <c r="L34" s="79" t="s">
        <v>7</v>
      </c>
      <c r="M34" s="80"/>
      <c r="N34" s="76"/>
      <c r="O34" s="76"/>
      <c r="P34" s="81"/>
      <c r="Q34" s="76"/>
      <c r="R34" s="76"/>
      <c r="S34" s="81"/>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3">
        <f t="shared" si="5"/>
        <v>43.85662400000001</v>
      </c>
      <c r="BB34" s="84">
        <f t="shared" si="6"/>
        <v>43.85662400000001</v>
      </c>
      <c r="BC34" s="85" t="str">
        <f t="shared" si="7"/>
        <v>INR  Forty Three and Paise Eighty Six Only</v>
      </c>
      <c r="BE34" s="75">
        <v>6616</v>
      </c>
      <c r="BF34" s="75">
        <v>75033</v>
      </c>
      <c r="BG34" s="90">
        <f t="shared" si="0"/>
        <v>84877.32960000001</v>
      </c>
      <c r="BH34" s="90">
        <f t="shared" si="1"/>
        <v>7484.019200000001</v>
      </c>
      <c r="BI34" s="98">
        <v>5413</v>
      </c>
      <c r="BJ34" s="94">
        <f t="shared" si="2"/>
        <v>6123.185600000001</v>
      </c>
      <c r="BK34" s="86">
        <v>77.54</v>
      </c>
      <c r="BL34" s="90">
        <f t="shared" si="3"/>
        <v>87.71324800000002</v>
      </c>
      <c r="IE34" s="22"/>
      <c r="IF34" s="22"/>
      <c r="IG34" s="22"/>
      <c r="IH34" s="22"/>
      <c r="II34" s="22"/>
    </row>
    <row r="35" spans="1:243" s="21" customFormat="1" ht="66" customHeight="1">
      <c r="A35" s="33">
        <v>23</v>
      </c>
      <c r="B35" s="74" t="s">
        <v>354</v>
      </c>
      <c r="C35" s="96" t="s">
        <v>74</v>
      </c>
      <c r="D35" s="102">
        <v>2</v>
      </c>
      <c r="E35" s="107" t="s">
        <v>338</v>
      </c>
      <c r="F35" s="86">
        <v>6081.3312000000005</v>
      </c>
      <c r="G35" s="76"/>
      <c r="H35" s="76"/>
      <c r="I35" s="77" t="s">
        <v>40</v>
      </c>
      <c r="J35" s="78">
        <f t="shared" si="4"/>
        <v>1</v>
      </c>
      <c r="K35" s="79" t="s">
        <v>64</v>
      </c>
      <c r="L35" s="79" t="s">
        <v>7</v>
      </c>
      <c r="M35" s="80"/>
      <c r="N35" s="76"/>
      <c r="O35" s="76"/>
      <c r="P35" s="81"/>
      <c r="Q35" s="76"/>
      <c r="R35" s="76"/>
      <c r="S35" s="81"/>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3">
        <f t="shared" si="5"/>
        <v>12162.662400000001</v>
      </c>
      <c r="BB35" s="84">
        <f t="shared" si="6"/>
        <v>12162.662400000001</v>
      </c>
      <c r="BC35" s="85" t="str">
        <f t="shared" si="7"/>
        <v>INR  Twelve Thousand One Hundred &amp; Sixty Two  and Paise Sixty Six Only</v>
      </c>
      <c r="BE35" s="75">
        <v>6711</v>
      </c>
      <c r="BF35" s="75">
        <v>75463</v>
      </c>
      <c r="BG35" s="90">
        <f t="shared" si="0"/>
        <v>85363.74560000001</v>
      </c>
      <c r="BH35" s="90">
        <f t="shared" si="1"/>
        <v>7591.483200000001</v>
      </c>
      <c r="BI35" s="98">
        <v>5636</v>
      </c>
      <c r="BJ35" s="94">
        <f t="shared" si="2"/>
        <v>6375.443200000001</v>
      </c>
      <c r="BK35" s="86">
        <v>5376</v>
      </c>
      <c r="BL35" s="90">
        <f t="shared" si="3"/>
        <v>6081.3312000000005</v>
      </c>
      <c r="IE35" s="22"/>
      <c r="IF35" s="22"/>
      <c r="IG35" s="22"/>
      <c r="IH35" s="22"/>
      <c r="II35" s="22"/>
    </row>
    <row r="36" spans="1:243" s="21" customFormat="1" ht="78" customHeight="1">
      <c r="A36" s="33">
        <v>24</v>
      </c>
      <c r="B36" s="74" t="s">
        <v>355</v>
      </c>
      <c r="C36" s="96" t="s">
        <v>75</v>
      </c>
      <c r="D36" s="102">
        <v>1</v>
      </c>
      <c r="E36" s="107" t="s">
        <v>338</v>
      </c>
      <c r="F36" s="86">
        <v>6899.188800000001</v>
      </c>
      <c r="G36" s="76"/>
      <c r="H36" s="76"/>
      <c r="I36" s="77" t="s">
        <v>40</v>
      </c>
      <c r="J36" s="78">
        <f>IF(I36="Less(-)",-1,1)</f>
        <v>1</v>
      </c>
      <c r="K36" s="79" t="s">
        <v>64</v>
      </c>
      <c r="L36" s="79" t="s">
        <v>7</v>
      </c>
      <c r="M36" s="80"/>
      <c r="N36" s="76"/>
      <c r="O36" s="76"/>
      <c r="P36" s="81"/>
      <c r="Q36" s="76"/>
      <c r="R36" s="76"/>
      <c r="S36" s="81"/>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3">
        <f>total_amount_ba($B$2,$D$2,D36,F36,J36,K36,M36)</f>
        <v>6899.188800000001</v>
      </c>
      <c r="BB36" s="84">
        <f>BA36+SUM(N36:AZ36)</f>
        <v>6899.188800000001</v>
      </c>
      <c r="BC36" s="85" t="str">
        <f>SpellNumber(L36,BB36)</f>
        <v>INR  Six Thousand Eight Hundred &amp; Ninety Nine  and Paise Nineteen Only</v>
      </c>
      <c r="BE36" s="75">
        <v>6806</v>
      </c>
      <c r="BF36" s="75">
        <v>5172</v>
      </c>
      <c r="BG36" s="90">
        <f t="shared" si="0"/>
        <v>5850.566400000001</v>
      </c>
      <c r="BH36" s="90">
        <f t="shared" si="1"/>
        <v>7698.947200000001</v>
      </c>
      <c r="BI36" s="98">
        <v>5747</v>
      </c>
      <c r="BJ36" s="94">
        <f t="shared" si="2"/>
        <v>6501.0064</v>
      </c>
      <c r="BK36" s="86">
        <v>6099</v>
      </c>
      <c r="BL36" s="90">
        <f t="shared" si="3"/>
        <v>6899.188800000001</v>
      </c>
      <c r="IE36" s="22"/>
      <c r="IF36" s="22"/>
      <c r="IG36" s="22"/>
      <c r="IH36" s="22"/>
      <c r="II36" s="22"/>
    </row>
    <row r="37" spans="1:243" s="21" customFormat="1" ht="81" customHeight="1">
      <c r="A37" s="33">
        <v>25</v>
      </c>
      <c r="B37" s="74" t="s">
        <v>356</v>
      </c>
      <c r="C37" s="96" t="s">
        <v>76</v>
      </c>
      <c r="D37" s="102">
        <v>1</v>
      </c>
      <c r="E37" s="107" t="s">
        <v>338</v>
      </c>
      <c r="F37" s="86">
        <v>7006.652800000001</v>
      </c>
      <c r="G37" s="76"/>
      <c r="H37" s="76"/>
      <c r="I37" s="77" t="s">
        <v>40</v>
      </c>
      <c r="J37" s="78">
        <f t="shared" si="4"/>
        <v>1</v>
      </c>
      <c r="K37" s="79" t="s">
        <v>64</v>
      </c>
      <c r="L37" s="79" t="s">
        <v>7</v>
      </c>
      <c r="M37" s="80"/>
      <c r="N37" s="76"/>
      <c r="O37" s="76"/>
      <c r="P37" s="81"/>
      <c r="Q37" s="76"/>
      <c r="R37" s="76"/>
      <c r="S37" s="81"/>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3">
        <f t="shared" si="5"/>
        <v>7006.652800000001</v>
      </c>
      <c r="BB37" s="84">
        <f t="shared" si="6"/>
        <v>7006.652800000001</v>
      </c>
      <c r="BC37" s="85" t="str">
        <f t="shared" si="7"/>
        <v>INR  Seven Thousand  &amp;Six  and Paise Sixty Five Only</v>
      </c>
      <c r="BE37" s="75">
        <v>6901</v>
      </c>
      <c r="BF37" s="75">
        <v>5395</v>
      </c>
      <c r="BG37" s="90">
        <f t="shared" si="0"/>
        <v>6102.8240000000005</v>
      </c>
      <c r="BH37" s="90">
        <f t="shared" si="1"/>
        <v>7806.4112000000005</v>
      </c>
      <c r="BI37" s="98">
        <v>5858</v>
      </c>
      <c r="BJ37" s="94">
        <f t="shared" si="2"/>
        <v>6626.569600000001</v>
      </c>
      <c r="BK37" s="86">
        <v>6194</v>
      </c>
      <c r="BL37" s="90">
        <f t="shared" si="3"/>
        <v>7006.652800000001</v>
      </c>
      <c r="IE37" s="22"/>
      <c r="IF37" s="22"/>
      <c r="IG37" s="22"/>
      <c r="IH37" s="22"/>
      <c r="II37" s="22"/>
    </row>
    <row r="38" spans="1:243" s="21" customFormat="1" ht="72.75" customHeight="1">
      <c r="A38" s="33">
        <v>26</v>
      </c>
      <c r="B38" s="74" t="s">
        <v>357</v>
      </c>
      <c r="C38" s="96" t="s">
        <v>77</v>
      </c>
      <c r="D38" s="102">
        <v>1</v>
      </c>
      <c r="E38" s="107" t="s">
        <v>338</v>
      </c>
      <c r="F38" s="86">
        <v>7114.116800000001</v>
      </c>
      <c r="G38" s="76"/>
      <c r="H38" s="76"/>
      <c r="I38" s="77" t="s">
        <v>40</v>
      </c>
      <c r="J38" s="78">
        <f t="shared" si="4"/>
        <v>1</v>
      </c>
      <c r="K38" s="79" t="s">
        <v>64</v>
      </c>
      <c r="L38" s="79" t="s">
        <v>7</v>
      </c>
      <c r="M38" s="80"/>
      <c r="N38" s="76"/>
      <c r="O38" s="76"/>
      <c r="P38" s="81"/>
      <c r="Q38" s="76"/>
      <c r="R38" s="76"/>
      <c r="S38" s="81"/>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3">
        <f t="shared" si="5"/>
        <v>7114.116800000001</v>
      </c>
      <c r="BB38" s="84">
        <f t="shared" si="6"/>
        <v>7114.116800000001</v>
      </c>
      <c r="BC38" s="85" t="str">
        <f t="shared" si="7"/>
        <v>INR  Seven Thousand One Hundred &amp; Fourteen  and Paise Twelve Only</v>
      </c>
      <c r="BE38" s="75">
        <v>6996</v>
      </c>
      <c r="BF38" s="75">
        <v>5506</v>
      </c>
      <c r="BG38" s="90">
        <f t="shared" si="0"/>
        <v>6228.3872</v>
      </c>
      <c r="BH38" s="90">
        <f t="shared" si="1"/>
        <v>7913.8752</v>
      </c>
      <c r="BI38" s="98">
        <v>5969</v>
      </c>
      <c r="BJ38" s="94">
        <f t="shared" si="2"/>
        <v>6752.1328</v>
      </c>
      <c r="BK38" s="86">
        <v>6289</v>
      </c>
      <c r="BL38" s="90">
        <f t="shared" si="3"/>
        <v>7114.116800000001</v>
      </c>
      <c r="IE38" s="22"/>
      <c r="IF38" s="22"/>
      <c r="IG38" s="22"/>
      <c r="IH38" s="22"/>
      <c r="II38" s="22"/>
    </row>
    <row r="39" spans="1:243" s="21" customFormat="1" ht="72" customHeight="1">
      <c r="A39" s="33">
        <v>27</v>
      </c>
      <c r="B39" s="74" t="s">
        <v>358</v>
      </c>
      <c r="C39" s="96" t="s">
        <v>78</v>
      </c>
      <c r="D39" s="102">
        <v>1</v>
      </c>
      <c r="E39" s="107" t="s">
        <v>338</v>
      </c>
      <c r="F39" s="86">
        <v>7221.580800000001</v>
      </c>
      <c r="G39" s="76"/>
      <c r="H39" s="76"/>
      <c r="I39" s="77" t="s">
        <v>40</v>
      </c>
      <c r="J39" s="78">
        <f t="shared" si="4"/>
        <v>1</v>
      </c>
      <c r="K39" s="79" t="s">
        <v>64</v>
      </c>
      <c r="L39" s="79" t="s">
        <v>7</v>
      </c>
      <c r="M39" s="80"/>
      <c r="N39" s="76"/>
      <c r="O39" s="76"/>
      <c r="P39" s="81"/>
      <c r="Q39" s="76"/>
      <c r="R39" s="76"/>
      <c r="S39" s="81"/>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3">
        <f t="shared" si="5"/>
        <v>7221.580800000001</v>
      </c>
      <c r="BB39" s="84">
        <f t="shared" si="6"/>
        <v>7221.580800000001</v>
      </c>
      <c r="BC39" s="85" t="str">
        <f t="shared" si="7"/>
        <v>INR  Seven Thousand Two Hundred &amp; Twenty One  and Paise Fifty Eight Only</v>
      </c>
      <c r="BE39" s="75">
        <v>71416</v>
      </c>
      <c r="BF39" s="75">
        <v>5617</v>
      </c>
      <c r="BG39" s="90">
        <f t="shared" si="0"/>
        <v>6353.950400000001</v>
      </c>
      <c r="BH39" s="90">
        <f t="shared" si="1"/>
        <v>80785.77920000002</v>
      </c>
      <c r="BI39" s="98">
        <v>736</v>
      </c>
      <c r="BJ39" s="94">
        <f t="shared" si="2"/>
        <v>832.5632</v>
      </c>
      <c r="BK39" s="86">
        <v>6384</v>
      </c>
      <c r="BL39" s="90">
        <f t="shared" si="3"/>
        <v>7221.580800000001</v>
      </c>
      <c r="IE39" s="22"/>
      <c r="IF39" s="22"/>
      <c r="IG39" s="22"/>
      <c r="IH39" s="22"/>
      <c r="II39" s="22"/>
    </row>
    <row r="40" spans="1:243" s="21" customFormat="1" ht="72.75" customHeight="1">
      <c r="A40" s="33">
        <v>28</v>
      </c>
      <c r="B40" s="74" t="s">
        <v>359</v>
      </c>
      <c r="C40" s="96" t="s">
        <v>79</v>
      </c>
      <c r="D40" s="102">
        <v>0.5</v>
      </c>
      <c r="E40" s="107" t="s">
        <v>338</v>
      </c>
      <c r="F40" s="86">
        <v>7329.044800000001</v>
      </c>
      <c r="G40" s="76"/>
      <c r="H40" s="76"/>
      <c r="I40" s="77" t="s">
        <v>40</v>
      </c>
      <c r="J40" s="78">
        <f t="shared" si="4"/>
        <v>1</v>
      </c>
      <c r="K40" s="79" t="s">
        <v>64</v>
      </c>
      <c r="L40" s="79" t="s">
        <v>7</v>
      </c>
      <c r="M40" s="80"/>
      <c r="N40" s="76"/>
      <c r="O40" s="76"/>
      <c r="P40" s="81"/>
      <c r="Q40" s="76"/>
      <c r="R40" s="76"/>
      <c r="S40" s="81"/>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3">
        <f t="shared" si="5"/>
        <v>3664.5224000000003</v>
      </c>
      <c r="BB40" s="84">
        <f t="shared" si="6"/>
        <v>3664.5224000000003</v>
      </c>
      <c r="BC40" s="85" t="str">
        <f t="shared" si="7"/>
        <v>INR  Three Thousand Six Hundred &amp; Sixty Four  and Paise Fifty Two Only</v>
      </c>
      <c r="BE40" s="75">
        <v>71896</v>
      </c>
      <c r="BF40" s="75">
        <v>5728</v>
      </c>
      <c r="BG40" s="90">
        <f t="shared" si="0"/>
        <v>6479.5136</v>
      </c>
      <c r="BH40" s="90">
        <f t="shared" si="1"/>
        <v>81328.7552</v>
      </c>
      <c r="BI40" s="98">
        <v>748</v>
      </c>
      <c r="BJ40" s="94">
        <f t="shared" si="2"/>
        <v>846.1376000000001</v>
      </c>
      <c r="BK40" s="86">
        <v>6479</v>
      </c>
      <c r="BL40" s="90">
        <f t="shared" si="3"/>
        <v>7329.044800000001</v>
      </c>
      <c r="IE40" s="22"/>
      <c r="IF40" s="22"/>
      <c r="IG40" s="22"/>
      <c r="IH40" s="22"/>
      <c r="II40" s="22"/>
    </row>
    <row r="41" spans="1:243" s="21" customFormat="1" ht="252.75" customHeight="1">
      <c r="A41" s="33">
        <v>29</v>
      </c>
      <c r="B41" s="74" t="s">
        <v>361</v>
      </c>
      <c r="C41" s="96" t="s">
        <v>80</v>
      </c>
      <c r="D41" s="102">
        <v>7</v>
      </c>
      <c r="E41" s="107" t="s">
        <v>338</v>
      </c>
      <c r="F41" s="86">
        <v>7468.182400000001</v>
      </c>
      <c r="G41" s="76"/>
      <c r="H41" s="76"/>
      <c r="I41" s="77" t="s">
        <v>40</v>
      </c>
      <c r="J41" s="78">
        <f t="shared" si="4"/>
        <v>1</v>
      </c>
      <c r="K41" s="79" t="s">
        <v>64</v>
      </c>
      <c r="L41" s="79" t="s">
        <v>7</v>
      </c>
      <c r="M41" s="80"/>
      <c r="N41" s="76"/>
      <c r="O41" s="76"/>
      <c r="P41" s="81"/>
      <c r="Q41" s="76"/>
      <c r="R41" s="76"/>
      <c r="S41" s="81"/>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3">
        <f t="shared" si="5"/>
        <v>52277.27680000001</v>
      </c>
      <c r="BB41" s="84">
        <f t="shared" si="6"/>
        <v>52277.27680000001</v>
      </c>
      <c r="BC41" s="85" t="str">
        <f t="shared" si="7"/>
        <v>INR  Fifty Two Thousand Two Hundred &amp; Seventy Seven  and Paise Twenty Eight Only</v>
      </c>
      <c r="BE41" s="75">
        <v>72376</v>
      </c>
      <c r="BF41" s="75">
        <v>5839</v>
      </c>
      <c r="BG41" s="90">
        <f t="shared" si="0"/>
        <v>6605.076800000001</v>
      </c>
      <c r="BH41" s="90">
        <f t="shared" si="1"/>
        <v>81871.73120000001</v>
      </c>
      <c r="BI41" s="98">
        <v>760</v>
      </c>
      <c r="BJ41" s="94">
        <f t="shared" si="2"/>
        <v>859.7120000000001</v>
      </c>
      <c r="BK41" s="86">
        <v>6602</v>
      </c>
      <c r="BL41" s="90">
        <f t="shared" si="3"/>
        <v>7468.182400000001</v>
      </c>
      <c r="IE41" s="22"/>
      <c r="IF41" s="22"/>
      <c r="IG41" s="22"/>
      <c r="IH41" s="22"/>
      <c r="II41" s="22"/>
    </row>
    <row r="42" spans="1:243" s="21" customFormat="1" ht="256.5" customHeight="1">
      <c r="A42" s="33">
        <v>30</v>
      </c>
      <c r="B42" s="74" t="s">
        <v>362</v>
      </c>
      <c r="C42" s="96" t="s">
        <v>81</v>
      </c>
      <c r="D42" s="102">
        <v>4</v>
      </c>
      <c r="E42" s="107" t="s">
        <v>338</v>
      </c>
      <c r="F42" s="86">
        <v>7575.6464000000005</v>
      </c>
      <c r="G42" s="76"/>
      <c r="H42" s="76"/>
      <c r="I42" s="77" t="s">
        <v>40</v>
      </c>
      <c r="J42" s="78">
        <f>IF(I42="Less(-)",-1,1)</f>
        <v>1</v>
      </c>
      <c r="K42" s="79" t="s">
        <v>64</v>
      </c>
      <c r="L42" s="79" t="s">
        <v>7</v>
      </c>
      <c r="M42" s="80"/>
      <c r="N42" s="76"/>
      <c r="O42" s="76"/>
      <c r="P42" s="81"/>
      <c r="Q42" s="76"/>
      <c r="R42" s="76"/>
      <c r="S42" s="81"/>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3">
        <f>total_amount_ba($B$2,$D$2,D42,F42,J42,K42,M42)</f>
        <v>30302.585600000002</v>
      </c>
      <c r="BB42" s="84">
        <f>BA42+SUM(N42:AZ42)</f>
        <v>30302.585600000002</v>
      </c>
      <c r="BC42" s="85" t="str">
        <f>SpellNumber(L42,BB42)</f>
        <v>INR  Thirty Thousand Three Hundred &amp; Two  and Paise Fifty Nine Only</v>
      </c>
      <c r="BE42" s="75">
        <v>73336</v>
      </c>
      <c r="BF42" s="75">
        <v>686</v>
      </c>
      <c r="BG42" s="90">
        <f t="shared" si="0"/>
        <v>776.0032000000001</v>
      </c>
      <c r="BH42" s="90">
        <f t="shared" si="1"/>
        <v>82957.68320000001</v>
      </c>
      <c r="BI42" s="98">
        <v>21</v>
      </c>
      <c r="BJ42" s="94">
        <f t="shared" si="2"/>
        <v>23.755200000000002</v>
      </c>
      <c r="BK42" s="86">
        <v>6697</v>
      </c>
      <c r="BL42" s="90">
        <f t="shared" si="3"/>
        <v>7575.6464000000005</v>
      </c>
      <c r="IE42" s="22"/>
      <c r="IF42" s="22"/>
      <c r="IG42" s="22"/>
      <c r="IH42" s="22"/>
      <c r="II42" s="22"/>
    </row>
    <row r="43" spans="1:243" s="21" customFormat="1" ht="251.25" customHeight="1">
      <c r="A43" s="33">
        <v>31</v>
      </c>
      <c r="B43" s="74" t="s">
        <v>363</v>
      </c>
      <c r="C43" s="96" t="s">
        <v>82</v>
      </c>
      <c r="D43" s="102">
        <v>4</v>
      </c>
      <c r="E43" s="107" t="s">
        <v>338</v>
      </c>
      <c r="F43" s="86">
        <v>7683.110400000001</v>
      </c>
      <c r="G43" s="76"/>
      <c r="H43" s="76"/>
      <c r="I43" s="77" t="s">
        <v>40</v>
      </c>
      <c r="J43" s="78">
        <f t="shared" si="4"/>
        <v>1</v>
      </c>
      <c r="K43" s="79" t="s">
        <v>64</v>
      </c>
      <c r="L43" s="79" t="s">
        <v>7</v>
      </c>
      <c r="M43" s="80"/>
      <c r="N43" s="76"/>
      <c r="O43" s="76"/>
      <c r="P43" s="81"/>
      <c r="Q43" s="76"/>
      <c r="R43" s="76"/>
      <c r="S43" s="81"/>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3">
        <f t="shared" si="5"/>
        <v>30732.441600000006</v>
      </c>
      <c r="BB43" s="84">
        <f t="shared" si="6"/>
        <v>30732.441600000006</v>
      </c>
      <c r="BC43" s="85" t="str">
        <f t="shared" si="7"/>
        <v>INR  Thirty Thousand Seven Hundred &amp; Thirty Two  and Paise Forty Four Only</v>
      </c>
      <c r="BE43" s="75">
        <v>335</v>
      </c>
      <c r="BF43" s="75">
        <v>698</v>
      </c>
      <c r="BG43" s="90">
        <f t="shared" si="0"/>
        <v>789.5776000000001</v>
      </c>
      <c r="BH43" s="90">
        <f t="shared" si="1"/>
        <v>378.95200000000006</v>
      </c>
      <c r="BI43" s="98">
        <v>497</v>
      </c>
      <c r="BJ43" s="94">
        <f t="shared" si="2"/>
        <v>562.2064000000001</v>
      </c>
      <c r="BK43" s="86">
        <v>6792</v>
      </c>
      <c r="BL43" s="90">
        <f t="shared" si="3"/>
        <v>7683.110400000001</v>
      </c>
      <c r="IE43" s="22"/>
      <c r="IF43" s="22"/>
      <c r="IG43" s="22"/>
      <c r="IH43" s="22"/>
      <c r="II43" s="22"/>
    </row>
    <row r="44" spans="1:243" s="21" customFormat="1" ht="260.25" customHeight="1">
      <c r="A44" s="33">
        <v>32</v>
      </c>
      <c r="B44" s="74" t="s">
        <v>364</v>
      </c>
      <c r="C44" s="96" t="s">
        <v>83</v>
      </c>
      <c r="D44" s="102">
        <v>4</v>
      </c>
      <c r="E44" s="107" t="s">
        <v>338</v>
      </c>
      <c r="F44" s="86">
        <v>7790.5744</v>
      </c>
      <c r="G44" s="76"/>
      <c r="H44" s="76"/>
      <c r="I44" s="77" t="s">
        <v>40</v>
      </c>
      <c r="J44" s="78">
        <f t="shared" si="4"/>
        <v>1</v>
      </c>
      <c r="K44" s="79" t="s">
        <v>64</v>
      </c>
      <c r="L44" s="79" t="s">
        <v>7</v>
      </c>
      <c r="M44" s="80"/>
      <c r="N44" s="76"/>
      <c r="O44" s="76"/>
      <c r="P44" s="81"/>
      <c r="Q44" s="76"/>
      <c r="R44" s="76"/>
      <c r="S44" s="81"/>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3">
        <f t="shared" si="5"/>
        <v>31162.2976</v>
      </c>
      <c r="BB44" s="84">
        <f t="shared" si="6"/>
        <v>31162.2976</v>
      </c>
      <c r="BC44" s="85" t="str">
        <f t="shared" si="7"/>
        <v>INR  Thirty One Thousand One Hundred &amp; Sixty Two  and Paise Thirty Only</v>
      </c>
      <c r="BE44" s="75">
        <v>353</v>
      </c>
      <c r="BF44" s="75">
        <v>710</v>
      </c>
      <c r="BG44" s="90">
        <f t="shared" si="0"/>
        <v>803.152</v>
      </c>
      <c r="BH44" s="90">
        <f t="shared" si="1"/>
        <v>399.3136</v>
      </c>
      <c r="BI44" s="98">
        <v>2763</v>
      </c>
      <c r="BJ44" s="94">
        <f t="shared" si="2"/>
        <v>3125.5056000000004</v>
      </c>
      <c r="BK44" s="86">
        <v>6887</v>
      </c>
      <c r="BL44" s="90">
        <f t="shared" si="3"/>
        <v>7790.5744</v>
      </c>
      <c r="IE44" s="22"/>
      <c r="IF44" s="22"/>
      <c r="IG44" s="22"/>
      <c r="IH44" s="22"/>
      <c r="II44" s="22"/>
    </row>
    <row r="45" spans="1:243" s="21" customFormat="1" ht="266.25" customHeight="1">
      <c r="A45" s="33">
        <v>33</v>
      </c>
      <c r="B45" s="74" t="s">
        <v>360</v>
      </c>
      <c r="C45" s="96" t="s">
        <v>84</v>
      </c>
      <c r="D45" s="102">
        <v>1</v>
      </c>
      <c r="E45" s="107" t="s">
        <v>338</v>
      </c>
      <c r="F45" s="86">
        <v>7898.038400000001</v>
      </c>
      <c r="G45" s="76"/>
      <c r="H45" s="76"/>
      <c r="I45" s="77" t="s">
        <v>40</v>
      </c>
      <c r="J45" s="78">
        <f t="shared" si="4"/>
        <v>1</v>
      </c>
      <c r="K45" s="79" t="s">
        <v>64</v>
      </c>
      <c r="L45" s="79" t="s">
        <v>7</v>
      </c>
      <c r="M45" s="80"/>
      <c r="N45" s="76"/>
      <c r="O45" s="76"/>
      <c r="P45" s="81"/>
      <c r="Q45" s="76"/>
      <c r="R45" s="76"/>
      <c r="S45" s="81"/>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3">
        <f t="shared" si="5"/>
        <v>7898.038400000001</v>
      </c>
      <c r="BB45" s="84">
        <f t="shared" si="6"/>
        <v>7898.038400000001</v>
      </c>
      <c r="BC45" s="85" t="str">
        <f t="shared" si="7"/>
        <v>INR  Seven Thousand Eight Hundred &amp; Ninety Eight  and Paise Four Only</v>
      </c>
      <c r="BE45" s="75">
        <v>371</v>
      </c>
      <c r="BF45" s="75">
        <v>196</v>
      </c>
      <c r="BG45" s="90">
        <f t="shared" si="0"/>
        <v>221.7152</v>
      </c>
      <c r="BH45" s="90">
        <f t="shared" si="1"/>
        <v>419.6752</v>
      </c>
      <c r="BI45" s="98">
        <v>2777</v>
      </c>
      <c r="BJ45" s="94">
        <f t="shared" si="2"/>
        <v>3141.3424000000005</v>
      </c>
      <c r="BK45" s="86">
        <v>6982</v>
      </c>
      <c r="BL45" s="90">
        <f t="shared" si="3"/>
        <v>7898.038400000001</v>
      </c>
      <c r="IE45" s="22"/>
      <c r="IF45" s="22"/>
      <c r="IG45" s="22"/>
      <c r="IH45" s="22"/>
      <c r="II45" s="22"/>
    </row>
    <row r="46" spans="1:243" s="21" customFormat="1" ht="198" customHeight="1">
      <c r="A46" s="33">
        <v>34</v>
      </c>
      <c r="B46" s="74" t="s">
        <v>365</v>
      </c>
      <c r="C46" s="96" t="s">
        <v>182</v>
      </c>
      <c r="D46" s="102">
        <v>0.8242499999999999</v>
      </c>
      <c r="E46" s="107" t="s">
        <v>370</v>
      </c>
      <c r="F46" s="86">
        <v>80785.77920000002</v>
      </c>
      <c r="G46" s="76"/>
      <c r="H46" s="76"/>
      <c r="I46" s="77" t="s">
        <v>40</v>
      </c>
      <c r="J46" s="78">
        <f t="shared" si="4"/>
        <v>1</v>
      </c>
      <c r="K46" s="79" t="s">
        <v>64</v>
      </c>
      <c r="L46" s="79" t="s">
        <v>7</v>
      </c>
      <c r="M46" s="80"/>
      <c r="N46" s="76"/>
      <c r="O46" s="76"/>
      <c r="P46" s="81"/>
      <c r="Q46" s="76"/>
      <c r="R46" s="76"/>
      <c r="S46" s="81"/>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3">
        <f t="shared" si="5"/>
        <v>66587.67850560001</v>
      </c>
      <c r="BB46" s="84">
        <f t="shared" si="6"/>
        <v>66587.67850560001</v>
      </c>
      <c r="BC46" s="85" t="str">
        <f t="shared" si="7"/>
        <v>INR  Sixty Six Thousand Five Hundred &amp; Eighty Seven  and Paise Sixty Eight Only</v>
      </c>
      <c r="BE46" s="75">
        <v>389</v>
      </c>
      <c r="BF46" s="75">
        <v>1012</v>
      </c>
      <c r="BG46" s="90">
        <f t="shared" si="0"/>
        <v>1144.7744</v>
      </c>
      <c r="BH46" s="90">
        <f t="shared" si="1"/>
        <v>440.0368000000001</v>
      </c>
      <c r="BI46" s="98">
        <v>2791</v>
      </c>
      <c r="BJ46" s="94">
        <f t="shared" si="2"/>
        <v>3157.1792</v>
      </c>
      <c r="BK46" s="86">
        <v>71416</v>
      </c>
      <c r="BL46" s="90">
        <f t="shared" si="3"/>
        <v>80785.77920000002</v>
      </c>
      <c r="IE46" s="22"/>
      <c r="IF46" s="22"/>
      <c r="IG46" s="22"/>
      <c r="IH46" s="22"/>
      <c r="II46" s="22"/>
    </row>
    <row r="47" spans="1:243" s="21" customFormat="1" ht="191.25" customHeight="1">
      <c r="A47" s="33">
        <v>35</v>
      </c>
      <c r="B47" s="74" t="s">
        <v>366</v>
      </c>
      <c r="C47" s="96" t="s">
        <v>183</v>
      </c>
      <c r="D47" s="102">
        <v>0.471</v>
      </c>
      <c r="E47" s="107" t="s">
        <v>370</v>
      </c>
      <c r="F47" s="86">
        <v>81328.7552</v>
      </c>
      <c r="G47" s="76"/>
      <c r="H47" s="76"/>
      <c r="I47" s="77" t="s">
        <v>40</v>
      </c>
      <c r="J47" s="78">
        <f t="shared" si="4"/>
        <v>1</v>
      </c>
      <c r="K47" s="79" t="s">
        <v>64</v>
      </c>
      <c r="L47" s="79" t="s">
        <v>7</v>
      </c>
      <c r="M47" s="80"/>
      <c r="N47" s="76"/>
      <c r="O47" s="76"/>
      <c r="P47" s="81"/>
      <c r="Q47" s="76"/>
      <c r="R47" s="76"/>
      <c r="S47" s="81"/>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3">
        <f t="shared" si="5"/>
        <v>38305.8436992</v>
      </c>
      <c r="BB47" s="84">
        <f t="shared" si="6"/>
        <v>38305.8436992</v>
      </c>
      <c r="BC47" s="85" t="str">
        <f t="shared" si="7"/>
        <v>INR  Thirty Eight Thousand Three Hundred &amp; Five  and Paise Eighty Four Only</v>
      </c>
      <c r="BE47" s="75">
        <v>407</v>
      </c>
      <c r="BF47" s="75">
        <v>1024</v>
      </c>
      <c r="BG47" s="90">
        <f t="shared" si="0"/>
        <v>1158.3488000000002</v>
      </c>
      <c r="BH47" s="90">
        <f t="shared" si="1"/>
        <v>460.39840000000004</v>
      </c>
      <c r="BI47" s="98">
        <v>83218</v>
      </c>
      <c r="BJ47" s="94">
        <f t="shared" si="2"/>
        <v>94136.2016</v>
      </c>
      <c r="BK47" s="86">
        <v>71896</v>
      </c>
      <c r="BL47" s="90">
        <f t="shared" si="3"/>
        <v>81328.7552</v>
      </c>
      <c r="IE47" s="22"/>
      <c r="IF47" s="22"/>
      <c r="IG47" s="22"/>
      <c r="IH47" s="22"/>
      <c r="II47" s="22"/>
    </row>
    <row r="48" spans="1:243" s="21" customFormat="1" ht="188.25" customHeight="1">
      <c r="A48" s="33">
        <v>36</v>
      </c>
      <c r="B48" s="74" t="s">
        <v>367</v>
      </c>
      <c r="C48" s="96" t="s">
        <v>85</v>
      </c>
      <c r="D48" s="102">
        <v>0.471</v>
      </c>
      <c r="E48" s="107" t="s">
        <v>370</v>
      </c>
      <c r="F48" s="86">
        <v>81871.73120000001</v>
      </c>
      <c r="G48" s="76"/>
      <c r="H48" s="76"/>
      <c r="I48" s="77" t="s">
        <v>40</v>
      </c>
      <c r="J48" s="78">
        <f>IF(I48="Less(-)",-1,1)</f>
        <v>1</v>
      </c>
      <c r="K48" s="79" t="s">
        <v>64</v>
      </c>
      <c r="L48" s="79" t="s">
        <v>7</v>
      </c>
      <c r="M48" s="80"/>
      <c r="N48" s="76"/>
      <c r="O48" s="76"/>
      <c r="P48" s="81"/>
      <c r="Q48" s="76"/>
      <c r="R48" s="76"/>
      <c r="S48" s="81"/>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3">
        <f>total_amount_ba($B$2,$D$2,D48,F48,J48,K48,M48)</f>
        <v>38561.5853952</v>
      </c>
      <c r="BB48" s="84">
        <f>BA48+SUM(N48:AZ48)</f>
        <v>38561.5853952</v>
      </c>
      <c r="BC48" s="85" t="str">
        <f>SpellNumber(L48,BB48)</f>
        <v>INR  Thirty Eight Thousand Five Hundred &amp; Sixty One  and Paise Fifty Nine Only</v>
      </c>
      <c r="BE48" s="75">
        <v>5416</v>
      </c>
      <c r="BF48" s="75">
        <v>1036</v>
      </c>
      <c r="BG48" s="90">
        <f t="shared" si="0"/>
        <v>1171.9232000000002</v>
      </c>
      <c r="BH48" s="90">
        <f t="shared" si="1"/>
        <v>6126.579200000001</v>
      </c>
      <c r="BI48" s="98">
        <v>83418</v>
      </c>
      <c r="BJ48" s="94">
        <f t="shared" si="2"/>
        <v>94362.4416</v>
      </c>
      <c r="BK48" s="86">
        <v>72376</v>
      </c>
      <c r="BL48" s="90">
        <f t="shared" si="3"/>
        <v>81871.73120000001</v>
      </c>
      <c r="IE48" s="22"/>
      <c r="IF48" s="22"/>
      <c r="IG48" s="22"/>
      <c r="IH48" s="22"/>
      <c r="II48" s="22"/>
    </row>
    <row r="49" spans="1:243" s="21" customFormat="1" ht="180" customHeight="1">
      <c r="A49" s="33">
        <v>37</v>
      </c>
      <c r="B49" s="74" t="s">
        <v>368</v>
      </c>
      <c r="C49" s="96" t="s">
        <v>86</v>
      </c>
      <c r="D49" s="102">
        <v>0.471</v>
      </c>
      <c r="E49" s="107" t="s">
        <v>370</v>
      </c>
      <c r="F49" s="86">
        <v>82414.7072</v>
      </c>
      <c r="G49" s="76"/>
      <c r="H49" s="76"/>
      <c r="I49" s="77" t="s">
        <v>40</v>
      </c>
      <c r="J49" s="78">
        <f t="shared" si="4"/>
        <v>1</v>
      </c>
      <c r="K49" s="79" t="s">
        <v>64</v>
      </c>
      <c r="L49" s="79" t="s">
        <v>7</v>
      </c>
      <c r="M49" s="80"/>
      <c r="N49" s="76"/>
      <c r="O49" s="76"/>
      <c r="P49" s="81"/>
      <c r="Q49" s="76"/>
      <c r="R49" s="76"/>
      <c r="S49" s="81"/>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3">
        <f t="shared" si="5"/>
        <v>38817.3270912</v>
      </c>
      <c r="BB49" s="84">
        <f t="shared" si="6"/>
        <v>38817.3270912</v>
      </c>
      <c r="BC49" s="85" t="str">
        <f t="shared" si="7"/>
        <v>INR  Thirty Eight Thousand Eight Hundred &amp; Seventeen  and Paise Thirty Three Only</v>
      </c>
      <c r="BE49" s="75">
        <v>5636</v>
      </c>
      <c r="BF49" s="75">
        <v>1048</v>
      </c>
      <c r="BG49" s="90">
        <f t="shared" si="0"/>
        <v>1185.4976000000001</v>
      </c>
      <c r="BH49" s="90">
        <f t="shared" si="1"/>
        <v>6375.443200000001</v>
      </c>
      <c r="BI49" s="98">
        <v>83618</v>
      </c>
      <c r="BJ49" s="94">
        <f t="shared" si="2"/>
        <v>94588.68160000001</v>
      </c>
      <c r="BK49" s="86">
        <v>72856</v>
      </c>
      <c r="BL49" s="90">
        <f t="shared" si="3"/>
        <v>82414.7072</v>
      </c>
      <c r="IE49" s="22"/>
      <c r="IF49" s="22"/>
      <c r="IG49" s="22"/>
      <c r="IH49" s="22"/>
      <c r="II49" s="22"/>
    </row>
    <row r="50" spans="1:243" s="21" customFormat="1" ht="195" customHeight="1">
      <c r="A50" s="33">
        <v>38</v>
      </c>
      <c r="B50" s="74" t="s">
        <v>369</v>
      </c>
      <c r="C50" s="96" t="s">
        <v>87</v>
      </c>
      <c r="D50" s="102">
        <v>0.11775</v>
      </c>
      <c r="E50" s="107" t="s">
        <v>370</v>
      </c>
      <c r="F50" s="86">
        <v>82957.68320000001</v>
      </c>
      <c r="G50" s="76"/>
      <c r="H50" s="76"/>
      <c r="I50" s="77" t="s">
        <v>40</v>
      </c>
      <c r="J50" s="78">
        <f t="shared" si="4"/>
        <v>1</v>
      </c>
      <c r="K50" s="79" t="s">
        <v>64</v>
      </c>
      <c r="L50" s="79" t="s">
        <v>7</v>
      </c>
      <c r="M50" s="80"/>
      <c r="N50" s="76"/>
      <c r="O50" s="76"/>
      <c r="P50" s="81"/>
      <c r="Q50" s="76"/>
      <c r="R50" s="76"/>
      <c r="S50" s="81"/>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3">
        <f t="shared" si="5"/>
        <v>9768.267196800001</v>
      </c>
      <c r="BB50" s="84">
        <f t="shared" si="6"/>
        <v>9768.267196800001</v>
      </c>
      <c r="BC50" s="85" t="str">
        <f t="shared" si="7"/>
        <v>INR  Nine Thousand Seven Hundred &amp; Sixty Eight  and Paise Twenty Seven Only</v>
      </c>
      <c r="BE50" s="75">
        <v>5747</v>
      </c>
      <c r="BF50" s="75">
        <v>224</v>
      </c>
      <c r="BG50" s="90">
        <f t="shared" si="0"/>
        <v>253.38880000000003</v>
      </c>
      <c r="BH50" s="90">
        <f t="shared" si="1"/>
        <v>6501.0064</v>
      </c>
      <c r="BI50" s="98">
        <v>2359</v>
      </c>
      <c r="BJ50" s="94">
        <f t="shared" si="2"/>
        <v>2668.5008000000003</v>
      </c>
      <c r="BK50" s="86">
        <v>73336</v>
      </c>
      <c r="BL50" s="90">
        <f t="shared" si="3"/>
        <v>82957.68320000001</v>
      </c>
      <c r="IE50" s="22"/>
      <c r="IF50" s="22"/>
      <c r="IG50" s="22"/>
      <c r="IH50" s="22"/>
      <c r="II50" s="22"/>
    </row>
    <row r="51" spans="1:243" s="21" customFormat="1" ht="161.25" customHeight="1">
      <c r="A51" s="33">
        <v>39</v>
      </c>
      <c r="B51" s="74" t="s">
        <v>371</v>
      </c>
      <c r="C51" s="96" t="s">
        <v>88</v>
      </c>
      <c r="D51" s="102">
        <v>75</v>
      </c>
      <c r="E51" s="107" t="s">
        <v>276</v>
      </c>
      <c r="F51" s="86">
        <v>378.95200000000006</v>
      </c>
      <c r="G51" s="76"/>
      <c r="H51" s="76"/>
      <c r="I51" s="77" t="s">
        <v>40</v>
      </c>
      <c r="J51" s="78">
        <f t="shared" si="4"/>
        <v>1</v>
      </c>
      <c r="K51" s="79" t="s">
        <v>64</v>
      </c>
      <c r="L51" s="79" t="s">
        <v>7</v>
      </c>
      <c r="M51" s="80"/>
      <c r="N51" s="76"/>
      <c r="O51" s="76"/>
      <c r="P51" s="81"/>
      <c r="Q51" s="76"/>
      <c r="R51" s="76"/>
      <c r="S51" s="81"/>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3">
        <f t="shared" si="5"/>
        <v>28421.400000000005</v>
      </c>
      <c r="BB51" s="84">
        <f t="shared" si="6"/>
        <v>28421.400000000005</v>
      </c>
      <c r="BC51" s="85" t="str">
        <f t="shared" si="7"/>
        <v>INR  Twenty Eight Thousand Four Hundred &amp; Twenty One  and Paise Forty Only</v>
      </c>
      <c r="BE51" s="75">
        <v>5858</v>
      </c>
      <c r="BF51" s="75">
        <v>1150</v>
      </c>
      <c r="BG51" s="90">
        <f t="shared" si="0"/>
        <v>1300.8800000000003</v>
      </c>
      <c r="BH51" s="90">
        <f t="shared" si="1"/>
        <v>6626.569600000001</v>
      </c>
      <c r="BI51" s="98">
        <v>2373</v>
      </c>
      <c r="BJ51" s="94">
        <f t="shared" si="2"/>
        <v>2684.3376000000003</v>
      </c>
      <c r="BK51" s="86">
        <v>335</v>
      </c>
      <c r="BL51" s="90">
        <f t="shared" si="3"/>
        <v>378.95200000000006</v>
      </c>
      <c r="IE51" s="22"/>
      <c r="IF51" s="22"/>
      <c r="IG51" s="22"/>
      <c r="IH51" s="22"/>
      <c r="II51" s="22"/>
    </row>
    <row r="52" spans="1:243" s="21" customFormat="1" ht="159" customHeight="1">
      <c r="A52" s="33">
        <v>40</v>
      </c>
      <c r="B52" s="74" t="s">
        <v>372</v>
      </c>
      <c r="C52" s="96" t="s">
        <v>89</v>
      </c>
      <c r="D52" s="102">
        <v>45</v>
      </c>
      <c r="E52" s="107" t="s">
        <v>276</v>
      </c>
      <c r="F52" s="86">
        <v>399.3136</v>
      </c>
      <c r="G52" s="76"/>
      <c r="H52" s="76"/>
      <c r="I52" s="77" t="s">
        <v>40</v>
      </c>
      <c r="J52" s="78">
        <f t="shared" si="4"/>
        <v>1</v>
      </c>
      <c r="K52" s="79" t="s">
        <v>64</v>
      </c>
      <c r="L52" s="79" t="s">
        <v>7</v>
      </c>
      <c r="M52" s="80"/>
      <c r="N52" s="76"/>
      <c r="O52" s="76"/>
      <c r="P52" s="81"/>
      <c r="Q52" s="76"/>
      <c r="R52" s="76"/>
      <c r="S52" s="81"/>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3">
        <f t="shared" si="5"/>
        <v>17969.112</v>
      </c>
      <c r="BB52" s="84">
        <f t="shared" si="6"/>
        <v>17969.112</v>
      </c>
      <c r="BC52" s="85" t="str">
        <f t="shared" si="7"/>
        <v>INR  Seventeen Thousand Nine Hundred &amp; Sixty Nine  and Paise Eleven Only</v>
      </c>
      <c r="BE52" s="75">
        <v>5969</v>
      </c>
      <c r="BF52" s="75">
        <v>1162</v>
      </c>
      <c r="BG52" s="90">
        <f t="shared" si="0"/>
        <v>1314.4544</v>
      </c>
      <c r="BH52" s="90">
        <f t="shared" si="1"/>
        <v>6752.1328</v>
      </c>
      <c r="BI52" s="98">
        <v>2387</v>
      </c>
      <c r="BJ52" s="94">
        <f t="shared" si="2"/>
        <v>2700.1744</v>
      </c>
      <c r="BK52" s="86">
        <v>353</v>
      </c>
      <c r="BL52" s="90">
        <f t="shared" si="3"/>
        <v>399.3136</v>
      </c>
      <c r="IE52" s="22"/>
      <c r="IF52" s="22"/>
      <c r="IG52" s="22"/>
      <c r="IH52" s="22"/>
      <c r="II52" s="22"/>
    </row>
    <row r="53" spans="1:243" s="21" customFormat="1" ht="154.5" customHeight="1">
      <c r="A53" s="33">
        <v>41</v>
      </c>
      <c r="B53" s="74" t="s">
        <v>373</v>
      </c>
      <c r="C53" s="96" t="s">
        <v>90</v>
      </c>
      <c r="D53" s="102">
        <v>45</v>
      </c>
      <c r="E53" s="107" t="s">
        <v>276</v>
      </c>
      <c r="F53" s="86">
        <v>419.6752</v>
      </c>
      <c r="G53" s="76"/>
      <c r="H53" s="76"/>
      <c r="I53" s="77" t="s">
        <v>40</v>
      </c>
      <c r="J53" s="78">
        <f t="shared" si="4"/>
        <v>1</v>
      </c>
      <c r="K53" s="79" t="s">
        <v>64</v>
      </c>
      <c r="L53" s="79" t="s">
        <v>7</v>
      </c>
      <c r="M53" s="80"/>
      <c r="N53" s="76"/>
      <c r="O53" s="76"/>
      <c r="P53" s="81"/>
      <c r="Q53" s="76"/>
      <c r="R53" s="76"/>
      <c r="S53" s="81"/>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3">
        <f t="shared" si="5"/>
        <v>18885.384000000002</v>
      </c>
      <c r="BB53" s="84">
        <f t="shared" si="6"/>
        <v>18885.384000000002</v>
      </c>
      <c r="BC53" s="85" t="str">
        <f t="shared" si="7"/>
        <v>INR  Eighteen Thousand Eight Hundred &amp; Eighty Five  and Paise Thirty Eight Only</v>
      </c>
      <c r="BE53" s="75">
        <v>6080</v>
      </c>
      <c r="BF53" s="75">
        <v>1174</v>
      </c>
      <c r="BG53" s="90">
        <f t="shared" si="0"/>
        <v>1328.0288</v>
      </c>
      <c r="BH53" s="90">
        <f t="shared" si="1"/>
        <v>6877.696000000001</v>
      </c>
      <c r="BI53" s="98">
        <v>133</v>
      </c>
      <c r="BJ53" s="94">
        <f t="shared" si="2"/>
        <v>150.4496</v>
      </c>
      <c r="BK53" s="86">
        <v>371</v>
      </c>
      <c r="BL53" s="90">
        <f t="shared" si="3"/>
        <v>419.6752</v>
      </c>
      <c r="IE53" s="22"/>
      <c r="IF53" s="22"/>
      <c r="IG53" s="22"/>
      <c r="IH53" s="22"/>
      <c r="II53" s="22"/>
    </row>
    <row r="54" spans="1:243" s="21" customFormat="1" ht="152.25" customHeight="1">
      <c r="A54" s="33">
        <v>42</v>
      </c>
      <c r="B54" s="74" t="s">
        <v>374</v>
      </c>
      <c r="C54" s="96" t="s">
        <v>91</v>
      </c>
      <c r="D54" s="102">
        <v>45</v>
      </c>
      <c r="E54" s="107" t="s">
        <v>276</v>
      </c>
      <c r="F54" s="86">
        <v>440.0368000000001</v>
      </c>
      <c r="G54" s="76"/>
      <c r="H54" s="76"/>
      <c r="I54" s="77" t="s">
        <v>40</v>
      </c>
      <c r="J54" s="78">
        <f t="shared" si="4"/>
        <v>1</v>
      </c>
      <c r="K54" s="79" t="s">
        <v>64</v>
      </c>
      <c r="L54" s="79" t="s">
        <v>7</v>
      </c>
      <c r="M54" s="80"/>
      <c r="N54" s="76"/>
      <c r="O54" s="76"/>
      <c r="P54" s="81"/>
      <c r="Q54" s="76"/>
      <c r="R54" s="76"/>
      <c r="S54" s="81"/>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3">
        <f t="shared" si="5"/>
        <v>19801.656000000003</v>
      </c>
      <c r="BB54" s="84">
        <f t="shared" si="6"/>
        <v>19801.656000000003</v>
      </c>
      <c r="BC54" s="85" t="str">
        <f t="shared" si="7"/>
        <v>INR  Nineteen Thousand Eight Hundred &amp; One  and Paise Sixty Six Only</v>
      </c>
      <c r="BE54" s="75">
        <v>736</v>
      </c>
      <c r="BF54" s="75">
        <v>1186</v>
      </c>
      <c r="BG54" s="90">
        <f t="shared" si="0"/>
        <v>1341.6032000000002</v>
      </c>
      <c r="BH54" s="90">
        <f t="shared" si="1"/>
        <v>832.5632</v>
      </c>
      <c r="BI54" s="98">
        <v>137</v>
      </c>
      <c r="BJ54" s="94">
        <f t="shared" si="2"/>
        <v>154.97440000000003</v>
      </c>
      <c r="BK54" s="86">
        <v>389</v>
      </c>
      <c r="BL54" s="90">
        <f t="shared" si="3"/>
        <v>440.0368000000001</v>
      </c>
      <c r="IE54" s="22"/>
      <c r="IF54" s="22"/>
      <c r="IG54" s="22"/>
      <c r="IH54" s="22"/>
      <c r="II54" s="22"/>
    </row>
    <row r="55" spans="1:243" s="21" customFormat="1" ht="149.25" customHeight="1">
      <c r="A55" s="33">
        <v>43</v>
      </c>
      <c r="B55" s="74" t="s">
        <v>375</v>
      </c>
      <c r="C55" s="96" t="s">
        <v>92</v>
      </c>
      <c r="D55" s="102">
        <v>20</v>
      </c>
      <c r="E55" s="107" t="s">
        <v>276</v>
      </c>
      <c r="F55" s="86">
        <v>460.39840000000004</v>
      </c>
      <c r="G55" s="76"/>
      <c r="H55" s="76"/>
      <c r="I55" s="77" t="s">
        <v>40</v>
      </c>
      <c r="J55" s="78">
        <f>IF(I55="Less(-)",-1,1)</f>
        <v>1</v>
      </c>
      <c r="K55" s="79" t="s">
        <v>64</v>
      </c>
      <c r="L55" s="79" t="s">
        <v>7</v>
      </c>
      <c r="M55" s="80"/>
      <c r="N55" s="76"/>
      <c r="O55" s="76"/>
      <c r="P55" s="81"/>
      <c r="Q55" s="76"/>
      <c r="R55" s="76"/>
      <c r="S55" s="81"/>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3">
        <f>total_amount_ba($B$2,$D$2,D55,F55,J55,K55,M55)</f>
        <v>9207.968</v>
      </c>
      <c r="BB55" s="84">
        <f>BA55+SUM(N55:AZ55)</f>
        <v>9207.968</v>
      </c>
      <c r="BC55" s="85" t="str">
        <f>SpellNumber(L55,BB55)</f>
        <v>INR  Nine Thousand Two Hundred &amp; Seven  and Paise Ninety Seven Only</v>
      </c>
      <c r="BE55" s="75">
        <v>748</v>
      </c>
      <c r="BF55" s="75">
        <v>698</v>
      </c>
      <c r="BG55" s="90">
        <f t="shared" si="0"/>
        <v>789.5776000000001</v>
      </c>
      <c r="BH55" s="90">
        <f t="shared" si="1"/>
        <v>846.1376000000001</v>
      </c>
      <c r="BI55" s="98">
        <v>141</v>
      </c>
      <c r="BJ55" s="94">
        <f t="shared" si="2"/>
        <v>159.49920000000003</v>
      </c>
      <c r="BK55" s="86">
        <v>407</v>
      </c>
      <c r="BL55" s="90">
        <f t="shared" si="3"/>
        <v>460.39840000000004</v>
      </c>
      <c r="IE55" s="22"/>
      <c r="IF55" s="22"/>
      <c r="IG55" s="22"/>
      <c r="IH55" s="22"/>
      <c r="II55" s="22"/>
    </row>
    <row r="56" spans="1:243" s="21" customFormat="1" ht="63" customHeight="1">
      <c r="A56" s="33">
        <v>44</v>
      </c>
      <c r="B56" s="74" t="s">
        <v>376</v>
      </c>
      <c r="C56" s="96" t="s">
        <v>93</v>
      </c>
      <c r="D56" s="102">
        <v>3</v>
      </c>
      <c r="E56" s="102" t="s">
        <v>275</v>
      </c>
      <c r="F56" s="86">
        <v>6123.185600000001</v>
      </c>
      <c r="G56" s="76"/>
      <c r="H56" s="76"/>
      <c r="I56" s="77" t="s">
        <v>40</v>
      </c>
      <c r="J56" s="78">
        <f t="shared" si="4"/>
        <v>1</v>
      </c>
      <c r="K56" s="79" t="s">
        <v>64</v>
      </c>
      <c r="L56" s="79" t="s">
        <v>7</v>
      </c>
      <c r="M56" s="80"/>
      <c r="N56" s="76"/>
      <c r="O56" s="76"/>
      <c r="P56" s="81"/>
      <c r="Q56" s="76"/>
      <c r="R56" s="76"/>
      <c r="S56" s="81"/>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3">
        <f t="shared" si="5"/>
        <v>18369.556800000002</v>
      </c>
      <c r="BB56" s="84">
        <f t="shared" si="6"/>
        <v>18369.556800000002</v>
      </c>
      <c r="BC56" s="85" t="str">
        <f t="shared" si="7"/>
        <v>INR  Eighteen Thousand Three Hundred &amp; Sixty Nine  and Paise Fifty Six Only</v>
      </c>
      <c r="BE56" s="75">
        <v>760</v>
      </c>
      <c r="BF56" s="75">
        <v>703</v>
      </c>
      <c r="BG56" s="90">
        <f t="shared" si="0"/>
        <v>795.2336000000001</v>
      </c>
      <c r="BH56" s="90">
        <f t="shared" si="1"/>
        <v>859.7120000000001</v>
      </c>
      <c r="BI56" s="98">
        <v>175</v>
      </c>
      <c r="BJ56" s="94">
        <f t="shared" si="2"/>
        <v>197.96000000000004</v>
      </c>
      <c r="BK56" s="86">
        <v>5413</v>
      </c>
      <c r="BL56" s="90">
        <f t="shared" si="3"/>
        <v>6123.185600000001</v>
      </c>
      <c r="IE56" s="22"/>
      <c r="IF56" s="22"/>
      <c r="IG56" s="22"/>
      <c r="IH56" s="22"/>
      <c r="II56" s="22"/>
    </row>
    <row r="57" spans="1:243" s="21" customFormat="1" ht="63.75" customHeight="1">
      <c r="A57" s="33">
        <v>45</v>
      </c>
      <c r="B57" s="74" t="s">
        <v>377</v>
      </c>
      <c r="C57" s="96" t="s">
        <v>94</v>
      </c>
      <c r="D57" s="102">
        <v>2</v>
      </c>
      <c r="E57" s="102" t="s">
        <v>275</v>
      </c>
      <c r="F57" s="86">
        <v>6375.443200000001</v>
      </c>
      <c r="G57" s="76"/>
      <c r="H57" s="76"/>
      <c r="I57" s="77" t="s">
        <v>40</v>
      </c>
      <c r="J57" s="78">
        <f t="shared" si="4"/>
        <v>1</v>
      </c>
      <c r="K57" s="79" t="s">
        <v>64</v>
      </c>
      <c r="L57" s="79" t="s">
        <v>7</v>
      </c>
      <c r="M57" s="80"/>
      <c r="N57" s="76"/>
      <c r="O57" s="76"/>
      <c r="P57" s="81"/>
      <c r="Q57" s="76"/>
      <c r="R57" s="76"/>
      <c r="S57" s="81"/>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3">
        <f t="shared" si="5"/>
        <v>12750.886400000001</v>
      </c>
      <c r="BB57" s="84">
        <f t="shared" si="6"/>
        <v>12750.886400000001</v>
      </c>
      <c r="BC57" s="85" t="str">
        <f t="shared" si="7"/>
        <v>INR  Twelve Thousand Seven Hundred &amp; Fifty  and Paise Eighty Nine Only</v>
      </c>
      <c r="BE57" s="75">
        <v>772</v>
      </c>
      <c r="BF57" s="75">
        <v>708</v>
      </c>
      <c r="BG57" s="90">
        <f t="shared" si="0"/>
        <v>800.8896000000001</v>
      </c>
      <c r="BH57" s="90">
        <f t="shared" si="1"/>
        <v>873.2864000000001</v>
      </c>
      <c r="BI57" s="98">
        <v>179</v>
      </c>
      <c r="BJ57" s="94">
        <f t="shared" si="2"/>
        <v>202.4848</v>
      </c>
      <c r="BK57" s="86">
        <v>5636</v>
      </c>
      <c r="BL57" s="90">
        <f t="shared" si="3"/>
        <v>6375.443200000001</v>
      </c>
      <c r="IE57" s="22"/>
      <c r="IF57" s="22"/>
      <c r="IG57" s="22"/>
      <c r="IH57" s="22"/>
      <c r="II57" s="22"/>
    </row>
    <row r="58" spans="1:243" s="21" customFormat="1" ht="59.25" customHeight="1">
      <c r="A58" s="33">
        <v>46</v>
      </c>
      <c r="B58" s="74" t="s">
        <v>378</v>
      </c>
      <c r="C58" s="96" t="s">
        <v>95</v>
      </c>
      <c r="D58" s="102">
        <v>1</v>
      </c>
      <c r="E58" s="102" t="s">
        <v>275</v>
      </c>
      <c r="F58" s="86">
        <v>6501.0064</v>
      </c>
      <c r="G58" s="76"/>
      <c r="H58" s="76"/>
      <c r="I58" s="77" t="s">
        <v>40</v>
      </c>
      <c r="J58" s="78">
        <f t="shared" si="4"/>
        <v>1</v>
      </c>
      <c r="K58" s="79" t="s">
        <v>64</v>
      </c>
      <c r="L58" s="79" t="s">
        <v>7</v>
      </c>
      <c r="M58" s="80"/>
      <c r="N58" s="76"/>
      <c r="O58" s="76"/>
      <c r="P58" s="81"/>
      <c r="Q58" s="76"/>
      <c r="R58" s="76"/>
      <c r="S58" s="81"/>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3">
        <f t="shared" si="5"/>
        <v>6501.0064</v>
      </c>
      <c r="BB58" s="84">
        <f t="shared" si="6"/>
        <v>6501.0064</v>
      </c>
      <c r="BC58" s="85" t="str">
        <f t="shared" si="7"/>
        <v>INR  Six Thousand Five Hundred &amp; One  and Paise One Only</v>
      </c>
      <c r="BE58" s="75">
        <v>784</v>
      </c>
      <c r="BF58" s="75">
        <v>713</v>
      </c>
      <c r="BG58" s="90">
        <f t="shared" si="0"/>
        <v>806.5456</v>
      </c>
      <c r="BH58" s="90">
        <f t="shared" si="1"/>
        <v>886.8608</v>
      </c>
      <c r="BI58" s="98">
        <v>183</v>
      </c>
      <c r="BJ58" s="94">
        <f t="shared" si="2"/>
        <v>207.0096</v>
      </c>
      <c r="BK58" s="86">
        <v>5747</v>
      </c>
      <c r="BL58" s="90">
        <f t="shared" si="3"/>
        <v>6501.0064</v>
      </c>
      <c r="IE58" s="22"/>
      <c r="IF58" s="22"/>
      <c r="IG58" s="22"/>
      <c r="IH58" s="22"/>
      <c r="II58" s="22"/>
    </row>
    <row r="59" spans="1:243" s="21" customFormat="1" ht="60.75" customHeight="1">
      <c r="A59" s="33">
        <v>47</v>
      </c>
      <c r="B59" s="74" t="s">
        <v>379</v>
      </c>
      <c r="C59" s="96" t="s">
        <v>96</v>
      </c>
      <c r="D59" s="102">
        <v>1</v>
      </c>
      <c r="E59" s="102" t="s">
        <v>275</v>
      </c>
      <c r="F59" s="86">
        <v>6626.569600000001</v>
      </c>
      <c r="G59" s="76"/>
      <c r="H59" s="76"/>
      <c r="I59" s="77" t="s">
        <v>40</v>
      </c>
      <c r="J59" s="78">
        <f>IF(I59="Less(-)",-1,1)</f>
        <v>1</v>
      </c>
      <c r="K59" s="79" t="s">
        <v>64</v>
      </c>
      <c r="L59" s="79" t="s">
        <v>7</v>
      </c>
      <c r="M59" s="80"/>
      <c r="N59" s="76"/>
      <c r="O59" s="76"/>
      <c r="P59" s="81"/>
      <c r="Q59" s="76"/>
      <c r="R59" s="76"/>
      <c r="S59" s="81"/>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3">
        <f>total_amount_ba($B$2,$D$2,D59,F59,J59,K59,M59)</f>
        <v>6626.569600000001</v>
      </c>
      <c r="BB59" s="84">
        <f>BA59+SUM(N59:AZ59)</f>
        <v>6626.569600000001</v>
      </c>
      <c r="BC59" s="85" t="str">
        <f>SpellNumber(L59,BB59)</f>
        <v>INR  Six Thousand Six Hundred &amp; Twenty Six  and Paise Fifty Seven Only</v>
      </c>
      <c r="BE59" s="75">
        <v>190</v>
      </c>
      <c r="BF59" s="75">
        <v>703</v>
      </c>
      <c r="BG59" s="90">
        <f t="shared" si="0"/>
        <v>795.2336000000001</v>
      </c>
      <c r="BH59" s="90">
        <f t="shared" si="1"/>
        <v>214.92800000000003</v>
      </c>
      <c r="BI59" s="98">
        <v>151</v>
      </c>
      <c r="BJ59" s="94">
        <f t="shared" si="2"/>
        <v>170.8112</v>
      </c>
      <c r="BK59" s="86">
        <v>5858</v>
      </c>
      <c r="BL59" s="90">
        <f t="shared" si="3"/>
        <v>6626.569600000001</v>
      </c>
      <c r="IE59" s="22"/>
      <c r="IF59" s="22"/>
      <c r="IG59" s="22"/>
      <c r="IH59" s="22"/>
      <c r="II59" s="22"/>
    </row>
    <row r="60" spans="1:243" s="21" customFormat="1" ht="63" customHeight="1">
      <c r="A60" s="33">
        <v>48</v>
      </c>
      <c r="B60" s="74" t="s">
        <v>380</v>
      </c>
      <c r="C60" s="96" t="s">
        <v>97</v>
      </c>
      <c r="D60" s="102">
        <v>1</v>
      </c>
      <c r="E60" s="102" t="s">
        <v>275</v>
      </c>
      <c r="F60" s="86">
        <v>6752.1328</v>
      </c>
      <c r="G60" s="76"/>
      <c r="H60" s="76"/>
      <c r="I60" s="77" t="s">
        <v>40</v>
      </c>
      <c r="J60" s="78">
        <f>IF(I60="Less(-)",-1,1)</f>
        <v>1</v>
      </c>
      <c r="K60" s="79" t="s">
        <v>64</v>
      </c>
      <c r="L60" s="79" t="s">
        <v>7</v>
      </c>
      <c r="M60" s="80"/>
      <c r="N60" s="76"/>
      <c r="O60" s="76"/>
      <c r="P60" s="81"/>
      <c r="Q60" s="76"/>
      <c r="R60" s="76"/>
      <c r="S60" s="81"/>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3">
        <f>total_amount_ba($B$2,$D$2,D60,F60,J60,K60,M60)</f>
        <v>6752.1328</v>
      </c>
      <c r="BB60" s="84">
        <f>BA60+SUM(N60:AZ60)</f>
        <v>6752.1328</v>
      </c>
      <c r="BC60" s="85" t="str">
        <f>SpellNumber(L60,BB60)</f>
        <v>INR  Six Thousand Seven Hundred &amp; Fifty Two  and Paise Thirteen Only</v>
      </c>
      <c r="BE60" s="75">
        <v>7</v>
      </c>
      <c r="BF60" s="75">
        <v>708</v>
      </c>
      <c r="BG60" s="90">
        <f t="shared" si="0"/>
        <v>800.8896000000001</v>
      </c>
      <c r="BH60" s="90">
        <f t="shared" si="1"/>
        <v>7.918400000000001</v>
      </c>
      <c r="BI60" s="98">
        <v>155</v>
      </c>
      <c r="BJ60" s="94">
        <f t="shared" si="2"/>
        <v>175.336</v>
      </c>
      <c r="BK60" s="86">
        <v>5969</v>
      </c>
      <c r="BL60" s="90">
        <f t="shared" si="3"/>
        <v>6752.1328</v>
      </c>
      <c r="IE60" s="22"/>
      <c r="IF60" s="22"/>
      <c r="IG60" s="22"/>
      <c r="IH60" s="22"/>
      <c r="II60" s="22"/>
    </row>
    <row r="61" spans="1:243" s="21" customFormat="1" ht="67.5" customHeight="1">
      <c r="A61" s="33">
        <v>49</v>
      </c>
      <c r="B61" s="74" t="s">
        <v>381</v>
      </c>
      <c r="C61" s="96" t="s">
        <v>98</v>
      </c>
      <c r="D61" s="102">
        <v>1</v>
      </c>
      <c r="E61" s="102" t="s">
        <v>275</v>
      </c>
      <c r="F61" s="86">
        <v>6877.696000000001</v>
      </c>
      <c r="G61" s="76"/>
      <c r="H61" s="76"/>
      <c r="I61" s="77" t="s">
        <v>40</v>
      </c>
      <c r="J61" s="78">
        <f>IF(I61="Less(-)",-1,1)</f>
        <v>1</v>
      </c>
      <c r="K61" s="79" t="s">
        <v>64</v>
      </c>
      <c r="L61" s="79" t="s">
        <v>7</v>
      </c>
      <c r="M61" s="80"/>
      <c r="N61" s="76"/>
      <c r="O61" s="76"/>
      <c r="P61" s="81"/>
      <c r="Q61" s="76"/>
      <c r="R61" s="76"/>
      <c r="S61" s="81"/>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3">
        <f>total_amount_ba($B$2,$D$2,D61,F61,J61,K61,M61)</f>
        <v>6877.696000000001</v>
      </c>
      <c r="BB61" s="84">
        <f>BA61+SUM(N61:AZ61)</f>
        <v>6877.696000000001</v>
      </c>
      <c r="BC61" s="85" t="str">
        <f>SpellNumber(L61,BB61)</f>
        <v>INR  Six Thousand Eight Hundred &amp; Seventy Seven  and Paise Seventy Only</v>
      </c>
      <c r="BE61" s="75">
        <v>21</v>
      </c>
      <c r="BF61" s="75">
        <v>713</v>
      </c>
      <c r="BG61" s="90">
        <f t="shared" si="0"/>
        <v>806.5456</v>
      </c>
      <c r="BH61" s="90">
        <f t="shared" si="1"/>
        <v>23.755200000000002</v>
      </c>
      <c r="BI61" s="98">
        <v>159</v>
      </c>
      <c r="BJ61" s="94">
        <f t="shared" si="2"/>
        <v>179.8608</v>
      </c>
      <c r="BK61" s="86">
        <v>6080</v>
      </c>
      <c r="BL61" s="90">
        <f t="shared" si="3"/>
        <v>6877.696000000001</v>
      </c>
      <c r="IE61" s="22"/>
      <c r="IF61" s="22"/>
      <c r="IG61" s="22"/>
      <c r="IH61" s="22"/>
      <c r="II61" s="22"/>
    </row>
    <row r="62" spans="1:243" s="21" customFormat="1" ht="66" customHeight="1">
      <c r="A62" s="33">
        <v>50</v>
      </c>
      <c r="B62" s="74" t="s">
        <v>382</v>
      </c>
      <c r="C62" s="96" t="s">
        <v>99</v>
      </c>
      <c r="D62" s="102">
        <v>60</v>
      </c>
      <c r="E62" s="102" t="s">
        <v>274</v>
      </c>
      <c r="F62" s="86">
        <v>832.5632</v>
      </c>
      <c r="G62" s="76"/>
      <c r="H62" s="76"/>
      <c r="I62" s="77" t="s">
        <v>40</v>
      </c>
      <c r="J62" s="78">
        <f t="shared" si="4"/>
        <v>1</v>
      </c>
      <c r="K62" s="79" t="s">
        <v>64</v>
      </c>
      <c r="L62" s="79" t="s">
        <v>7</v>
      </c>
      <c r="M62" s="80"/>
      <c r="N62" s="76"/>
      <c r="O62" s="76"/>
      <c r="P62" s="81"/>
      <c r="Q62" s="76"/>
      <c r="R62" s="76"/>
      <c r="S62" s="81"/>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3">
        <f t="shared" si="5"/>
        <v>49953.792</v>
      </c>
      <c r="BB62" s="84">
        <f t="shared" si="6"/>
        <v>49953.792</v>
      </c>
      <c r="BC62" s="85" t="str">
        <f t="shared" si="7"/>
        <v>INR  Forty Nine Thousand Nine Hundred &amp; Fifty Three  and Paise Seventy Nine Only</v>
      </c>
      <c r="BE62" s="75">
        <v>273</v>
      </c>
      <c r="BF62" s="75">
        <v>718</v>
      </c>
      <c r="BG62" s="90">
        <f t="shared" si="0"/>
        <v>812.2016000000001</v>
      </c>
      <c r="BH62" s="90">
        <f t="shared" si="1"/>
        <v>308.8176</v>
      </c>
      <c r="BI62" s="98">
        <v>34</v>
      </c>
      <c r="BJ62" s="94">
        <f t="shared" si="2"/>
        <v>38.460800000000006</v>
      </c>
      <c r="BK62" s="86">
        <v>736</v>
      </c>
      <c r="BL62" s="90">
        <f t="shared" si="3"/>
        <v>832.5632</v>
      </c>
      <c r="IE62" s="22"/>
      <c r="IF62" s="22"/>
      <c r="IG62" s="22"/>
      <c r="IH62" s="22"/>
      <c r="II62" s="22"/>
    </row>
    <row r="63" spans="1:243" s="21" customFormat="1" ht="66" customHeight="1">
      <c r="A63" s="33">
        <v>51</v>
      </c>
      <c r="B63" s="74" t="s">
        <v>383</v>
      </c>
      <c r="C63" s="96" t="s">
        <v>100</v>
      </c>
      <c r="D63" s="102">
        <v>20</v>
      </c>
      <c r="E63" s="102" t="s">
        <v>274</v>
      </c>
      <c r="F63" s="86">
        <v>846.1376000000001</v>
      </c>
      <c r="G63" s="76"/>
      <c r="H63" s="76"/>
      <c r="I63" s="77" t="s">
        <v>40</v>
      </c>
      <c r="J63" s="78">
        <f t="shared" si="4"/>
        <v>1</v>
      </c>
      <c r="K63" s="79" t="s">
        <v>64</v>
      </c>
      <c r="L63" s="79" t="s">
        <v>7</v>
      </c>
      <c r="M63" s="80"/>
      <c r="N63" s="76"/>
      <c r="O63" s="76"/>
      <c r="P63" s="81"/>
      <c r="Q63" s="76"/>
      <c r="R63" s="76"/>
      <c r="S63" s="81"/>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3">
        <f t="shared" si="5"/>
        <v>16922.752000000004</v>
      </c>
      <c r="BB63" s="84">
        <f t="shared" si="6"/>
        <v>16922.752000000004</v>
      </c>
      <c r="BC63" s="85" t="str">
        <f t="shared" si="7"/>
        <v>INR  Sixteen Thousand Nine Hundred &amp; Twenty Two  and Paise Seventy Five Only</v>
      </c>
      <c r="BE63" s="75">
        <v>277.1</v>
      </c>
      <c r="BF63" s="75">
        <v>1269</v>
      </c>
      <c r="BG63" s="90">
        <f t="shared" si="0"/>
        <v>1435.4928000000002</v>
      </c>
      <c r="BH63" s="90">
        <f t="shared" si="1"/>
        <v>313.45552000000004</v>
      </c>
      <c r="BI63" s="98">
        <v>30.08</v>
      </c>
      <c r="BJ63" s="94">
        <f t="shared" si="2"/>
        <v>34.026496</v>
      </c>
      <c r="BK63" s="86">
        <v>748</v>
      </c>
      <c r="BL63" s="90">
        <f t="shared" si="3"/>
        <v>846.1376000000001</v>
      </c>
      <c r="IE63" s="22"/>
      <c r="IF63" s="22"/>
      <c r="IG63" s="22"/>
      <c r="IH63" s="22"/>
      <c r="II63" s="22"/>
    </row>
    <row r="64" spans="1:243" s="21" customFormat="1" ht="61.5" customHeight="1">
      <c r="A64" s="33">
        <v>52</v>
      </c>
      <c r="B64" s="74" t="s">
        <v>384</v>
      </c>
      <c r="C64" s="96" t="s">
        <v>101</v>
      </c>
      <c r="D64" s="102">
        <v>20</v>
      </c>
      <c r="E64" s="102" t="s">
        <v>274</v>
      </c>
      <c r="F64" s="86">
        <v>859.7120000000001</v>
      </c>
      <c r="G64" s="76"/>
      <c r="H64" s="76"/>
      <c r="I64" s="77" t="s">
        <v>40</v>
      </c>
      <c r="J64" s="78">
        <f t="shared" si="4"/>
        <v>1</v>
      </c>
      <c r="K64" s="79" t="s">
        <v>64</v>
      </c>
      <c r="L64" s="79" t="s">
        <v>7</v>
      </c>
      <c r="M64" s="80"/>
      <c r="N64" s="76"/>
      <c r="O64" s="76"/>
      <c r="P64" s="81"/>
      <c r="Q64" s="76"/>
      <c r="R64" s="76"/>
      <c r="S64" s="81"/>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3">
        <f t="shared" si="5"/>
        <v>17194.24</v>
      </c>
      <c r="BB64" s="84">
        <f t="shared" si="6"/>
        <v>17194.24</v>
      </c>
      <c r="BC64" s="85" t="str">
        <f t="shared" si="7"/>
        <v>INR  Seventeen Thousand One Hundred &amp; Ninety Four  and Paise Twenty Four Only</v>
      </c>
      <c r="BE64" s="75">
        <v>281.25</v>
      </c>
      <c r="BF64" s="75">
        <v>1274</v>
      </c>
      <c r="BG64" s="90">
        <f t="shared" si="0"/>
        <v>1441.1488000000002</v>
      </c>
      <c r="BH64" s="90">
        <f t="shared" si="1"/>
        <v>318.15000000000003</v>
      </c>
      <c r="BI64" s="98">
        <v>70</v>
      </c>
      <c r="BJ64" s="94">
        <f t="shared" si="2"/>
        <v>79.18400000000001</v>
      </c>
      <c r="BK64" s="86">
        <v>760</v>
      </c>
      <c r="BL64" s="90">
        <f t="shared" si="3"/>
        <v>859.7120000000001</v>
      </c>
      <c r="IE64" s="22"/>
      <c r="IF64" s="22"/>
      <c r="IG64" s="22"/>
      <c r="IH64" s="22"/>
      <c r="II64" s="22"/>
    </row>
    <row r="65" spans="1:243" s="21" customFormat="1" ht="69.75" customHeight="1">
      <c r="A65" s="33">
        <v>53</v>
      </c>
      <c r="B65" s="74" t="s">
        <v>385</v>
      </c>
      <c r="C65" s="96" t="s">
        <v>102</v>
      </c>
      <c r="D65" s="102">
        <v>30</v>
      </c>
      <c r="E65" s="102" t="s">
        <v>274</v>
      </c>
      <c r="F65" s="86">
        <v>873.2864000000001</v>
      </c>
      <c r="G65" s="76"/>
      <c r="H65" s="76"/>
      <c r="I65" s="77" t="s">
        <v>40</v>
      </c>
      <c r="J65" s="78">
        <f>IF(I65="Less(-)",-1,1)</f>
        <v>1</v>
      </c>
      <c r="K65" s="79" t="s">
        <v>64</v>
      </c>
      <c r="L65" s="79" t="s">
        <v>7</v>
      </c>
      <c r="M65" s="80"/>
      <c r="N65" s="76"/>
      <c r="O65" s="76"/>
      <c r="P65" s="81"/>
      <c r="Q65" s="76"/>
      <c r="R65" s="76"/>
      <c r="S65" s="81"/>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3">
        <f>total_amount_ba($B$2,$D$2,D65,F65,J65,K65,M65)</f>
        <v>26198.592</v>
      </c>
      <c r="BB65" s="84">
        <f>BA65+SUM(N65:AZ65)</f>
        <v>26198.592</v>
      </c>
      <c r="BC65" s="85" t="str">
        <f>SpellNumber(L65,BB65)</f>
        <v>INR  Twenty Six Thousand One Hundred &amp; Ninety Eight  and Paise Fifty Nine Only</v>
      </c>
      <c r="BE65" s="75">
        <v>285.47</v>
      </c>
      <c r="BF65" s="75">
        <v>1279</v>
      </c>
      <c r="BG65" s="90">
        <f t="shared" si="0"/>
        <v>1446.8048000000003</v>
      </c>
      <c r="BH65" s="90">
        <f t="shared" si="1"/>
        <v>322.9236640000001</v>
      </c>
      <c r="BI65" s="98">
        <v>65</v>
      </c>
      <c r="BJ65" s="94">
        <f t="shared" si="2"/>
        <v>73.528</v>
      </c>
      <c r="BK65" s="86">
        <v>772</v>
      </c>
      <c r="BL65" s="90">
        <f t="shared" si="3"/>
        <v>873.2864000000001</v>
      </c>
      <c r="IE65" s="22"/>
      <c r="IF65" s="22"/>
      <c r="IG65" s="22"/>
      <c r="IH65" s="22"/>
      <c r="II65" s="22"/>
    </row>
    <row r="66" spans="1:243" s="21" customFormat="1" ht="72" customHeight="1">
      <c r="A66" s="33">
        <v>54</v>
      </c>
      <c r="B66" s="74" t="s">
        <v>386</v>
      </c>
      <c r="C66" s="96" t="s">
        <v>103</v>
      </c>
      <c r="D66" s="102">
        <v>25</v>
      </c>
      <c r="E66" s="102" t="s">
        <v>274</v>
      </c>
      <c r="F66" s="86">
        <v>886.8608</v>
      </c>
      <c r="G66" s="76"/>
      <c r="H66" s="76"/>
      <c r="I66" s="77" t="s">
        <v>40</v>
      </c>
      <c r="J66" s="78">
        <f t="shared" si="4"/>
        <v>1</v>
      </c>
      <c r="K66" s="79" t="s">
        <v>64</v>
      </c>
      <c r="L66" s="79" t="s">
        <v>7</v>
      </c>
      <c r="M66" s="80"/>
      <c r="N66" s="76"/>
      <c r="O66" s="76"/>
      <c r="P66" s="81"/>
      <c r="Q66" s="76"/>
      <c r="R66" s="76"/>
      <c r="S66" s="81"/>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3">
        <f t="shared" si="5"/>
        <v>22171.52</v>
      </c>
      <c r="BB66" s="84">
        <f t="shared" si="6"/>
        <v>22171.52</v>
      </c>
      <c r="BC66" s="85" t="str">
        <f t="shared" si="7"/>
        <v>INR  Twenty Two Thousand One Hundred &amp; Seventy One  and Paise Fifty Two Only</v>
      </c>
      <c r="BE66" s="75">
        <v>289.75</v>
      </c>
      <c r="BF66" s="75">
        <v>1284</v>
      </c>
      <c r="BG66" s="90">
        <f t="shared" si="0"/>
        <v>1452.4608</v>
      </c>
      <c r="BH66" s="90">
        <f t="shared" si="1"/>
        <v>327.76520000000005</v>
      </c>
      <c r="BI66" s="98">
        <v>20.01</v>
      </c>
      <c r="BJ66" s="94">
        <f t="shared" si="2"/>
        <v>22.635312000000006</v>
      </c>
      <c r="BK66" s="86">
        <v>784</v>
      </c>
      <c r="BL66" s="90">
        <f t="shared" si="3"/>
        <v>886.8608</v>
      </c>
      <c r="IE66" s="22"/>
      <c r="IF66" s="22"/>
      <c r="IG66" s="22"/>
      <c r="IH66" s="22"/>
      <c r="II66" s="22"/>
    </row>
    <row r="67" spans="1:243" s="21" customFormat="1" ht="56.25" customHeight="1">
      <c r="A67" s="33">
        <v>55</v>
      </c>
      <c r="B67" s="74" t="s">
        <v>281</v>
      </c>
      <c r="C67" s="96" t="s">
        <v>104</v>
      </c>
      <c r="D67" s="102">
        <v>315</v>
      </c>
      <c r="E67" s="102" t="s">
        <v>276</v>
      </c>
      <c r="F67" s="86">
        <v>23.755200000000002</v>
      </c>
      <c r="G67" s="76"/>
      <c r="H67" s="76"/>
      <c r="I67" s="77" t="s">
        <v>40</v>
      </c>
      <c r="J67" s="78">
        <f t="shared" si="4"/>
        <v>1</v>
      </c>
      <c r="K67" s="79" t="s">
        <v>64</v>
      </c>
      <c r="L67" s="79" t="s">
        <v>7</v>
      </c>
      <c r="M67" s="80"/>
      <c r="N67" s="76"/>
      <c r="O67" s="76"/>
      <c r="P67" s="81"/>
      <c r="Q67" s="76"/>
      <c r="R67" s="76"/>
      <c r="S67" s="81"/>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3">
        <f t="shared" si="5"/>
        <v>7482.888000000001</v>
      </c>
      <c r="BB67" s="84">
        <f t="shared" si="6"/>
        <v>7482.888000000001</v>
      </c>
      <c r="BC67" s="85" t="str">
        <f t="shared" si="7"/>
        <v>INR  Seven Thousand Four Hundred &amp; Eighty Two  and Paise Eighty Nine Only</v>
      </c>
      <c r="BE67" s="75">
        <v>133</v>
      </c>
      <c r="BF67" s="75">
        <v>2313</v>
      </c>
      <c r="BG67" s="90">
        <f t="shared" si="0"/>
        <v>2616.4656000000004</v>
      </c>
      <c r="BH67" s="90">
        <f t="shared" si="1"/>
        <v>150.4496</v>
      </c>
      <c r="BI67" s="98">
        <v>45.1</v>
      </c>
      <c r="BJ67" s="94">
        <f t="shared" si="2"/>
        <v>51.017120000000006</v>
      </c>
      <c r="BK67" s="86">
        <v>21</v>
      </c>
      <c r="BL67" s="90">
        <f t="shared" si="3"/>
        <v>23.755200000000002</v>
      </c>
      <c r="IE67" s="22"/>
      <c r="IF67" s="22"/>
      <c r="IG67" s="22"/>
      <c r="IH67" s="22"/>
      <c r="II67" s="22"/>
    </row>
    <row r="68" spans="1:243" s="21" customFormat="1" ht="261.75" customHeight="1">
      <c r="A68" s="33">
        <v>56</v>
      </c>
      <c r="B68" s="74" t="s">
        <v>387</v>
      </c>
      <c r="C68" s="96" t="s">
        <v>105</v>
      </c>
      <c r="D68" s="102">
        <v>14</v>
      </c>
      <c r="E68" s="102" t="s">
        <v>391</v>
      </c>
      <c r="F68" s="86">
        <v>1040.7040000000002</v>
      </c>
      <c r="G68" s="76"/>
      <c r="H68" s="76"/>
      <c r="I68" s="77" t="s">
        <v>40</v>
      </c>
      <c r="J68" s="78">
        <f t="shared" si="4"/>
        <v>1</v>
      </c>
      <c r="K68" s="79" t="s">
        <v>64</v>
      </c>
      <c r="L68" s="79" t="s">
        <v>7</v>
      </c>
      <c r="M68" s="80"/>
      <c r="N68" s="76"/>
      <c r="O68" s="76"/>
      <c r="P68" s="81"/>
      <c r="Q68" s="76"/>
      <c r="R68" s="76"/>
      <c r="S68" s="81"/>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3">
        <f t="shared" si="5"/>
        <v>14569.856000000003</v>
      </c>
      <c r="BB68" s="84">
        <f t="shared" si="6"/>
        <v>14569.856000000003</v>
      </c>
      <c r="BC68" s="85" t="str">
        <f t="shared" si="7"/>
        <v>INR  Fourteen Thousand Five Hundred &amp; Sixty Nine  and Paise Eighty Six Only</v>
      </c>
      <c r="BE68" s="75">
        <v>137</v>
      </c>
      <c r="BF68" s="75">
        <v>10021</v>
      </c>
      <c r="BG68" s="90">
        <f t="shared" si="0"/>
        <v>11335.755200000001</v>
      </c>
      <c r="BH68" s="90">
        <f t="shared" si="1"/>
        <v>154.97440000000003</v>
      </c>
      <c r="BI68" s="98">
        <v>45.81</v>
      </c>
      <c r="BJ68" s="94">
        <f t="shared" si="2"/>
        <v>51.82027200000001</v>
      </c>
      <c r="BK68" s="86">
        <v>920</v>
      </c>
      <c r="BL68" s="90">
        <f t="shared" si="3"/>
        <v>1040.7040000000002</v>
      </c>
      <c r="IE68" s="22"/>
      <c r="IF68" s="22"/>
      <c r="IG68" s="22"/>
      <c r="IH68" s="22"/>
      <c r="II68" s="22"/>
    </row>
    <row r="69" spans="1:243" s="21" customFormat="1" ht="267.75" customHeight="1">
      <c r="A69" s="33">
        <v>57</v>
      </c>
      <c r="B69" s="74" t="s">
        <v>388</v>
      </c>
      <c r="C69" s="96" t="s">
        <v>106</v>
      </c>
      <c r="D69" s="102">
        <v>14</v>
      </c>
      <c r="E69" s="102" t="s">
        <v>391</v>
      </c>
      <c r="F69" s="86">
        <v>1046.36</v>
      </c>
      <c r="G69" s="76"/>
      <c r="H69" s="76"/>
      <c r="I69" s="77" t="s">
        <v>40</v>
      </c>
      <c r="J69" s="78">
        <f t="shared" si="4"/>
        <v>1</v>
      </c>
      <c r="K69" s="79" t="s">
        <v>64</v>
      </c>
      <c r="L69" s="79" t="s">
        <v>7</v>
      </c>
      <c r="M69" s="80"/>
      <c r="N69" s="76"/>
      <c r="O69" s="76"/>
      <c r="P69" s="81"/>
      <c r="Q69" s="76"/>
      <c r="R69" s="76"/>
      <c r="S69" s="81"/>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3">
        <f t="shared" si="5"/>
        <v>14649.039999999999</v>
      </c>
      <c r="BB69" s="84">
        <f t="shared" si="6"/>
        <v>14649.039999999999</v>
      </c>
      <c r="BC69" s="85" t="str">
        <f t="shared" si="7"/>
        <v>INR  Fourteen Thousand Six Hundred &amp; Forty Nine  and Paise Four Only</v>
      </c>
      <c r="BE69" s="75">
        <v>141</v>
      </c>
      <c r="BF69" s="75">
        <v>10121.21</v>
      </c>
      <c r="BG69" s="90">
        <f t="shared" si="0"/>
        <v>11449.112752</v>
      </c>
      <c r="BH69" s="90">
        <f t="shared" si="1"/>
        <v>159.49920000000003</v>
      </c>
      <c r="BI69" s="98">
        <v>46.52</v>
      </c>
      <c r="BJ69" s="94">
        <f t="shared" si="2"/>
        <v>52.62342400000001</v>
      </c>
      <c r="BK69" s="86">
        <v>925</v>
      </c>
      <c r="BL69" s="90">
        <f t="shared" si="3"/>
        <v>1046.36</v>
      </c>
      <c r="IE69" s="22"/>
      <c r="IF69" s="22"/>
      <c r="IG69" s="22"/>
      <c r="IH69" s="22"/>
      <c r="II69" s="22"/>
    </row>
    <row r="70" spans="1:243" s="21" customFormat="1" ht="249.75" customHeight="1">
      <c r="A70" s="33">
        <v>58</v>
      </c>
      <c r="B70" s="74" t="s">
        <v>389</v>
      </c>
      <c r="C70" s="96" t="s">
        <v>107</v>
      </c>
      <c r="D70" s="102">
        <v>14</v>
      </c>
      <c r="E70" s="102" t="s">
        <v>391</v>
      </c>
      <c r="F70" s="86">
        <v>1052.016</v>
      </c>
      <c r="G70" s="76"/>
      <c r="H70" s="76"/>
      <c r="I70" s="77" t="s">
        <v>40</v>
      </c>
      <c r="J70" s="78">
        <f aca="true" t="shared" si="8" ref="J70:J78">IF(I70="Less(-)",-1,1)</f>
        <v>1</v>
      </c>
      <c r="K70" s="79" t="s">
        <v>64</v>
      </c>
      <c r="L70" s="79" t="s">
        <v>7</v>
      </c>
      <c r="M70" s="80"/>
      <c r="N70" s="76"/>
      <c r="O70" s="76"/>
      <c r="P70" s="81"/>
      <c r="Q70" s="76"/>
      <c r="R70" s="76"/>
      <c r="S70" s="81"/>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3">
        <f aca="true" t="shared" si="9" ref="BA70:BA78">total_amount_ba($B$2,$D$2,D70,F70,J70,K70,M70)</f>
        <v>14728.224000000002</v>
      </c>
      <c r="BB70" s="84">
        <f aca="true" t="shared" si="10" ref="BB70:BB78">BA70+SUM(N70:AZ70)</f>
        <v>14728.224000000002</v>
      </c>
      <c r="BC70" s="85" t="str">
        <f aca="true" t="shared" si="11" ref="BC70:BC78">SpellNumber(L70,BB70)</f>
        <v>INR  Fourteen Thousand Seven Hundred &amp; Twenty Eight  and Paise Twenty Two Only</v>
      </c>
      <c r="BE70" s="75">
        <v>145</v>
      </c>
      <c r="BF70" s="75">
        <v>10222.4221</v>
      </c>
      <c r="BG70" s="90">
        <f t="shared" si="0"/>
        <v>11563.60387952</v>
      </c>
      <c r="BH70" s="90">
        <f t="shared" si="1"/>
        <v>164.024</v>
      </c>
      <c r="BI70" s="98">
        <v>47.230000000000004</v>
      </c>
      <c r="BJ70" s="94">
        <f t="shared" si="2"/>
        <v>53.42657600000001</v>
      </c>
      <c r="BK70" s="86">
        <v>930</v>
      </c>
      <c r="BL70" s="90">
        <f t="shared" si="3"/>
        <v>1052.016</v>
      </c>
      <c r="IE70" s="22"/>
      <c r="IF70" s="22"/>
      <c r="IG70" s="22"/>
      <c r="IH70" s="22"/>
      <c r="II70" s="22"/>
    </row>
    <row r="71" spans="1:243" s="21" customFormat="1" ht="264" customHeight="1">
      <c r="A71" s="33">
        <v>59</v>
      </c>
      <c r="B71" s="74" t="s">
        <v>390</v>
      </c>
      <c r="C71" s="96" t="s">
        <v>184</v>
      </c>
      <c r="D71" s="102">
        <v>10</v>
      </c>
      <c r="E71" s="102" t="s">
        <v>391</v>
      </c>
      <c r="F71" s="86">
        <v>1057.672</v>
      </c>
      <c r="G71" s="76"/>
      <c r="H71" s="76"/>
      <c r="I71" s="77" t="s">
        <v>40</v>
      </c>
      <c r="J71" s="78">
        <f t="shared" si="8"/>
        <v>1</v>
      </c>
      <c r="K71" s="79" t="s">
        <v>64</v>
      </c>
      <c r="L71" s="79" t="s">
        <v>7</v>
      </c>
      <c r="M71" s="80"/>
      <c r="N71" s="76"/>
      <c r="O71" s="76"/>
      <c r="P71" s="81"/>
      <c r="Q71" s="76"/>
      <c r="R71" s="76"/>
      <c r="S71" s="81"/>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3">
        <f t="shared" si="9"/>
        <v>10576.720000000001</v>
      </c>
      <c r="BB71" s="84">
        <f t="shared" si="10"/>
        <v>10576.720000000001</v>
      </c>
      <c r="BC71" s="85" t="str">
        <f t="shared" si="11"/>
        <v>INR  Ten Thousand Five Hundred &amp; Seventy Six  and Paise Seventy Two Only</v>
      </c>
      <c r="BE71" s="75">
        <v>149</v>
      </c>
      <c r="BF71" s="75">
        <v>10324.646321</v>
      </c>
      <c r="BG71" s="90">
        <f t="shared" si="0"/>
        <v>11679.239918315203</v>
      </c>
      <c r="BH71" s="90">
        <f t="shared" si="1"/>
        <v>168.54880000000003</v>
      </c>
      <c r="BI71" s="98">
        <v>67</v>
      </c>
      <c r="BJ71" s="94">
        <f t="shared" si="2"/>
        <v>75.7904</v>
      </c>
      <c r="BK71" s="86">
        <v>935</v>
      </c>
      <c r="BL71" s="90">
        <f t="shared" si="3"/>
        <v>1057.672</v>
      </c>
      <c r="IE71" s="22"/>
      <c r="IF71" s="22"/>
      <c r="IG71" s="22"/>
      <c r="IH71" s="22"/>
      <c r="II71" s="22"/>
    </row>
    <row r="72" spans="1:243" s="21" customFormat="1" ht="248.25" customHeight="1">
      <c r="A72" s="33">
        <v>60</v>
      </c>
      <c r="B72" s="74" t="s">
        <v>396</v>
      </c>
      <c r="C72" s="96" t="s">
        <v>108</v>
      </c>
      <c r="D72" s="102">
        <v>50</v>
      </c>
      <c r="E72" s="102" t="s">
        <v>391</v>
      </c>
      <c r="F72" s="86">
        <v>1254.5008000000003</v>
      </c>
      <c r="G72" s="76"/>
      <c r="H72" s="76"/>
      <c r="I72" s="77" t="s">
        <v>40</v>
      </c>
      <c r="J72" s="78">
        <f t="shared" si="8"/>
        <v>1</v>
      </c>
      <c r="K72" s="79" t="s">
        <v>64</v>
      </c>
      <c r="L72" s="79" t="s">
        <v>7</v>
      </c>
      <c r="M72" s="80"/>
      <c r="N72" s="76"/>
      <c r="O72" s="76"/>
      <c r="P72" s="81"/>
      <c r="Q72" s="76"/>
      <c r="R72" s="76"/>
      <c r="S72" s="81"/>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3">
        <f t="shared" si="9"/>
        <v>62725.040000000015</v>
      </c>
      <c r="BB72" s="84">
        <f t="shared" si="10"/>
        <v>62725.040000000015</v>
      </c>
      <c r="BC72" s="85" t="str">
        <f t="shared" si="11"/>
        <v>INR  Sixty Two Thousand Seven Hundred &amp; Twenty Five  and Paise Four Only</v>
      </c>
      <c r="BE72" s="75">
        <v>175</v>
      </c>
      <c r="BF72" s="75">
        <v>4351</v>
      </c>
      <c r="BG72" s="90">
        <f t="shared" si="0"/>
        <v>4921.851200000001</v>
      </c>
      <c r="BH72" s="90">
        <f t="shared" si="1"/>
        <v>197.96000000000004</v>
      </c>
      <c r="BI72" s="98">
        <v>67.71</v>
      </c>
      <c r="BJ72" s="94">
        <f t="shared" si="2"/>
        <v>76.593552</v>
      </c>
      <c r="BK72" s="86">
        <v>1109</v>
      </c>
      <c r="BL72" s="90">
        <f t="shared" si="3"/>
        <v>1254.5008000000003</v>
      </c>
      <c r="IE72" s="22"/>
      <c r="IF72" s="22"/>
      <c r="IG72" s="22"/>
      <c r="IH72" s="22"/>
      <c r="II72" s="22"/>
    </row>
    <row r="73" spans="1:243" s="21" customFormat="1" ht="235.5" customHeight="1">
      <c r="A73" s="33">
        <v>61</v>
      </c>
      <c r="B73" s="74" t="s">
        <v>397</v>
      </c>
      <c r="C73" s="96" t="s">
        <v>109</v>
      </c>
      <c r="D73" s="102">
        <v>50</v>
      </c>
      <c r="E73" s="102" t="s">
        <v>391</v>
      </c>
      <c r="F73" s="86">
        <v>1260.1568</v>
      </c>
      <c r="G73" s="76"/>
      <c r="H73" s="76"/>
      <c r="I73" s="77" t="s">
        <v>40</v>
      </c>
      <c r="J73" s="78">
        <f t="shared" si="8"/>
        <v>1</v>
      </c>
      <c r="K73" s="79" t="s">
        <v>64</v>
      </c>
      <c r="L73" s="79" t="s">
        <v>7</v>
      </c>
      <c r="M73" s="80"/>
      <c r="N73" s="76"/>
      <c r="O73" s="76"/>
      <c r="P73" s="81"/>
      <c r="Q73" s="76"/>
      <c r="R73" s="76"/>
      <c r="S73" s="81"/>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3">
        <f t="shared" si="9"/>
        <v>63007.84</v>
      </c>
      <c r="BB73" s="84">
        <f t="shared" si="10"/>
        <v>63007.84</v>
      </c>
      <c r="BC73" s="85" t="str">
        <f t="shared" si="11"/>
        <v>INR  Sixty Three Thousand  &amp;Seven  and Paise Eighty Four Only</v>
      </c>
      <c r="BE73" s="75">
        <v>179</v>
      </c>
      <c r="BF73" s="75">
        <v>81936</v>
      </c>
      <c r="BG73" s="90">
        <f t="shared" si="0"/>
        <v>92686.0032</v>
      </c>
      <c r="BH73" s="90">
        <f t="shared" si="1"/>
        <v>202.4848</v>
      </c>
      <c r="BI73" s="98">
        <v>68.41999999999999</v>
      </c>
      <c r="BJ73" s="94">
        <f t="shared" si="2"/>
        <v>77.396704</v>
      </c>
      <c r="BK73" s="86">
        <v>1114</v>
      </c>
      <c r="BL73" s="90">
        <f t="shared" si="3"/>
        <v>1260.1568</v>
      </c>
      <c r="IE73" s="22"/>
      <c r="IF73" s="22"/>
      <c r="IG73" s="22"/>
      <c r="IH73" s="22"/>
      <c r="II73" s="22"/>
    </row>
    <row r="74" spans="1:243" s="21" customFormat="1" ht="248.25" customHeight="1">
      <c r="A74" s="33">
        <v>62</v>
      </c>
      <c r="B74" s="74" t="s">
        <v>398</v>
      </c>
      <c r="C74" s="96" t="s">
        <v>110</v>
      </c>
      <c r="D74" s="102">
        <v>50</v>
      </c>
      <c r="E74" s="102" t="s">
        <v>391</v>
      </c>
      <c r="F74" s="86">
        <v>1265.8128000000002</v>
      </c>
      <c r="G74" s="76"/>
      <c r="H74" s="76"/>
      <c r="I74" s="77" t="s">
        <v>40</v>
      </c>
      <c r="J74" s="78">
        <f t="shared" si="8"/>
        <v>1</v>
      </c>
      <c r="K74" s="79" t="s">
        <v>64</v>
      </c>
      <c r="L74" s="79" t="s">
        <v>7</v>
      </c>
      <c r="M74" s="80"/>
      <c r="N74" s="76"/>
      <c r="O74" s="76"/>
      <c r="P74" s="81"/>
      <c r="Q74" s="76"/>
      <c r="R74" s="76"/>
      <c r="S74" s="81"/>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3">
        <f t="shared" si="9"/>
        <v>63290.64000000001</v>
      </c>
      <c r="BB74" s="84">
        <f t="shared" si="10"/>
        <v>63290.64000000001</v>
      </c>
      <c r="BC74" s="85" t="str">
        <f t="shared" si="11"/>
        <v>INR  Sixty Three Thousand Two Hundred &amp; Ninety  and Paise Sixty Four Only</v>
      </c>
      <c r="BE74" s="75">
        <v>183</v>
      </c>
      <c r="BF74" s="75">
        <v>82136</v>
      </c>
      <c r="BG74" s="90">
        <f t="shared" si="0"/>
        <v>92912.24320000001</v>
      </c>
      <c r="BH74" s="90">
        <f t="shared" si="1"/>
        <v>207.0096</v>
      </c>
      <c r="BI74" s="98">
        <v>69.12999999999998</v>
      </c>
      <c r="BJ74" s="94">
        <f t="shared" si="2"/>
        <v>78.19985599999998</v>
      </c>
      <c r="BK74" s="86">
        <v>1119</v>
      </c>
      <c r="BL74" s="90">
        <f t="shared" si="3"/>
        <v>1265.8128000000002</v>
      </c>
      <c r="IE74" s="22"/>
      <c r="IF74" s="22"/>
      <c r="IG74" s="22"/>
      <c r="IH74" s="22"/>
      <c r="II74" s="22"/>
    </row>
    <row r="75" spans="1:243" s="21" customFormat="1" ht="238.5" customHeight="1">
      <c r="A75" s="33">
        <v>63</v>
      </c>
      <c r="B75" s="74" t="s">
        <v>399</v>
      </c>
      <c r="C75" s="96" t="s">
        <v>111</v>
      </c>
      <c r="D75" s="102">
        <v>38</v>
      </c>
      <c r="E75" s="102" t="s">
        <v>391</v>
      </c>
      <c r="F75" s="86">
        <v>1271.4688</v>
      </c>
      <c r="G75" s="76"/>
      <c r="H75" s="76"/>
      <c r="I75" s="77" t="s">
        <v>40</v>
      </c>
      <c r="J75" s="78">
        <f t="shared" si="8"/>
        <v>1</v>
      </c>
      <c r="K75" s="79" t="s">
        <v>64</v>
      </c>
      <c r="L75" s="79" t="s">
        <v>7</v>
      </c>
      <c r="M75" s="80"/>
      <c r="N75" s="76"/>
      <c r="O75" s="76"/>
      <c r="P75" s="81"/>
      <c r="Q75" s="76"/>
      <c r="R75" s="76"/>
      <c r="S75" s="81"/>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3">
        <f t="shared" si="9"/>
        <v>48315.8144</v>
      </c>
      <c r="BB75" s="84">
        <f t="shared" si="10"/>
        <v>48315.8144</v>
      </c>
      <c r="BC75" s="85" t="str">
        <f t="shared" si="11"/>
        <v>INR  Forty Eight Thousand Three Hundred &amp; Fifteen  and Paise Eighty One Only</v>
      </c>
      <c r="BE75" s="75">
        <v>187</v>
      </c>
      <c r="BF75" s="75">
        <v>82336</v>
      </c>
      <c r="BG75" s="90">
        <f t="shared" si="0"/>
        <v>93138.4832</v>
      </c>
      <c r="BH75" s="90">
        <f t="shared" si="1"/>
        <v>211.53440000000003</v>
      </c>
      <c r="BI75" s="98">
        <v>38</v>
      </c>
      <c r="BJ75" s="94">
        <f t="shared" si="2"/>
        <v>42.985600000000005</v>
      </c>
      <c r="BK75" s="86">
        <v>1124</v>
      </c>
      <c r="BL75" s="90">
        <f t="shared" si="3"/>
        <v>1271.4688</v>
      </c>
      <c r="IE75" s="22"/>
      <c r="IF75" s="22"/>
      <c r="IG75" s="22"/>
      <c r="IH75" s="22"/>
      <c r="II75" s="22"/>
    </row>
    <row r="76" spans="1:243" s="21" customFormat="1" ht="153" customHeight="1">
      <c r="A76" s="33">
        <v>64</v>
      </c>
      <c r="B76" s="74" t="s">
        <v>392</v>
      </c>
      <c r="C76" s="96" t="s">
        <v>112</v>
      </c>
      <c r="D76" s="102">
        <v>5</v>
      </c>
      <c r="E76" s="86" t="s">
        <v>391</v>
      </c>
      <c r="F76" s="86">
        <v>1158.3488000000002</v>
      </c>
      <c r="G76" s="76"/>
      <c r="H76" s="76"/>
      <c r="I76" s="77" t="s">
        <v>40</v>
      </c>
      <c r="J76" s="78">
        <f t="shared" si="8"/>
        <v>1</v>
      </c>
      <c r="K76" s="79" t="s">
        <v>64</v>
      </c>
      <c r="L76" s="79" t="s">
        <v>7</v>
      </c>
      <c r="M76" s="80"/>
      <c r="N76" s="76"/>
      <c r="O76" s="76"/>
      <c r="P76" s="81"/>
      <c r="Q76" s="76"/>
      <c r="R76" s="76"/>
      <c r="S76" s="81"/>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3">
        <f t="shared" si="9"/>
        <v>5791.744000000001</v>
      </c>
      <c r="BB76" s="84">
        <f t="shared" si="10"/>
        <v>5791.744000000001</v>
      </c>
      <c r="BC76" s="85" t="str">
        <f t="shared" si="11"/>
        <v>INR  Five Thousand Seven Hundred &amp; Ninety One  and Paise Seventy Four Only</v>
      </c>
      <c r="BE76" s="75">
        <v>191</v>
      </c>
      <c r="BF76" s="75">
        <v>82536</v>
      </c>
      <c r="BG76" s="90">
        <f t="shared" si="0"/>
        <v>93364.72320000001</v>
      </c>
      <c r="BH76" s="90">
        <f t="shared" si="1"/>
        <v>216.0592</v>
      </c>
      <c r="BI76" s="98">
        <v>29</v>
      </c>
      <c r="BJ76" s="94">
        <f t="shared" si="2"/>
        <v>32.80480000000001</v>
      </c>
      <c r="BK76" s="86">
        <v>1024</v>
      </c>
      <c r="BL76" s="90">
        <f t="shared" si="3"/>
        <v>1158.3488000000002</v>
      </c>
      <c r="IE76" s="22"/>
      <c r="IF76" s="22"/>
      <c r="IG76" s="22"/>
      <c r="IH76" s="22"/>
      <c r="II76" s="22"/>
    </row>
    <row r="77" spans="1:243" s="21" customFormat="1" ht="166.5" customHeight="1">
      <c r="A77" s="33">
        <v>65</v>
      </c>
      <c r="B77" s="74" t="s">
        <v>393</v>
      </c>
      <c r="C77" s="96" t="s">
        <v>185</v>
      </c>
      <c r="D77" s="102">
        <v>5</v>
      </c>
      <c r="E77" s="86" t="s">
        <v>391</v>
      </c>
      <c r="F77" s="86">
        <v>1171.9232000000002</v>
      </c>
      <c r="G77" s="76"/>
      <c r="H77" s="76"/>
      <c r="I77" s="77" t="s">
        <v>40</v>
      </c>
      <c r="J77" s="78">
        <f t="shared" si="8"/>
        <v>1</v>
      </c>
      <c r="K77" s="79" t="s">
        <v>64</v>
      </c>
      <c r="L77" s="79" t="s">
        <v>7</v>
      </c>
      <c r="M77" s="80"/>
      <c r="N77" s="76"/>
      <c r="O77" s="76"/>
      <c r="P77" s="81"/>
      <c r="Q77" s="76"/>
      <c r="R77" s="76"/>
      <c r="S77" s="81"/>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3">
        <f t="shared" si="9"/>
        <v>5859.616000000001</v>
      </c>
      <c r="BB77" s="84">
        <f t="shared" si="10"/>
        <v>5859.616000000001</v>
      </c>
      <c r="BC77" s="85" t="str">
        <f t="shared" si="11"/>
        <v>INR  Five Thousand Eight Hundred &amp; Fifty Nine  and Paise Sixty Two Only</v>
      </c>
      <c r="BE77" s="75">
        <v>151</v>
      </c>
      <c r="BF77" s="75">
        <v>2659</v>
      </c>
      <c r="BG77" s="90">
        <f t="shared" si="0"/>
        <v>3007.8608000000004</v>
      </c>
      <c r="BH77" s="90">
        <f t="shared" si="1"/>
        <v>170.8112</v>
      </c>
      <c r="BI77" s="98">
        <v>81</v>
      </c>
      <c r="BJ77" s="94">
        <f t="shared" si="2"/>
        <v>91.62720000000002</v>
      </c>
      <c r="BK77" s="86">
        <v>1036</v>
      </c>
      <c r="BL77" s="90">
        <f t="shared" si="3"/>
        <v>1171.9232000000002</v>
      </c>
      <c r="IE77" s="22"/>
      <c r="IF77" s="22"/>
      <c r="IG77" s="22"/>
      <c r="IH77" s="22"/>
      <c r="II77" s="22"/>
    </row>
    <row r="78" spans="1:243" s="21" customFormat="1" ht="157.5" customHeight="1">
      <c r="A78" s="33">
        <v>66</v>
      </c>
      <c r="B78" s="74" t="s">
        <v>394</v>
      </c>
      <c r="C78" s="96" t="s">
        <v>186</v>
      </c>
      <c r="D78" s="102">
        <v>5</v>
      </c>
      <c r="E78" s="86" t="s">
        <v>391</v>
      </c>
      <c r="F78" s="86">
        <v>1185.4976000000001</v>
      </c>
      <c r="G78" s="76"/>
      <c r="H78" s="76"/>
      <c r="I78" s="77" t="s">
        <v>40</v>
      </c>
      <c r="J78" s="78">
        <f t="shared" si="8"/>
        <v>1</v>
      </c>
      <c r="K78" s="79" t="s">
        <v>64</v>
      </c>
      <c r="L78" s="79" t="s">
        <v>7</v>
      </c>
      <c r="M78" s="80"/>
      <c r="N78" s="76"/>
      <c r="O78" s="76"/>
      <c r="P78" s="81"/>
      <c r="Q78" s="76"/>
      <c r="R78" s="76"/>
      <c r="S78" s="81"/>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3">
        <f t="shared" si="9"/>
        <v>5927.488000000001</v>
      </c>
      <c r="BB78" s="84">
        <f t="shared" si="10"/>
        <v>5927.488000000001</v>
      </c>
      <c r="BC78" s="85" t="str">
        <f t="shared" si="11"/>
        <v>INR  Five Thousand Nine Hundred &amp; Twenty Seven  and Paise Forty Nine Only</v>
      </c>
      <c r="BE78" s="75">
        <v>155</v>
      </c>
      <c r="BF78" s="75">
        <v>2673</v>
      </c>
      <c r="BG78" s="90">
        <f aca="true" t="shared" si="12" ref="BG78:BG140">BF78*1.12*1.01</f>
        <v>3023.6976000000004</v>
      </c>
      <c r="BH78" s="90">
        <f aca="true" t="shared" si="13" ref="BH78:BH140">BE78*1.12*1.01</f>
        <v>175.336</v>
      </c>
      <c r="BI78" s="98">
        <v>79</v>
      </c>
      <c r="BJ78" s="94">
        <f t="shared" si="2"/>
        <v>89.3648</v>
      </c>
      <c r="BK78" s="86">
        <v>1048</v>
      </c>
      <c r="BL78" s="90">
        <f t="shared" si="3"/>
        <v>1185.4976000000001</v>
      </c>
      <c r="IE78" s="22"/>
      <c r="IF78" s="22"/>
      <c r="IG78" s="22"/>
      <c r="IH78" s="22"/>
      <c r="II78" s="22"/>
    </row>
    <row r="79" spans="1:243" s="21" customFormat="1" ht="159" customHeight="1">
      <c r="A79" s="33">
        <v>67</v>
      </c>
      <c r="B79" s="74" t="s">
        <v>395</v>
      </c>
      <c r="C79" s="96" t="s">
        <v>187</v>
      </c>
      <c r="D79" s="102">
        <v>5</v>
      </c>
      <c r="E79" s="86" t="s">
        <v>391</v>
      </c>
      <c r="F79" s="86">
        <v>1199.0720000000001</v>
      </c>
      <c r="G79" s="76"/>
      <c r="H79" s="76"/>
      <c r="I79" s="77" t="s">
        <v>40</v>
      </c>
      <c r="J79" s="78">
        <f t="shared" si="4"/>
        <v>1</v>
      </c>
      <c r="K79" s="79" t="s">
        <v>64</v>
      </c>
      <c r="L79" s="79" t="s">
        <v>7</v>
      </c>
      <c r="M79" s="80"/>
      <c r="N79" s="76"/>
      <c r="O79" s="76"/>
      <c r="P79" s="81"/>
      <c r="Q79" s="76"/>
      <c r="R79" s="76"/>
      <c r="S79" s="81"/>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3">
        <f t="shared" si="5"/>
        <v>5995.360000000001</v>
      </c>
      <c r="BB79" s="84">
        <f t="shared" si="6"/>
        <v>5995.360000000001</v>
      </c>
      <c r="BC79" s="85" t="str">
        <f t="shared" si="7"/>
        <v>INR  Five Thousand Nine Hundred &amp; Ninety Five  and Paise Thirty Six Only</v>
      </c>
      <c r="BE79" s="75">
        <v>159</v>
      </c>
      <c r="BF79" s="75">
        <v>2687</v>
      </c>
      <c r="BG79" s="90">
        <f t="shared" si="12"/>
        <v>3039.5344000000005</v>
      </c>
      <c r="BH79" s="90">
        <f t="shared" si="13"/>
        <v>179.8608</v>
      </c>
      <c r="BI79" s="98">
        <v>757</v>
      </c>
      <c r="BJ79" s="94">
        <f aca="true" t="shared" si="14" ref="BJ79:BJ141">BI79*1.12*1.01</f>
        <v>856.3184</v>
      </c>
      <c r="BK79" s="86">
        <v>1060</v>
      </c>
      <c r="BL79" s="90">
        <f aca="true" t="shared" si="15" ref="BL79:BL142">BK79*1.12*1.01</f>
        <v>1199.0720000000001</v>
      </c>
      <c r="IE79" s="22"/>
      <c r="IF79" s="22"/>
      <c r="IG79" s="22"/>
      <c r="IH79" s="22"/>
      <c r="II79" s="22"/>
    </row>
    <row r="80" spans="1:243" s="21" customFormat="1" ht="240.75" customHeight="1">
      <c r="A80" s="33">
        <v>68</v>
      </c>
      <c r="B80" s="74" t="s">
        <v>400</v>
      </c>
      <c r="C80" s="96" t="s">
        <v>188</v>
      </c>
      <c r="D80" s="102">
        <v>1</v>
      </c>
      <c r="E80" s="86" t="s">
        <v>391</v>
      </c>
      <c r="F80" s="86">
        <v>1312.192</v>
      </c>
      <c r="G80" s="76"/>
      <c r="H80" s="76"/>
      <c r="I80" s="77" t="s">
        <v>40</v>
      </c>
      <c r="J80" s="78">
        <f t="shared" si="4"/>
        <v>1</v>
      </c>
      <c r="K80" s="79" t="s">
        <v>64</v>
      </c>
      <c r="L80" s="79" t="s">
        <v>7</v>
      </c>
      <c r="M80" s="80"/>
      <c r="N80" s="76"/>
      <c r="O80" s="76"/>
      <c r="P80" s="81"/>
      <c r="Q80" s="76"/>
      <c r="R80" s="76"/>
      <c r="S80" s="81"/>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3">
        <f t="shared" si="5"/>
        <v>1312.192</v>
      </c>
      <c r="BB80" s="84">
        <f t="shared" si="6"/>
        <v>1312.192</v>
      </c>
      <c r="BC80" s="85" t="str">
        <f t="shared" si="7"/>
        <v>INR  One Thousand Three Hundred &amp; Twelve  and Paise Nineteen Only</v>
      </c>
      <c r="BE80" s="75">
        <v>163</v>
      </c>
      <c r="BF80" s="75">
        <v>2701</v>
      </c>
      <c r="BG80" s="90">
        <f t="shared" si="12"/>
        <v>3055.3712000000005</v>
      </c>
      <c r="BH80" s="90">
        <f t="shared" si="13"/>
        <v>184.38560000000004</v>
      </c>
      <c r="BI80" s="98">
        <v>762</v>
      </c>
      <c r="BJ80" s="94">
        <f t="shared" si="14"/>
        <v>861.9744000000001</v>
      </c>
      <c r="BK80" s="86">
        <v>1160</v>
      </c>
      <c r="BL80" s="90">
        <f t="shared" si="15"/>
        <v>1312.192</v>
      </c>
      <c r="IE80" s="22"/>
      <c r="IF80" s="22"/>
      <c r="IG80" s="22"/>
      <c r="IH80" s="22"/>
      <c r="II80" s="22"/>
    </row>
    <row r="81" spans="1:243" s="21" customFormat="1" ht="237" customHeight="1">
      <c r="A81" s="33">
        <v>69</v>
      </c>
      <c r="B81" s="74" t="s">
        <v>401</v>
      </c>
      <c r="C81" s="96" t="s">
        <v>189</v>
      </c>
      <c r="D81" s="102">
        <v>1</v>
      </c>
      <c r="E81" s="86" t="s">
        <v>391</v>
      </c>
      <c r="F81" s="86">
        <v>1325.7664000000002</v>
      </c>
      <c r="G81" s="76"/>
      <c r="H81" s="76"/>
      <c r="I81" s="77" t="s">
        <v>40</v>
      </c>
      <c r="J81" s="78">
        <f t="shared" si="4"/>
        <v>1</v>
      </c>
      <c r="K81" s="79" t="s">
        <v>64</v>
      </c>
      <c r="L81" s="79" t="s">
        <v>7</v>
      </c>
      <c r="M81" s="80"/>
      <c r="N81" s="76"/>
      <c r="O81" s="76"/>
      <c r="P81" s="81"/>
      <c r="Q81" s="76"/>
      <c r="R81" s="76"/>
      <c r="S81" s="81"/>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3">
        <f t="shared" si="5"/>
        <v>1325.7664000000002</v>
      </c>
      <c r="BB81" s="84">
        <f t="shared" si="6"/>
        <v>1325.7664000000002</v>
      </c>
      <c r="BC81" s="85" t="str">
        <f t="shared" si="7"/>
        <v>INR  One Thousand Three Hundred &amp; Twenty Five  and Paise Seventy Seven Only</v>
      </c>
      <c r="BE81" s="75">
        <v>167</v>
      </c>
      <c r="BF81" s="75">
        <v>2763</v>
      </c>
      <c r="BG81" s="90">
        <f t="shared" si="12"/>
        <v>3125.5056000000004</v>
      </c>
      <c r="BH81" s="90">
        <f t="shared" si="13"/>
        <v>188.9104</v>
      </c>
      <c r="BI81" s="98">
        <v>755</v>
      </c>
      <c r="BJ81" s="94">
        <f t="shared" si="14"/>
        <v>854.0560000000002</v>
      </c>
      <c r="BK81" s="86">
        <v>1172</v>
      </c>
      <c r="BL81" s="90">
        <f t="shared" si="15"/>
        <v>1325.7664000000002</v>
      </c>
      <c r="IE81" s="22"/>
      <c r="IF81" s="22"/>
      <c r="IG81" s="22"/>
      <c r="IH81" s="22"/>
      <c r="II81" s="22"/>
    </row>
    <row r="82" spans="1:243" s="21" customFormat="1" ht="238.5" customHeight="1">
      <c r="A82" s="33">
        <v>70</v>
      </c>
      <c r="B82" s="74" t="s">
        <v>402</v>
      </c>
      <c r="C82" s="96" t="s">
        <v>113</v>
      </c>
      <c r="D82" s="102">
        <v>1</v>
      </c>
      <c r="E82" s="86" t="s">
        <v>391</v>
      </c>
      <c r="F82" s="86">
        <v>1339.3408000000002</v>
      </c>
      <c r="G82" s="76"/>
      <c r="H82" s="76"/>
      <c r="I82" s="77" t="s">
        <v>40</v>
      </c>
      <c r="J82" s="78">
        <f t="shared" si="4"/>
        <v>1</v>
      </c>
      <c r="K82" s="79" t="s">
        <v>64</v>
      </c>
      <c r="L82" s="79" t="s">
        <v>7</v>
      </c>
      <c r="M82" s="80"/>
      <c r="N82" s="76"/>
      <c r="O82" s="76"/>
      <c r="P82" s="81"/>
      <c r="Q82" s="76"/>
      <c r="R82" s="76"/>
      <c r="S82" s="81"/>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3">
        <f t="shared" si="5"/>
        <v>1339.3408000000002</v>
      </c>
      <c r="BB82" s="84">
        <f t="shared" si="6"/>
        <v>1339.3408000000002</v>
      </c>
      <c r="BC82" s="85" t="str">
        <f t="shared" si="7"/>
        <v>INR  One Thousand Three Hundred &amp; Thirty Nine  and Paise Thirty Four Only</v>
      </c>
      <c r="BE82" s="75">
        <v>34</v>
      </c>
      <c r="BF82" s="75">
        <v>2777</v>
      </c>
      <c r="BG82" s="90">
        <f t="shared" si="12"/>
        <v>3141.3424000000005</v>
      </c>
      <c r="BH82" s="90">
        <f t="shared" si="13"/>
        <v>38.460800000000006</v>
      </c>
      <c r="BI82" s="98">
        <v>760</v>
      </c>
      <c r="BJ82" s="94">
        <f t="shared" si="14"/>
        <v>859.7120000000001</v>
      </c>
      <c r="BK82" s="86">
        <v>1184</v>
      </c>
      <c r="BL82" s="90">
        <f t="shared" si="15"/>
        <v>1339.3408000000002</v>
      </c>
      <c r="IE82" s="22"/>
      <c r="IF82" s="22"/>
      <c r="IG82" s="22"/>
      <c r="IH82" s="22"/>
      <c r="II82" s="22"/>
    </row>
    <row r="83" spans="1:243" s="21" customFormat="1" ht="233.25" customHeight="1">
      <c r="A83" s="33">
        <v>71</v>
      </c>
      <c r="B83" s="74" t="s">
        <v>403</v>
      </c>
      <c r="C83" s="96" t="s">
        <v>114</v>
      </c>
      <c r="D83" s="102">
        <v>1</v>
      </c>
      <c r="E83" s="86" t="s">
        <v>391</v>
      </c>
      <c r="F83" s="86">
        <v>1352.9152000000001</v>
      </c>
      <c r="G83" s="76"/>
      <c r="H83" s="76"/>
      <c r="I83" s="77" t="s">
        <v>40</v>
      </c>
      <c r="J83" s="78">
        <f>IF(I83="Less(-)",-1,1)</f>
        <v>1</v>
      </c>
      <c r="K83" s="79" t="s">
        <v>64</v>
      </c>
      <c r="L83" s="79" t="s">
        <v>7</v>
      </c>
      <c r="M83" s="80"/>
      <c r="N83" s="76"/>
      <c r="O83" s="76"/>
      <c r="P83" s="81"/>
      <c r="Q83" s="76"/>
      <c r="R83" s="76"/>
      <c r="S83" s="81"/>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3">
        <f>total_amount_ba($B$2,$D$2,D83,F83,J83,K83,M83)</f>
        <v>1352.9152000000001</v>
      </c>
      <c r="BB83" s="84">
        <f>BA83+SUM(N83:AZ83)</f>
        <v>1352.9152000000001</v>
      </c>
      <c r="BC83" s="85" t="str">
        <f>SpellNumber(L83,BB83)</f>
        <v>INR  One Thousand Three Hundred &amp; Fifty Two  and Paise Ninety Two Only</v>
      </c>
      <c r="BE83" s="75">
        <v>1024</v>
      </c>
      <c r="BF83" s="75">
        <v>2791</v>
      </c>
      <c r="BG83" s="90">
        <f t="shared" si="12"/>
        <v>3157.1792</v>
      </c>
      <c r="BH83" s="90">
        <f t="shared" si="13"/>
        <v>1158.3488000000002</v>
      </c>
      <c r="BI83" s="98">
        <v>1285</v>
      </c>
      <c r="BJ83" s="94">
        <f t="shared" si="14"/>
        <v>1453.592</v>
      </c>
      <c r="BK83" s="86">
        <v>1196</v>
      </c>
      <c r="BL83" s="90">
        <f t="shared" si="15"/>
        <v>1352.9152000000001</v>
      </c>
      <c r="IE83" s="22"/>
      <c r="IF83" s="22"/>
      <c r="IG83" s="22"/>
      <c r="IH83" s="22"/>
      <c r="II83" s="22"/>
    </row>
    <row r="84" spans="1:243" s="21" customFormat="1" ht="55.5" customHeight="1">
      <c r="A84" s="33">
        <v>72</v>
      </c>
      <c r="B84" s="74" t="s">
        <v>404</v>
      </c>
      <c r="C84" s="96" t="s">
        <v>115</v>
      </c>
      <c r="D84" s="102">
        <v>3</v>
      </c>
      <c r="E84" s="86" t="s">
        <v>391</v>
      </c>
      <c r="F84" s="86">
        <v>236.4208</v>
      </c>
      <c r="G84" s="76"/>
      <c r="H84" s="76"/>
      <c r="I84" s="77" t="s">
        <v>40</v>
      </c>
      <c r="J84" s="78">
        <f t="shared" si="4"/>
        <v>1</v>
      </c>
      <c r="K84" s="79" t="s">
        <v>64</v>
      </c>
      <c r="L84" s="79" t="s">
        <v>7</v>
      </c>
      <c r="M84" s="80"/>
      <c r="N84" s="76"/>
      <c r="O84" s="76"/>
      <c r="P84" s="81"/>
      <c r="Q84" s="76"/>
      <c r="R84" s="76"/>
      <c r="S84" s="81"/>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3">
        <f t="shared" si="5"/>
        <v>709.2624000000001</v>
      </c>
      <c r="BB84" s="84">
        <f t="shared" si="6"/>
        <v>709.2624000000001</v>
      </c>
      <c r="BC84" s="85" t="str">
        <f t="shared" si="7"/>
        <v>INR  Seven Hundred &amp; Nine  and Paise Twenty Six Only</v>
      </c>
      <c r="BE84" s="75">
        <v>1036</v>
      </c>
      <c r="BF84" s="75">
        <v>2805</v>
      </c>
      <c r="BG84" s="90">
        <f t="shared" si="12"/>
        <v>3173.0160000000005</v>
      </c>
      <c r="BH84" s="90">
        <f t="shared" si="13"/>
        <v>1171.9232000000002</v>
      </c>
      <c r="BI84" s="98">
        <v>1290</v>
      </c>
      <c r="BJ84" s="94">
        <f t="shared" si="14"/>
        <v>1459.2480000000003</v>
      </c>
      <c r="BK84" s="86">
        <v>209</v>
      </c>
      <c r="BL84" s="90">
        <f t="shared" si="15"/>
        <v>236.4208</v>
      </c>
      <c r="IE84" s="22"/>
      <c r="IF84" s="22"/>
      <c r="IG84" s="22"/>
      <c r="IH84" s="22"/>
      <c r="II84" s="22"/>
    </row>
    <row r="85" spans="1:243" s="21" customFormat="1" ht="409.5" customHeight="1">
      <c r="A85" s="33">
        <v>73</v>
      </c>
      <c r="B85" s="74" t="s">
        <v>405</v>
      </c>
      <c r="C85" s="96" t="s">
        <v>116</v>
      </c>
      <c r="D85" s="102">
        <v>15</v>
      </c>
      <c r="E85" s="86" t="s">
        <v>391</v>
      </c>
      <c r="F85" s="86">
        <v>1453.592</v>
      </c>
      <c r="G85" s="76"/>
      <c r="H85" s="76"/>
      <c r="I85" s="77" t="s">
        <v>40</v>
      </c>
      <c r="J85" s="78">
        <f t="shared" si="4"/>
        <v>1</v>
      </c>
      <c r="K85" s="79" t="s">
        <v>64</v>
      </c>
      <c r="L85" s="79" t="s">
        <v>7</v>
      </c>
      <c r="M85" s="80"/>
      <c r="N85" s="76"/>
      <c r="O85" s="76"/>
      <c r="P85" s="81"/>
      <c r="Q85" s="76"/>
      <c r="R85" s="76"/>
      <c r="S85" s="81"/>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3">
        <f t="shared" si="5"/>
        <v>21803.88</v>
      </c>
      <c r="BB85" s="84">
        <f t="shared" si="6"/>
        <v>21803.88</v>
      </c>
      <c r="BC85" s="85" t="str">
        <f t="shared" si="7"/>
        <v>INR  Twenty One Thousand Eight Hundred &amp; Three  and Paise Eighty Eight Only</v>
      </c>
      <c r="BE85" s="75">
        <v>1048</v>
      </c>
      <c r="BF85" s="75">
        <v>497</v>
      </c>
      <c r="BG85" s="90">
        <f t="shared" si="12"/>
        <v>562.2064000000001</v>
      </c>
      <c r="BH85" s="90">
        <f t="shared" si="13"/>
        <v>1185.4976000000001</v>
      </c>
      <c r="BI85" s="98">
        <v>1024</v>
      </c>
      <c r="BJ85" s="94">
        <f t="shared" si="14"/>
        <v>1158.3488000000002</v>
      </c>
      <c r="BK85" s="86">
        <v>1285</v>
      </c>
      <c r="BL85" s="90">
        <f t="shared" si="15"/>
        <v>1453.592</v>
      </c>
      <c r="IE85" s="22"/>
      <c r="IF85" s="22"/>
      <c r="IG85" s="22"/>
      <c r="IH85" s="22"/>
      <c r="II85" s="22"/>
    </row>
    <row r="86" spans="1:243" s="21" customFormat="1" ht="409.5" customHeight="1">
      <c r="A86" s="33">
        <v>74</v>
      </c>
      <c r="B86" s="74" t="s">
        <v>406</v>
      </c>
      <c r="C86" s="96" t="s">
        <v>190</v>
      </c>
      <c r="D86" s="102">
        <v>15</v>
      </c>
      <c r="E86" s="86" t="s">
        <v>391</v>
      </c>
      <c r="F86" s="86">
        <v>1459.2480000000003</v>
      </c>
      <c r="G86" s="76"/>
      <c r="H86" s="76"/>
      <c r="I86" s="77" t="s">
        <v>40</v>
      </c>
      <c r="J86" s="78">
        <f t="shared" si="4"/>
        <v>1</v>
      </c>
      <c r="K86" s="79" t="s">
        <v>64</v>
      </c>
      <c r="L86" s="79" t="s">
        <v>7</v>
      </c>
      <c r="M86" s="80"/>
      <c r="N86" s="76"/>
      <c r="O86" s="76"/>
      <c r="P86" s="81"/>
      <c r="Q86" s="76"/>
      <c r="R86" s="76"/>
      <c r="S86" s="81"/>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3">
        <f t="shared" si="5"/>
        <v>21888.720000000005</v>
      </c>
      <c r="BB86" s="84">
        <f t="shared" si="6"/>
        <v>21888.720000000005</v>
      </c>
      <c r="BC86" s="85" t="str">
        <f t="shared" si="7"/>
        <v>INR  Twenty One Thousand Eight Hundred &amp; Eighty Eight  and Paise Seventy Two Only</v>
      </c>
      <c r="BE86" s="75">
        <v>1060</v>
      </c>
      <c r="BF86" s="75">
        <v>497</v>
      </c>
      <c r="BG86" s="90">
        <f t="shared" si="12"/>
        <v>562.2064000000001</v>
      </c>
      <c r="BH86" s="90">
        <f t="shared" si="13"/>
        <v>1199.0720000000001</v>
      </c>
      <c r="BI86" s="98">
        <v>1036</v>
      </c>
      <c r="BJ86" s="94">
        <f t="shared" si="14"/>
        <v>1171.9232000000002</v>
      </c>
      <c r="BK86" s="86">
        <v>1290</v>
      </c>
      <c r="BL86" s="90">
        <f t="shared" si="15"/>
        <v>1459.2480000000003</v>
      </c>
      <c r="IE86" s="22"/>
      <c r="IF86" s="22"/>
      <c r="IG86" s="22"/>
      <c r="IH86" s="22"/>
      <c r="II86" s="22"/>
    </row>
    <row r="87" spans="1:243" s="21" customFormat="1" ht="409.5" customHeight="1">
      <c r="A87" s="33">
        <v>75</v>
      </c>
      <c r="B87" s="74" t="s">
        <v>407</v>
      </c>
      <c r="C87" s="96" t="s">
        <v>191</v>
      </c>
      <c r="D87" s="102">
        <v>15</v>
      </c>
      <c r="E87" s="86" t="s">
        <v>391</v>
      </c>
      <c r="F87" s="86">
        <v>1464.904</v>
      </c>
      <c r="G87" s="76"/>
      <c r="H87" s="76"/>
      <c r="I87" s="77" t="s">
        <v>40</v>
      </c>
      <c r="J87" s="78">
        <f t="shared" si="4"/>
        <v>1</v>
      </c>
      <c r="K87" s="79" t="s">
        <v>64</v>
      </c>
      <c r="L87" s="79" t="s">
        <v>7</v>
      </c>
      <c r="M87" s="80"/>
      <c r="N87" s="76"/>
      <c r="O87" s="76"/>
      <c r="P87" s="81"/>
      <c r="Q87" s="76"/>
      <c r="R87" s="76"/>
      <c r="S87" s="81"/>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3">
        <f t="shared" si="5"/>
        <v>21973.56</v>
      </c>
      <c r="BB87" s="84">
        <f t="shared" si="6"/>
        <v>21973.56</v>
      </c>
      <c r="BC87" s="85" t="str">
        <f t="shared" si="7"/>
        <v>INR  Twenty One Thousand Nine Hundred &amp; Seventy Three  and Paise Fifty Six Only</v>
      </c>
      <c r="BE87" s="75">
        <v>1072</v>
      </c>
      <c r="BF87" s="75">
        <v>497</v>
      </c>
      <c r="BG87" s="90">
        <f t="shared" si="12"/>
        <v>562.2064000000001</v>
      </c>
      <c r="BH87" s="90">
        <f t="shared" si="13"/>
        <v>1212.6464</v>
      </c>
      <c r="BI87" s="98">
        <v>1048</v>
      </c>
      <c r="BJ87" s="94">
        <f t="shared" si="14"/>
        <v>1185.4976000000001</v>
      </c>
      <c r="BK87" s="86">
        <v>1295</v>
      </c>
      <c r="BL87" s="90">
        <f t="shared" si="15"/>
        <v>1464.904</v>
      </c>
      <c r="IE87" s="22"/>
      <c r="IF87" s="22"/>
      <c r="IG87" s="22"/>
      <c r="IH87" s="22"/>
      <c r="II87" s="22"/>
    </row>
    <row r="88" spans="1:243" s="21" customFormat="1" ht="409.5" customHeight="1">
      <c r="A88" s="33">
        <v>76</v>
      </c>
      <c r="B88" s="74" t="s">
        <v>408</v>
      </c>
      <c r="C88" s="96" t="s">
        <v>192</v>
      </c>
      <c r="D88" s="102">
        <v>5</v>
      </c>
      <c r="E88" s="86" t="s">
        <v>391</v>
      </c>
      <c r="F88" s="86">
        <v>1470.5600000000002</v>
      </c>
      <c r="G88" s="76"/>
      <c r="H88" s="76"/>
      <c r="I88" s="77" t="s">
        <v>40</v>
      </c>
      <c r="J88" s="78">
        <f>IF(I88="Less(-)",-1,1)</f>
        <v>1</v>
      </c>
      <c r="K88" s="79" t="s">
        <v>64</v>
      </c>
      <c r="L88" s="79" t="s">
        <v>7</v>
      </c>
      <c r="M88" s="80"/>
      <c r="N88" s="76"/>
      <c r="O88" s="76"/>
      <c r="P88" s="81"/>
      <c r="Q88" s="76"/>
      <c r="R88" s="76"/>
      <c r="S88" s="81"/>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3">
        <f>total_amount_ba($B$2,$D$2,D88,F88,J88,K88,M88)</f>
        <v>7352.800000000001</v>
      </c>
      <c r="BB88" s="84">
        <f>BA88+SUM(N88:AZ88)</f>
        <v>7352.800000000001</v>
      </c>
      <c r="BC88" s="85" t="str">
        <f>SpellNumber(L88,BB88)</f>
        <v>INR  Seven Thousand Three Hundred &amp; Fifty Two  and Paise Eighty Only</v>
      </c>
      <c r="BE88" s="75">
        <v>1160</v>
      </c>
      <c r="BF88" s="75">
        <v>497</v>
      </c>
      <c r="BG88" s="90">
        <f t="shared" si="12"/>
        <v>562.2064000000001</v>
      </c>
      <c r="BH88" s="90">
        <f t="shared" si="13"/>
        <v>1312.192</v>
      </c>
      <c r="BI88" s="98">
        <v>1160</v>
      </c>
      <c r="BJ88" s="94">
        <f t="shared" si="14"/>
        <v>1312.192</v>
      </c>
      <c r="BK88" s="86">
        <v>1300</v>
      </c>
      <c r="BL88" s="90">
        <f t="shared" si="15"/>
        <v>1470.5600000000002</v>
      </c>
      <c r="IE88" s="22"/>
      <c r="IF88" s="22"/>
      <c r="IG88" s="22"/>
      <c r="IH88" s="22"/>
      <c r="II88" s="22"/>
    </row>
    <row r="89" spans="1:243" s="21" customFormat="1" ht="246" customHeight="1">
      <c r="A89" s="33">
        <v>77</v>
      </c>
      <c r="B89" s="74" t="s">
        <v>409</v>
      </c>
      <c r="C89" s="96" t="s">
        <v>193</v>
      </c>
      <c r="D89" s="102">
        <v>10</v>
      </c>
      <c r="E89" s="102" t="s">
        <v>276</v>
      </c>
      <c r="F89" s="86">
        <v>381.21440000000007</v>
      </c>
      <c r="G89" s="76"/>
      <c r="H89" s="76"/>
      <c r="I89" s="77" t="s">
        <v>40</v>
      </c>
      <c r="J89" s="78">
        <f>IF(I89="Less(-)",-1,1)</f>
        <v>1</v>
      </c>
      <c r="K89" s="79" t="s">
        <v>64</v>
      </c>
      <c r="L89" s="79" t="s">
        <v>7</v>
      </c>
      <c r="M89" s="80"/>
      <c r="N89" s="76"/>
      <c r="O89" s="76"/>
      <c r="P89" s="81"/>
      <c r="Q89" s="76"/>
      <c r="R89" s="76"/>
      <c r="S89" s="81"/>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3">
        <f>total_amount_ba($B$2,$D$2,D89,F89,J89,K89,M89)</f>
        <v>3812.1440000000007</v>
      </c>
      <c r="BB89" s="84">
        <f>BA89+SUM(N89:AZ89)</f>
        <v>3812.1440000000007</v>
      </c>
      <c r="BC89" s="85" t="str">
        <f>SpellNumber(L89,BB89)</f>
        <v>INR  Three Thousand Eight Hundred &amp; Twelve  and Paise Fourteen Only</v>
      </c>
      <c r="BE89" s="75">
        <v>1172</v>
      </c>
      <c r="BF89" s="75">
        <v>103</v>
      </c>
      <c r="BG89" s="90">
        <f t="shared" si="12"/>
        <v>116.51360000000001</v>
      </c>
      <c r="BH89" s="90">
        <f t="shared" si="13"/>
        <v>1325.7664000000002</v>
      </c>
      <c r="BI89" s="98">
        <v>1172</v>
      </c>
      <c r="BJ89" s="94">
        <f t="shared" si="14"/>
        <v>1325.7664000000002</v>
      </c>
      <c r="BK89" s="86">
        <v>337</v>
      </c>
      <c r="BL89" s="90">
        <f t="shared" si="15"/>
        <v>381.21440000000007</v>
      </c>
      <c r="IE89" s="22"/>
      <c r="IF89" s="22"/>
      <c r="IG89" s="22"/>
      <c r="IH89" s="22"/>
      <c r="II89" s="22"/>
    </row>
    <row r="90" spans="1:243" s="21" customFormat="1" ht="240" customHeight="1">
      <c r="A90" s="33">
        <v>78</v>
      </c>
      <c r="B90" s="74" t="s">
        <v>410</v>
      </c>
      <c r="C90" s="96" t="s">
        <v>117</v>
      </c>
      <c r="D90" s="102">
        <v>10</v>
      </c>
      <c r="E90" s="102" t="s">
        <v>276</v>
      </c>
      <c r="F90" s="86">
        <v>386.932616</v>
      </c>
      <c r="G90" s="76"/>
      <c r="H90" s="76"/>
      <c r="I90" s="77" t="s">
        <v>40</v>
      </c>
      <c r="J90" s="78">
        <f t="shared" si="4"/>
        <v>1</v>
      </c>
      <c r="K90" s="79" t="s">
        <v>64</v>
      </c>
      <c r="L90" s="79" t="s">
        <v>7</v>
      </c>
      <c r="M90" s="80"/>
      <c r="N90" s="76"/>
      <c r="O90" s="76"/>
      <c r="P90" s="81"/>
      <c r="Q90" s="76"/>
      <c r="R90" s="76"/>
      <c r="S90" s="81"/>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3">
        <f t="shared" si="5"/>
        <v>3869.32616</v>
      </c>
      <c r="BB90" s="84">
        <f t="shared" si="6"/>
        <v>3869.32616</v>
      </c>
      <c r="BC90" s="85" t="str">
        <f t="shared" si="7"/>
        <v>INR  Three Thousand Eight Hundred &amp; Sixty Nine  and Paise Thirty Three Only</v>
      </c>
      <c r="BE90" s="75">
        <v>1184</v>
      </c>
      <c r="BF90" s="86">
        <v>29</v>
      </c>
      <c r="BG90" s="90">
        <f t="shared" si="12"/>
        <v>32.80480000000001</v>
      </c>
      <c r="BH90" s="90">
        <f t="shared" si="13"/>
        <v>1339.3408000000002</v>
      </c>
      <c r="BI90" s="98">
        <v>1184</v>
      </c>
      <c r="BJ90" s="94">
        <f t="shared" si="14"/>
        <v>1339.3408000000002</v>
      </c>
      <c r="BK90" s="86">
        <v>342.055</v>
      </c>
      <c r="BL90" s="90">
        <f t="shared" si="15"/>
        <v>386.932616</v>
      </c>
      <c r="IE90" s="22"/>
      <c r="IF90" s="22"/>
      <c r="IG90" s="22"/>
      <c r="IH90" s="22"/>
      <c r="II90" s="22"/>
    </row>
    <row r="91" spans="1:243" s="21" customFormat="1" ht="243" customHeight="1">
      <c r="A91" s="33">
        <v>79</v>
      </c>
      <c r="B91" s="74" t="s">
        <v>411</v>
      </c>
      <c r="C91" s="96" t="s">
        <v>118</v>
      </c>
      <c r="D91" s="102">
        <v>10</v>
      </c>
      <c r="E91" s="102" t="s">
        <v>276</v>
      </c>
      <c r="F91" s="86">
        <v>392.73660524</v>
      </c>
      <c r="G91" s="76"/>
      <c r="H91" s="76"/>
      <c r="I91" s="77" t="s">
        <v>40</v>
      </c>
      <c r="J91" s="78">
        <f t="shared" si="4"/>
        <v>1</v>
      </c>
      <c r="K91" s="79" t="s">
        <v>64</v>
      </c>
      <c r="L91" s="79" t="s">
        <v>7</v>
      </c>
      <c r="M91" s="80"/>
      <c r="N91" s="76"/>
      <c r="O91" s="76"/>
      <c r="P91" s="81"/>
      <c r="Q91" s="76"/>
      <c r="R91" s="76"/>
      <c r="S91" s="81"/>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3">
        <f t="shared" si="5"/>
        <v>3927.3660524</v>
      </c>
      <c r="BB91" s="84">
        <f t="shared" si="6"/>
        <v>3927.3660524</v>
      </c>
      <c r="BC91" s="85" t="str">
        <f t="shared" si="7"/>
        <v>INR  Three Thousand Nine Hundred &amp; Twenty Seven  and Paise Thirty Seven Only</v>
      </c>
      <c r="BD91" s="71"/>
      <c r="BE91" s="75">
        <v>1196</v>
      </c>
      <c r="BF91" s="86">
        <v>43</v>
      </c>
      <c r="BG91" s="90">
        <f t="shared" si="12"/>
        <v>48.641600000000004</v>
      </c>
      <c r="BH91" s="90">
        <f t="shared" si="13"/>
        <v>1352.9152000000001</v>
      </c>
      <c r="BI91" s="98">
        <v>2323</v>
      </c>
      <c r="BJ91" s="94">
        <f t="shared" si="14"/>
        <v>2627.7776000000003</v>
      </c>
      <c r="BK91" s="86">
        <v>347.185825</v>
      </c>
      <c r="BL91" s="90">
        <f t="shared" si="15"/>
        <v>392.73660524</v>
      </c>
      <c r="BM91" s="73"/>
      <c r="BN91" s="72"/>
      <c r="BO91" s="72"/>
      <c r="BP91" s="73"/>
      <c r="BQ91" s="73"/>
      <c r="BR91" s="73"/>
      <c r="BS91" s="73"/>
      <c r="BT91" s="73"/>
      <c r="BU91" s="73"/>
      <c r="BV91" s="73"/>
      <c r="BW91" s="73"/>
      <c r="BX91" s="73"/>
      <c r="BY91" s="73"/>
      <c r="BZ91" s="73"/>
      <c r="CA91" s="73"/>
      <c r="CB91" s="73"/>
      <c r="CC91" s="73"/>
      <c r="CD91" s="73"/>
      <c r="CE91" s="73"/>
      <c r="CF91" s="73"/>
      <c r="CG91" s="73"/>
      <c r="CH91" s="73"/>
      <c r="CI91" s="70"/>
      <c r="CJ91" s="38"/>
      <c r="CK91" s="38"/>
      <c r="CL91" s="38"/>
      <c r="CM91" s="38"/>
      <c r="CN91" s="38"/>
      <c r="CO91" s="38"/>
      <c r="CP91" s="38"/>
      <c r="CQ91" s="38"/>
      <c r="CR91" s="38"/>
      <c r="CS91" s="38"/>
      <c r="CT91" s="38"/>
      <c r="CU91" s="38"/>
      <c r="CV91" s="38"/>
      <c r="CW91" s="38"/>
      <c r="CX91" s="39"/>
      <c r="CY91" s="40"/>
      <c r="CZ91" s="41"/>
      <c r="IE91" s="22"/>
      <c r="IF91" s="22"/>
      <c r="IG91" s="22"/>
      <c r="IH91" s="22"/>
      <c r="II91" s="22"/>
    </row>
    <row r="92" spans="1:243" s="21" customFormat="1" ht="240.75" customHeight="1">
      <c r="A92" s="33">
        <v>80</v>
      </c>
      <c r="B92" s="74" t="s">
        <v>412</v>
      </c>
      <c r="C92" s="96" t="s">
        <v>119</v>
      </c>
      <c r="D92" s="102">
        <v>10</v>
      </c>
      <c r="E92" s="102" t="s">
        <v>276</v>
      </c>
      <c r="F92" s="86">
        <v>398.6276543186001</v>
      </c>
      <c r="G92" s="76"/>
      <c r="H92" s="76"/>
      <c r="I92" s="77" t="s">
        <v>40</v>
      </c>
      <c r="J92" s="78">
        <f t="shared" si="4"/>
        <v>1</v>
      </c>
      <c r="K92" s="79" t="s">
        <v>64</v>
      </c>
      <c r="L92" s="79" t="s">
        <v>7</v>
      </c>
      <c r="M92" s="80"/>
      <c r="N92" s="76"/>
      <c r="O92" s="76"/>
      <c r="P92" s="81"/>
      <c r="Q92" s="76"/>
      <c r="R92" s="76"/>
      <c r="S92" s="81"/>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3">
        <f t="shared" si="5"/>
        <v>3986.2765431860007</v>
      </c>
      <c r="BB92" s="84">
        <f t="shared" si="6"/>
        <v>3986.2765431860007</v>
      </c>
      <c r="BC92" s="85" t="str">
        <f t="shared" si="7"/>
        <v>INR  Three Thousand Nine Hundred &amp; Eighty Six  and Paise Twenty Eight Only</v>
      </c>
      <c r="BE92" s="75">
        <v>1208</v>
      </c>
      <c r="BF92" s="86">
        <v>166</v>
      </c>
      <c r="BG92" s="90">
        <f t="shared" si="12"/>
        <v>187.77920000000003</v>
      </c>
      <c r="BH92" s="90">
        <f t="shared" si="13"/>
        <v>1366.4896</v>
      </c>
      <c r="BI92" s="98">
        <v>224</v>
      </c>
      <c r="BJ92" s="94">
        <f t="shared" si="14"/>
        <v>253.38880000000003</v>
      </c>
      <c r="BK92" s="86">
        <v>352.39361237500003</v>
      </c>
      <c r="BL92" s="90">
        <f t="shared" si="15"/>
        <v>398.6276543186001</v>
      </c>
      <c r="IE92" s="22"/>
      <c r="IF92" s="22"/>
      <c r="IG92" s="22"/>
      <c r="IH92" s="22"/>
      <c r="II92" s="22"/>
    </row>
    <row r="93" spans="1:243" s="21" customFormat="1" ht="243" customHeight="1">
      <c r="A93" s="33">
        <v>81</v>
      </c>
      <c r="B93" s="74" t="s">
        <v>413</v>
      </c>
      <c r="C93" s="96" t="s">
        <v>120</v>
      </c>
      <c r="D93" s="102">
        <v>10</v>
      </c>
      <c r="E93" s="102" t="s">
        <v>276</v>
      </c>
      <c r="F93" s="86">
        <v>404.60706913337907</v>
      </c>
      <c r="G93" s="76"/>
      <c r="H93" s="76"/>
      <c r="I93" s="77" t="s">
        <v>40</v>
      </c>
      <c r="J93" s="78">
        <f>IF(I93="Less(-)",-1,1)</f>
        <v>1</v>
      </c>
      <c r="K93" s="79" t="s">
        <v>64</v>
      </c>
      <c r="L93" s="79" t="s">
        <v>7</v>
      </c>
      <c r="M93" s="80"/>
      <c r="N93" s="76"/>
      <c r="O93" s="76"/>
      <c r="P93" s="81"/>
      <c r="Q93" s="76"/>
      <c r="R93" s="76"/>
      <c r="S93" s="81"/>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3">
        <f>total_amount_ba($B$2,$D$2,D93,F93,J93,K93,M93)</f>
        <v>4046.070691333791</v>
      </c>
      <c r="BB93" s="84">
        <f>BA93+SUM(N93:AZ93)</f>
        <v>4046.070691333791</v>
      </c>
      <c r="BC93" s="85" t="str">
        <f>SpellNumber(L93,BB93)</f>
        <v>INR  Four Thousand  &amp;Forty Six  and Paise Seven Only</v>
      </c>
      <c r="BE93" s="75">
        <v>224</v>
      </c>
      <c r="BF93" s="86">
        <v>117</v>
      </c>
      <c r="BG93" s="90">
        <f t="shared" si="12"/>
        <v>132.35040000000004</v>
      </c>
      <c r="BH93" s="90">
        <f t="shared" si="13"/>
        <v>253.38880000000003</v>
      </c>
      <c r="BI93" s="98">
        <v>38</v>
      </c>
      <c r="BJ93" s="94">
        <f t="shared" si="14"/>
        <v>42.985600000000005</v>
      </c>
      <c r="BK93" s="86">
        <v>357.679516560625</v>
      </c>
      <c r="BL93" s="90">
        <f t="shared" si="15"/>
        <v>404.60706913337907</v>
      </c>
      <c r="IE93" s="22"/>
      <c r="IF93" s="22"/>
      <c r="IG93" s="22"/>
      <c r="IH93" s="22"/>
      <c r="II93" s="22"/>
    </row>
    <row r="94" spans="1:243" s="21" customFormat="1" ht="129.75" customHeight="1">
      <c r="A94" s="33">
        <v>82</v>
      </c>
      <c r="B94" s="74" t="s">
        <v>414</v>
      </c>
      <c r="C94" s="96" t="s">
        <v>121</v>
      </c>
      <c r="D94" s="102">
        <v>5</v>
      </c>
      <c r="E94" s="102" t="s">
        <v>276</v>
      </c>
      <c r="F94" s="86">
        <v>727.3616000000001</v>
      </c>
      <c r="G94" s="76"/>
      <c r="H94" s="76"/>
      <c r="I94" s="77" t="s">
        <v>40</v>
      </c>
      <c r="J94" s="78">
        <f>IF(I94="Less(-)",-1,1)</f>
        <v>1</v>
      </c>
      <c r="K94" s="79" t="s">
        <v>64</v>
      </c>
      <c r="L94" s="79" t="s">
        <v>7</v>
      </c>
      <c r="M94" s="80"/>
      <c r="N94" s="76"/>
      <c r="O94" s="76"/>
      <c r="P94" s="81"/>
      <c r="Q94" s="76"/>
      <c r="R94" s="76"/>
      <c r="S94" s="81"/>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3">
        <f>total_amount_ba($B$2,$D$2,D94,F94,J94,K94,M94)</f>
        <v>3636.8080000000004</v>
      </c>
      <c r="BB94" s="84">
        <f>BA94+SUM(N94:AZ94)</f>
        <v>3636.8080000000004</v>
      </c>
      <c r="BC94" s="85" t="str">
        <f>SpellNumber(L94,BB94)</f>
        <v>INR  Three Thousand Six Hundred &amp; Thirty Six  and Paise Eighty One Only</v>
      </c>
      <c r="BD94" s="69"/>
      <c r="BE94" s="75">
        <v>713</v>
      </c>
      <c r="BF94" s="86">
        <v>54</v>
      </c>
      <c r="BG94" s="90">
        <f t="shared" si="12"/>
        <v>61.0848</v>
      </c>
      <c r="BH94" s="90">
        <f t="shared" si="13"/>
        <v>806.5456</v>
      </c>
      <c r="BI94" s="98">
        <v>337</v>
      </c>
      <c r="BJ94" s="94">
        <f t="shared" si="14"/>
        <v>381.21440000000007</v>
      </c>
      <c r="BK94" s="86">
        <v>643</v>
      </c>
      <c r="BL94" s="90">
        <f t="shared" si="15"/>
        <v>727.3616000000001</v>
      </c>
      <c r="IE94" s="22"/>
      <c r="IF94" s="22"/>
      <c r="IG94" s="22"/>
      <c r="IH94" s="22"/>
      <c r="II94" s="22"/>
    </row>
    <row r="95" spans="1:243" s="21" customFormat="1" ht="125.25" customHeight="1">
      <c r="A95" s="33">
        <v>83</v>
      </c>
      <c r="B95" s="74" t="s">
        <v>415</v>
      </c>
      <c r="C95" s="96" t="s">
        <v>194</v>
      </c>
      <c r="D95" s="102">
        <v>5</v>
      </c>
      <c r="E95" s="102" t="s">
        <v>276</v>
      </c>
      <c r="F95" s="86">
        <v>740.936</v>
      </c>
      <c r="G95" s="76"/>
      <c r="H95" s="76"/>
      <c r="I95" s="77" t="s">
        <v>40</v>
      </c>
      <c r="J95" s="78">
        <f aca="true" t="shared" si="16" ref="J95:J154">IF(I95="Less(-)",-1,1)</f>
        <v>1</v>
      </c>
      <c r="K95" s="79" t="s">
        <v>64</v>
      </c>
      <c r="L95" s="79" t="s">
        <v>7</v>
      </c>
      <c r="M95" s="80"/>
      <c r="N95" s="76"/>
      <c r="O95" s="76"/>
      <c r="P95" s="81"/>
      <c r="Q95" s="76"/>
      <c r="R95" s="76"/>
      <c r="S95" s="81"/>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3">
        <f aca="true" t="shared" si="17" ref="BA95:BA154">total_amount_ba($B$2,$D$2,D95,F95,J95,K95,M95)</f>
        <v>3704.6800000000003</v>
      </c>
      <c r="BB95" s="84">
        <f aca="true" t="shared" si="18" ref="BB95:BB154">BA95+SUM(N95:AZ95)</f>
        <v>3704.6800000000003</v>
      </c>
      <c r="BC95" s="85" t="str">
        <f aca="true" t="shared" si="19" ref="BC95:BC154">SpellNumber(L95,BB95)</f>
        <v>INR  Three Thousand Seven Hundred &amp; Four  and Paise Sixty Eight Only</v>
      </c>
      <c r="BE95" s="75">
        <v>725</v>
      </c>
      <c r="BF95" s="86">
        <v>78</v>
      </c>
      <c r="BG95" s="90">
        <f t="shared" si="12"/>
        <v>88.23360000000001</v>
      </c>
      <c r="BH95" s="90">
        <f t="shared" si="13"/>
        <v>820.1200000000001</v>
      </c>
      <c r="BI95" s="98">
        <v>342.06</v>
      </c>
      <c r="BJ95" s="94">
        <f t="shared" si="14"/>
        <v>386.93827200000004</v>
      </c>
      <c r="BK95" s="86">
        <v>655</v>
      </c>
      <c r="BL95" s="90">
        <f t="shared" si="15"/>
        <v>740.936</v>
      </c>
      <c r="IE95" s="22"/>
      <c r="IF95" s="22"/>
      <c r="IG95" s="22"/>
      <c r="IH95" s="22"/>
      <c r="II95" s="22"/>
    </row>
    <row r="96" spans="1:243" s="21" customFormat="1" ht="130.5" customHeight="1">
      <c r="A96" s="33">
        <v>84</v>
      </c>
      <c r="B96" s="74" t="s">
        <v>416</v>
      </c>
      <c r="C96" s="96" t="s">
        <v>122</v>
      </c>
      <c r="D96" s="102">
        <v>5</v>
      </c>
      <c r="E96" s="102" t="s">
        <v>276</v>
      </c>
      <c r="F96" s="86">
        <v>754.5104000000001</v>
      </c>
      <c r="G96" s="76"/>
      <c r="H96" s="76"/>
      <c r="I96" s="77" t="s">
        <v>40</v>
      </c>
      <c r="J96" s="78">
        <f t="shared" si="16"/>
        <v>1</v>
      </c>
      <c r="K96" s="79" t="s">
        <v>64</v>
      </c>
      <c r="L96" s="79" t="s">
        <v>7</v>
      </c>
      <c r="M96" s="80"/>
      <c r="N96" s="76"/>
      <c r="O96" s="76"/>
      <c r="P96" s="81"/>
      <c r="Q96" s="76"/>
      <c r="R96" s="76"/>
      <c r="S96" s="81"/>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3">
        <f t="shared" si="17"/>
        <v>3772.5520000000006</v>
      </c>
      <c r="BB96" s="84">
        <f t="shared" si="18"/>
        <v>3772.5520000000006</v>
      </c>
      <c r="BC96" s="85" t="str">
        <f t="shared" si="19"/>
        <v>INR  Three Thousand Seven Hundred &amp; Seventy Two  and Paise Fifty Five Only</v>
      </c>
      <c r="BE96" s="75">
        <v>737</v>
      </c>
      <c r="BF96" s="75">
        <v>126</v>
      </c>
      <c r="BG96" s="90">
        <f t="shared" si="12"/>
        <v>142.5312</v>
      </c>
      <c r="BH96" s="90">
        <f t="shared" si="13"/>
        <v>833.6944000000001</v>
      </c>
      <c r="BI96" s="98">
        <v>347.19</v>
      </c>
      <c r="BJ96" s="94">
        <f t="shared" si="14"/>
        <v>392.74132800000007</v>
      </c>
      <c r="BK96" s="86">
        <v>667</v>
      </c>
      <c r="BL96" s="90">
        <f t="shared" si="15"/>
        <v>754.5104000000001</v>
      </c>
      <c r="IE96" s="22"/>
      <c r="IF96" s="22"/>
      <c r="IG96" s="22"/>
      <c r="IH96" s="22"/>
      <c r="II96" s="22"/>
    </row>
    <row r="97" spans="1:243" s="21" customFormat="1" ht="131.25" customHeight="1">
      <c r="A97" s="33">
        <v>85</v>
      </c>
      <c r="B97" s="74" t="s">
        <v>417</v>
      </c>
      <c r="C97" s="96" t="s">
        <v>123</v>
      </c>
      <c r="D97" s="102">
        <v>4</v>
      </c>
      <c r="E97" s="102" t="s">
        <v>276</v>
      </c>
      <c r="F97" s="86">
        <v>768.0848</v>
      </c>
      <c r="G97" s="76"/>
      <c r="H97" s="76"/>
      <c r="I97" s="77" t="s">
        <v>40</v>
      </c>
      <c r="J97" s="78">
        <f t="shared" si="16"/>
        <v>1</v>
      </c>
      <c r="K97" s="79" t="s">
        <v>64</v>
      </c>
      <c r="L97" s="79" t="s">
        <v>7</v>
      </c>
      <c r="M97" s="80"/>
      <c r="N97" s="76"/>
      <c r="O97" s="76"/>
      <c r="P97" s="81"/>
      <c r="Q97" s="76"/>
      <c r="R97" s="76"/>
      <c r="S97" s="81"/>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3">
        <f t="shared" si="17"/>
        <v>3072.3392</v>
      </c>
      <c r="BB97" s="84">
        <f t="shared" si="18"/>
        <v>3072.3392</v>
      </c>
      <c r="BC97" s="85" t="str">
        <f t="shared" si="19"/>
        <v>INR  Three Thousand  &amp;Seventy Two  and Paise Thirty Four Only</v>
      </c>
      <c r="BE97" s="75">
        <v>749</v>
      </c>
      <c r="BF97" s="75">
        <v>130</v>
      </c>
      <c r="BG97" s="90">
        <f t="shared" si="12"/>
        <v>147.056</v>
      </c>
      <c r="BH97" s="90">
        <f t="shared" si="13"/>
        <v>847.2688000000002</v>
      </c>
      <c r="BI97" s="98">
        <v>1508</v>
      </c>
      <c r="BJ97" s="94">
        <f t="shared" si="14"/>
        <v>1705.8496000000002</v>
      </c>
      <c r="BK97" s="86">
        <v>679</v>
      </c>
      <c r="BL97" s="90">
        <f t="shared" si="15"/>
        <v>768.0848</v>
      </c>
      <c r="IE97" s="22"/>
      <c r="IF97" s="22"/>
      <c r="IG97" s="22"/>
      <c r="IH97" s="22"/>
      <c r="II97" s="22"/>
    </row>
    <row r="98" spans="1:243" s="21" customFormat="1" ht="150" customHeight="1">
      <c r="A98" s="33">
        <v>86</v>
      </c>
      <c r="B98" s="74" t="s">
        <v>418</v>
      </c>
      <c r="C98" s="96" t="s">
        <v>124</v>
      </c>
      <c r="D98" s="102">
        <v>120</v>
      </c>
      <c r="E98" s="102" t="s">
        <v>274</v>
      </c>
      <c r="F98" s="86">
        <v>150.4496</v>
      </c>
      <c r="G98" s="76"/>
      <c r="H98" s="76"/>
      <c r="I98" s="77" t="s">
        <v>40</v>
      </c>
      <c r="J98" s="78">
        <f t="shared" si="16"/>
        <v>1</v>
      </c>
      <c r="K98" s="79" t="s">
        <v>64</v>
      </c>
      <c r="L98" s="79" t="s">
        <v>7</v>
      </c>
      <c r="M98" s="80"/>
      <c r="N98" s="76"/>
      <c r="O98" s="76"/>
      <c r="P98" s="81"/>
      <c r="Q98" s="76"/>
      <c r="R98" s="76"/>
      <c r="S98" s="81"/>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3">
        <f t="shared" si="17"/>
        <v>18053.952</v>
      </c>
      <c r="BB98" s="84">
        <f t="shared" si="18"/>
        <v>18053.952</v>
      </c>
      <c r="BC98" s="85" t="str">
        <f t="shared" si="19"/>
        <v>INR  Eighteen Thousand  &amp;Fifty Three  and Paise Ninety Five Only</v>
      </c>
      <c r="BE98" s="75">
        <v>920</v>
      </c>
      <c r="BF98" s="75">
        <v>134</v>
      </c>
      <c r="BG98" s="90">
        <f t="shared" si="12"/>
        <v>151.5808</v>
      </c>
      <c r="BH98" s="90">
        <f t="shared" si="13"/>
        <v>1040.7040000000002</v>
      </c>
      <c r="BI98" s="98">
        <v>1526.1</v>
      </c>
      <c r="BJ98" s="94">
        <f t="shared" si="14"/>
        <v>1726.32432</v>
      </c>
      <c r="BK98" s="86">
        <v>133</v>
      </c>
      <c r="BL98" s="90">
        <f t="shared" si="15"/>
        <v>150.4496</v>
      </c>
      <c r="IE98" s="22"/>
      <c r="IF98" s="22"/>
      <c r="IG98" s="22"/>
      <c r="IH98" s="22"/>
      <c r="II98" s="22"/>
    </row>
    <row r="99" spans="1:243" s="21" customFormat="1" ht="147.75" customHeight="1">
      <c r="A99" s="33">
        <v>87</v>
      </c>
      <c r="B99" s="74" t="s">
        <v>419</v>
      </c>
      <c r="C99" s="96" t="s">
        <v>125</v>
      </c>
      <c r="D99" s="102">
        <v>120</v>
      </c>
      <c r="E99" s="102" t="s">
        <v>274</v>
      </c>
      <c r="F99" s="86">
        <v>154.97440000000003</v>
      </c>
      <c r="G99" s="76"/>
      <c r="H99" s="76"/>
      <c r="I99" s="77" t="s">
        <v>40</v>
      </c>
      <c r="J99" s="78">
        <f t="shared" si="16"/>
        <v>1</v>
      </c>
      <c r="K99" s="79" t="s">
        <v>64</v>
      </c>
      <c r="L99" s="79" t="s">
        <v>7</v>
      </c>
      <c r="M99" s="80"/>
      <c r="N99" s="76"/>
      <c r="O99" s="76"/>
      <c r="P99" s="81"/>
      <c r="Q99" s="76"/>
      <c r="R99" s="76"/>
      <c r="S99" s="81"/>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3">
        <f t="shared" si="17"/>
        <v>18596.928000000004</v>
      </c>
      <c r="BB99" s="84">
        <f t="shared" si="18"/>
        <v>18596.928000000004</v>
      </c>
      <c r="BC99" s="85" t="str">
        <f t="shared" si="19"/>
        <v>INR  Eighteen Thousand Five Hundred &amp; Ninety Six  and Paise Ninety Three Only</v>
      </c>
      <c r="BE99" s="75">
        <v>925</v>
      </c>
      <c r="BF99" s="75">
        <v>138</v>
      </c>
      <c r="BG99" s="90">
        <f t="shared" si="12"/>
        <v>156.1056</v>
      </c>
      <c r="BH99" s="90">
        <f t="shared" si="13"/>
        <v>1046.36</v>
      </c>
      <c r="BI99" s="98">
        <v>2199</v>
      </c>
      <c r="BJ99" s="94">
        <f t="shared" si="14"/>
        <v>2487.5088</v>
      </c>
      <c r="BK99" s="86">
        <v>137</v>
      </c>
      <c r="BL99" s="90">
        <f t="shared" si="15"/>
        <v>154.97440000000003</v>
      </c>
      <c r="IE99" s="22"/>
      <c r="IF99" s="22"/>
      <c r="IG99" s="22"/>
      <c r="IH99" s="22"/>
      <c r="II99" s="22"/>
    </row>
    <row r="100" spans="1:243" s="21" customFormat="1" ht="146.25" customHeight="1">
      <c r="A100" s="33">
        <v>88</v>
      </c>
      <c r="B100" s="74" t="s">
        <v>420</v>
      </c>
      <c r="C100" s="96" t="s">
        <v>126</v>
      </c>
      <c r="D100" s="102">
        <v>120</v>
      </c>
      <c r="E100" s="102" t="s">
        <v>274</v>
      </c>
      <c r="F100" s="86">
        <v>159.49920000000003</v>
      </c>
      <c r="G100" s="76"/>
      <c r="H100" s="76"/>
      <c r="I100" s="77" t="s">
        <v>40</v>
      </c>
      <c r="J100" s="78">
        <f>IF(I100="Less(-)",-1,1)</f>
        <v>1</v>
      </c>
      <c r="K100" s="79" t="s">
        <v>64</v>
      </c>
      <c r="L100" s="79" t="s">
        <v>7</v>
      </c>
      <c r="M100" s="80"/>
      <c r="N100" s="76"/>
      <c r="O100" s="76"/>
      <c r="P100" s="81"/>
      <c r="Q100" s="76"/>
      <c r="R100" s="76"/>
      <c r="S100" s="81"/>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3">
        <f>total_amount_ba($B$2,$D$2,D100,F100,J100,K100,M100)</f>
        <v>19139.904000000002</v>
      </c>
      <c r="BB100" s="84">
        <f>BA100+SUM(N100:AZ100)</f>
        <v>19139.904000000002</v>
      </c>
      <c r="BC100" s="85" t="str">
        <f>SpellNumber(L100,BB100)</f>
        <v>INR  Nineteen Thousand One Hundred &amp; Thirty Nine  and Paise Ninety Only</v>
      </c>
      <c r="BE100" s="75">
        <v>930</v>
      </c>
      <c r="BF100" s="75">
        <v>142</v>
      </c>
      <c r="BG100" s="90">
        <f t="shared" si="12"/>
        <v>160.6304</v>
      </c>
      <c r="BH100" s="90">
        <f t="shared" si="13"/>
        <v>1052.016</v>
      </c>
      <c r="BI100" s="98">
        <v>2225.39</v>
      </c>
      <c r="BJ100" s="94">
        <f t="shared" si="14"/>
        <v>2517.361168</v>
      </c>
      <c r="BK100" s="86">
        <v>141</v>
      </c>
      <c r="BL100" s="90">
        <f t="shared" si="15"/>
        <v>159.49920000000003</v>
      </c>
      <c r="IE100" s="22"/>
      <c r="IF100" s="22"/>
      <c r="IG100" s="22"/>
      <c r="IH100" s="22"/>
      <c r="II100" s="22"/>
    </row>
    <row r="101" spans="1:243" s="21" customFormat="1" ht="150" customHeight="1">
      <c r="A101" s="33">
        <v>89</v>
      </c>
      <c r="B101" s="74" t="s">
        <v>421</v>
      </c>
      <c r="C101" s="96" t="s">
        <v>127</v>
      </c>
      <c r="D101" s="102">
        <v>90</v>
      </c>
      <c r="E101" s="102" t="s">
        <v>274</v>
      </c>
      <c r="F101" s="86">
        <v>164.024</v>
      </c>
      <c r="G101" s="76"/>
      <c r="H101" s="76"/>
      <c r="I101" s="77" t="s">
        <v>40</v>
      </c>
      <c r="J101" s="78">
        <f t="shared" si="16"/>
        <v>1</v>
      </c>
      <c r="K101" s="79" t="s">
        <v>64</v>
      </c>
      <c r="L101" s="79" t="s">
        <v>7</v>
      </c>
      <c r="M101" s="80"/>
      <c r="N101" s="76"/>
      <c r="O101" s="76"/>
      <c r="P101" s="81"/>
      <c r="Q101" s="76"/>
      <c r="R101" s="76"/>
      <c r="S101" s="81"/>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3">
        <f t="shared" si="17"/>
        <v>14762.16</v>
      </c>
      <c r="BB101" s="84">
        <f t="shared" si="18"/>
        <v>14762.16</v>
      </c>
      <c r="BC101" s="85" t="str">
        <f t="shared" si="19"/>
        <v>INR  Fourteen Thousand Seven Hundred &amp; Sixty Two  and Paise Sixteen Only</v>
      </c>
      <c r="BE101" s="75">
        <v>935</v>
      </c>
      <c r="BF101" s="75">
        <v>157</v>
      </c>
      <c r="BG101" s="90">
        <f t="shared" si="12"/>
        <v>177.5984</v>
      </c>
      <c r="BH101" s="90">
        <f t="shared" si="13"/>
        <v>1057.672</v>
      </c>
      <c r="BI101" s="98">
        <v>448</v>
      </c>
      <c r="BJ101" s="94">
        <f t="shared" si="14"/>
        <v>506.77760000000006</v>
      </c>
      <c r="BK101" s="86">
        <v>145</v>
      </c>
      <c r="BL101" s="90">
        <f t="shared" si="15"/>
        <v>164.024</v>
      </c>
      <c r="IE101" s="22"/>
      <c r="IF101" s="22"/>
      <c r="IG101" s="22"/>
      <c r="IH101" s="22"/>
      <c r="II101" s="22"/>
    </row>
    <row r="102" spans="1:243" s="21" customFormat="1" ht="150.75" customHeight="1">
      <c r="A102" s="33">
        <v>90</v>
      </c>
      <c r="B102" s="74" t="s">
        <v>422</v>
      </c>
      <c r="C102" s="96" t="s">
        <v>128</v>
      </c>
      <c r="D102" s="102">
        <v>25</v>
      </c>
      <c r="E102" s="102" t="s">
        <v>274</v>
      </c>
      <c r="F102" s="86">
        <v>168.54880000000003</v>
      </c>
      <c r="G102" s="76"/>
      <c r="H102" s="76"/>
      <c r="I102" s="77" t="s">
        <v>40</v>
      </c>
      <c r="J102" s="78">
        <f t="shared" si="16"/>
        <v>1</v>
      </c>
      <c r="K102" s="79" t="s">
        <v>64</v>
      </c>
      <c r="L102" s="79" t="s">
        <v>7</v>
      </c>
      <c r="M102" s="80"/>
      <c r="N102" s="76"/>
      <c r="O102" s="76"/>
      <c r="P102" s="81"/>
      <c r="Q102" s="76"/>
      <c r="R102" s="76"/>
      <c r="S102" s="81"/>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3">
        <f t="shared" si="17"/>
        <v>4213.720000000001</v>
      </c>
      <c r="BB102" s="84">
        <f t="shared" si="18"/>
        <v>4213.720000000001</v>
      </c>
      <c r="BC102" s="85" t="str">
        <f t="shared" si="19"/>
        <v>INR  Four Thousand Two Hundred &amp; Thirteen  and Paise Seventy Two Only</v>
      </c>
      <c r="BE102" s="75">
        <v>757</v>
      </c>
      <c r="BF102" s="75">
        <v>161</v>
      </c>
      <c r="BG102" s="90">
        <f t="shared" si="12"/>
        <v>182.12320000000003</v>
      </c>
      <c r="BH102" s="90">
        <f t="shared" si="13"/>
        <v>856.3184</v>
      </c>
      <c r="BI102" s="98">
        <v>536</v>
      </c>
      <c r="BJ102" s="94">
        <f t="shared" si="14"/>
        <v>606.3232</v>
      </c>
      <c r="BK102" s="86">
        <v>149</v>
      </c>
      <c r="BL102" s="90">
        <f t="shared" si="15"/>
        <v>168.54880000000003</v>
      </c>
      <c r="IE102" s="22"/>
      <c r="IF102" s="22"/>
      <c r="IG102" s="22"/>
      <c r="IH102" s="22"/>
      <c r="II102" s="22"/>
    </row>
    <row r="103" spans="1:243" s="21" customFormat="1" ht="136.5" customHeight="1">
      <c r="A103" s="33">
        <v>91</v>
      </c>
      <c r="B103" s="74" t="s">
        <v>423</v>
      </c>
      <c r="C103" s="96" t="s">
        <v>195</v>
      </c>
      <c r="D103" s="102">
        <v>215</v>
      </c>
      <c r="E103" s="102" t="s">
        <v>274</v>
      </c>
      <c r="F103" s="86">
        <v>197.96000000000004</v>
      </c>
      <c r="G103" s="76"/>
      <c r="H103" s="76"/>
      <c r="I103" s="77" t="s">
        <v>40</v>
      </c>
      <c r="J103" s="78">
        <f t="shared" si="16"/>
        <v>1</v>
      </c>
      <c r="K103" s="79" t="s">
        <v>64</v>
      </c>
      <c r="L103" s="79" t="s">
        <v>7</v>
      </c>
      <c r="M103" s="80"/>
      <c r="N103" s="76"/>
      <c r="O103" s="76"/>
      <c r="P103" s="81"/>
      <c r="Q103" s="76"/>
      <c r="R103" s="76"/>
      <c r="S103" s="81"/>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3">
        <f t="shared" si="17"/>
        <v>42561.40000000001</v>
      </c>
      <c r="BB103" s="84">
        <f t="shared" si="18"/>
        <v>42561.40000000001</v>
      </c>
      <c r="BC103" s="85" t="str">
        <f t="shared" si="19"/>
        <v>INR  Forty Two Thousand Five Hundred &amp; Sixty One  and Paise Forty Only</v>
      </c>
      <c r="BE103" s="75">
        <v>967</v>
      </c>
      <c r="BF103" s="75">
        <v>169</v>
      </c>
      <c r="BG103" s="90">
        <f t="shared" si="12"/>
        <v>191.17280000000002</v>
      </c>
      <c r="BH103" s="90">
        <f t="shared" si="13"/>
        <v>1093.8704000000002</v>
      </c>
      <c r="BI103" s="98">
        <v>59</v>
      </c>
      <c r="BJ103" s="94">
        <f t="shared" si="14"/>
        <v>66.74080000000001</v>
      </c>
      <c r="BK103" s="86">
        <v>175</v>
      </c>
      <c r="BL103" s="90">
        <f t="shared" si="15"/>
        <v>197.96000000000004</v>
      </c>
      <c r="IE103" s="22"/>
      <c r="IF103" s="22"/>
      <c r="IG103" s="22"/>
      <c r="IH103" s="22"/>
      <c r="II103" s="22"/>
    </row>
    <row r="104" spans="1:243" s="21" customFormat="1" ht="153" customHeight="1">
      <c r="A104" s="33">
        <v>92</v>
      </c>
      <c r="B104" s="74" t="s">
        <v>424</v>
      </c>
      <c r="C104" s="96" t="s">
        <v>129</v>
      </c>
      <c r="D104" s="102">
        <v>180</v>
      </c>
      <c r="E104" s="102" t="s">
        <v>274</v>
      </c>
      <c r="F104" s="86">
        <v>202.4848</v>
      </c>
      <c r="G104" s="76"/>
      <c r="H104" s="76"/>
      <c r="I104" s="77" t="s">
        <v>40</v>
      </c>
      <c r="J104" s="78">
        <f t="shared" si="16"/>
        <v>1</v>
      </c>
      <c r="K104" s="79" t="s">
        <v>64</v>
      </c>
      <c r="L104" s="79" t="s">
        <v>7</v>
      </c>
      <c r="M104" s="80"/>
      <c r="N104" s="76"/>
      <c r="O104" s="76"/>
      <c r="P104" s="81"/>
      <c r="Q104" s="76"/>
      <c r="R104" s="76"/>
      <c r="S104" s="81"/>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3">
        <f t="shared" si="17"/>
        <v>36447.264</v>
      </c>
      <c r="BB104" s="84">
        <f t="shared" si="18"/>
        <v>36447.264</v>
      </c>
      <c r="BC104" s="85" t="str">
        <f t="shared" si="19"/>
        <v>INR  Thirty Six Thousand Four Hundred &amp; Forty Seven  and Paise Twenty Six Only</v>
      </c>
      <c r="BE104" s="75">
        <v>972</v>
      </c>
      <c r="BF104" s="75">
        <v>173</v>
      </c>
      <c r="BG104" s="90">
        <f t="shared" si="12"/>
        <v>195.69760000000002</v>
      </c>
      <c r="BH104" s="90">
        <f t="shared" si="13"/>
        <v>1099.5264000000002</v>
      </c>
      <c r="BI104" s="98">
        <v>35</v>
      </c>
      <c r="BJ104" s="94">
        <f t="shared" si="14"/>
        <v>39.592000000000006</v>
      </c>
      <c r="BK104" s="86">
        <v>179</v>
      </c>
      <c r="BL104" s="90">
        <f t="shared" si="15"/>
        <v>202.4848</v>
      </c>
      <c r="IE104" s="22"/>
      <c r="IF104" s="22"/>
      <c r="IG104" s="22"/>
      <c r="IH104" s="22"/>
      <c r="II104" s="22"/>
    </row>
    <row r="105" spans="1:243" s="21" customFormat="1" ht="147.75" customHeight="1">
      <c r="A105" s="33">
        <v>93</v>
      </c>
      <c r="B105" s="74" t="s">
        <v>420</v>
      </c>
      <c r="C105" s="96" t="s">
        <v>196</v>
      </c>
      <c r="D105" s="102">
        <v>180</v>
      </c>
      <c r="E105" s="102" t="s">
        <v>274</v>
      </c>
      <c r="F105" s="86">
        <v>207.0096</v>
      </c>
      <c r="G105" s="76"/>
      <c r="H105" s="76"/>
      <c r="I105" s="77" t="s">
        <v>40</v>
      </c>
      <c r="J105" s="78">
        <f>IF(I105="Less(-)",-1,1)</f>
        <v>1</v>
      </c>
      <c r="K105" s="79" t="s">
        <v>64</v>
      </c>
      <c r="L105" s="79" t="s">
        <v>7</v>
      </c>
      <c r="M105" s="80"/>
      <c r="N105" s="76"/>
      <c r="O105" s="76"/>
      <c r="P105" s="81"/>
      <c r="Q105" s="76"/>
      <c r="R105" s="76"/>
      <c r="S105" s="81"/>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3">
        <f>total_amount_ba($B$2,$D$2,D105,F105,J105,K105,M105)</f>
        <v>37261.728</v>
      </c>
      <c r="BB105" s="84">
        <f>BA105+SUM(N105:AZ105)</f>
        <v>37261.728</v>
      </c>
      <c r="BC105" s="85" t="str">
        <f>SpellNumber(L105,BB105)</f>
        <v>INR  Thirty Seven Thousand Two Hundred &amp; Sixty One  and Paise Seventy Three Only</v>
      </c>
      <c r="BE105" s="75">
        <v>47</v>
      </c>
      <c r="BF105" s="75">
        <v>161</v>
      </c>
      <c r="BG105" s="90">
        <f t="shared" si="12"/>
        <v>182.12320000000003</v>
      </c>
      <c r="BH105" s="90">
        <f t="shared" si="13"/>
        <v>53.16640000000001</v>
      </c>
      <c r="BI105" s="98">
        <v>10090</v>
      </c>
      <c r="BJ105" s="94">
        <f t="shared" si="14"/>
        <v>11413.808</v>
      </c>
      <c r="BK105" s="86">
        <v>183</v>
      </c>
      <c r="BL105" s="90">
        <f t="shared" si="15"/>
        <v>207.0096</v>
      </c>
      <c r="IE105" s="22"/>
      <c r="IF105" s="22"/>
      <c r="IG105" s="22"/>
      <c r="IH105" s="22"/>
      <c r="II105" s="22"/>
    </row>
    <row r="106" spans="1:243" s="21" customFormat="1" ht="140.25" customHeight="1">
      <c r="A106" s="33">
        <v>94</v>
      </c>
      <c r="B106" s="74" t="s">
        <v>425</v>
      </c>
      <c r="C106" s="96" t="s">
        <v>130</v>
      </c>
      <c r="D106" s="102">
        <v>140</v>
      </c>
      <c r="E106" s="102" t="s">
        <v>274</v>
      </c>
      <c r="F106" s="86">
        <v>211.53440000000003</v>
      </c>
      <c r="G106" s="76"/>
      <c r="H106" s="76"/>
      <c r="I106" s="77" t="s">
        <v>40</v>
      </c>
      <c r="J106" s="78">
        <f t="shared" si="16"/>
        <v>1</v>
      </c>
      <c r="K106" s="79" t="s">
        <v>64</v>
      </c>
      <c r="L106" s="79" t="s">
        <v>7</v>
      </c>
      <c r="M106" s="80"/>
      <c r="N106" s="76"/>
      <c r="O106" s="76"/>
      <c r="P106" s="81"/>
      <c r="Q106" s="76"/>
      <c r="R106" s="76"/>
      <c r="S106" s="81"/>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3">
        <f t="shared" si="17"/>
        <v>29614.816000000006</v>
      </c>
      <c r="BB106" s="84">
        <f t="shared" si="18"/>
        <v>29614.816000000006</v>
      </c>
      <c r="BC106" s="85" t="str">
        <f t="shared" si="19"/>
        <v>INR  Twenty Nine Thousand Six Hundred &amp; Fourteen  and Paise Eighty Two Only</v>
      </c>
      <c r="BE106" s="75">
        <v>29</v>
      </c>
      <c r="BF106" s="75">
        <v>165</v>
      </c>
      <c r="BG106" s="90">
        <f t="shared" si="12"/>
        <v>186.64800000000002</v>
      </c>
      <c r="BH106" s="90">
        <f t="shared" si="13"/>
        <v>32.80480000000001</v>
      </c>
      <c r="BI106" s="98">
        <v>409</v>
      </c>
      <c r="BJ106" s="94">
        <f t="shared" si="14"/>
        <v>462.66080000000005</v>
      </c>
      <c r="BK106" s="86">
        <v>187</v>
      </c>
      <c r="BL106" s="90">
        <f t="shared" si="15"/>
        <v>211.53440000000003</v>
      </c>
      <c r="IE106" s="22"/>
      <c r="IF106" s="22"/>
      <c r="IG106" s="22"/>
      <c r="IH106" s="22"/>
      <c r="II106" s="22"/>
    </row>
    <row r="107" spans="1:243" s="21" customFormat="1" ht="110.25" customHeight="1">
      <c r="A107" s="33">
        <v>95</v>
      </c>
      <c r="B107" s="74" t="s">
        <v>426</v>
      </c>
      <c r="C107" s="96" t="s">
        <v>131</v>
      </c>
      <c r="D107" s="102">
        <v>90</v>
      </c>
      <c r="E107" s="102" t="s">
        <v>274</v>
      </c>
      <c r="F107" s="86">
        <v>216.0592</v>
      </c>
      <c r="G107" s="76"/>
      <c r="H107" s="76"/>
      <c r="I107" s="77" t="s">
        <v>40</v>
      </c>
      <c r="J107" s="78">
        <f t="shared" si="16"/>
        <v>1</v>
      </c>
      <c r="K107" s="79" t="s">
        <v>64</v>
      </c>
      <c r="L107" s="79" t="s">
        <v>7</v>
      </c>
      <c r="M107" s="80"/>
      <c r="N107" s="76"/>
      <c r="O107" s="76"/>
      <c r="P107" s="81"/>
      <c r="Q107" s="76"/>
      <c r="R107" s="76"/>
      <c r="S107" s="81"/>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3">
        <f t="shared" si="17"/>
        <v>19445.328</v>
      </c>
      <c r="BB107" s="84">
        <f t="shared" si="18"/>
        <v>19445.328</v>
      </c>
      <c r="BC107" s="85" t="str">
        <f t="shared" si="19"/>
        <v>INR  Nineteen Thousand Four Hundred &amp; Forty Five  and Paise Thirty Three Only</v>
      </c>
      <c r="BE107" s="75">
        <v>38</v>
      </c>
      <c r="BF107" s="75">
        <v>169</v>
      </c>
      <c r="BG107" s="90">
        <f t="shared" si="12"/>
        <v>191.17280000000002</v>
      </c>
      <c r="BH107" s="90">
        <f t="shared" si="13"/>
        <v>42.985600000000005</v>
      </c>
      <c r="BI107" s="98">
        <v>9696</v>
      </c>
      <c r="BJ107" s="94">
        <f t="shared" si="14"/>
        <v>10968.1152</v>
      </c>
      <c r="BK107" s="86">
        <v>191</v>
      </c>
      <c r="BL107" s="90">
        <f t="shared" si="15"/>
        <v>216.0592</v>
      </c>
      <c r="IE107" s="22"/>
      <c r="IF107" s="22"/>
      <c r="IG107" s="22"/>
      <c r="IH107" s="22"/>
      <c r="II107" s="22"/>
    </row>
    <row r="108" spans="1:243" s="21" customFormat="1" ht="146.25" customHeight="1">
      <c r="A108" s="33">
        <v>96</v>
      </c>
      <c r="B108" s="74" t="s">
        <v>427</v>
      </c>
      <c r="C108" s="96" t="s">
        <v>132</v>
      </c>
      <c r="D108" s="102">
        <v>130</v>
      </c>
      <c r="E108" s="102" t="s">
        <v>274</v>
      </c>
      <c r="F108" s="86">
        <v>170.8112</v>
      </c>
      <c r="G108" s="76"/>
      <c r="H108" s="76"/>
      <c r="I108" s="77" t="s">
        <v>40</v>
      </c>
      <c r="J108" s="78">
        <f t="shared" si="16"/>
        <v>1</v>
      </c>
      <c r="K108" s="79" t="s">
        <v>64</v>
      </c>
      <c r="L108" s="79" t="s">
        <v>7</v>
      </c>
      <c r="M108" s="80"/>
      <c r="N108" s="76"/>
      <c r="O108" s="76"/>
      <c r="P108" s="81"/>
      <c r="Q108" s="76"/>
      <c r="R108" s="76"/>
      <c r="S108" s="81"/>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3">
        <f t="shared" si="17"/>
        <v>22205.456000000002</v>
      </c>
      <c r="BB108" s="84">
        <f t="shared" si="18"/>
        <v>22205.456000000002</v>
      </c>
      <c r="BC108" s="85" t="str">
        <f t="shared" si="19"/>
        <v>INR  Twenty Two Thousand Two Hundred &amp; Five  and Paise Forty Six Only</v>
      </c>
      <c r="BE108" s="75">
        <v>81</v>
      </c>
      <c r="BF108" s="75">
        <v>173</v>
      </c>
      <c r="BG108" s="90">
        <f t="shared" si="12"/>
        <v>195.69760000000002</v>
      </c>
      <c r="BH108" s="90">
        <f t="shared" si="13"/>
        <v>91.62720000000002</v>
      </c>
      <c r="BI108" s="98">
        <v>9792.960000000001</v>
      </c>
      <c r="BJ108" s="94">
        <f t="shared" si="14"/>
        <v>11077.796352000003</v>
      </c>
      <c r="BK108" s="86">
        <v>151</v>
      </c>
      <c r="BL108" s="90">
        <f t="shared" si="15"/>
        <v>170.8112</v>
      </c>
      <c r="IE108" s="22"/>
      <c r="IF108" s="22"/>
      <c r="IG108" s="22"/>
      <c r="IH108" s="22"/>
      <c r="II108" s="22"/>
    </row>
    <row r="109" spans="1:243" s="21" customFormat="1" ht="143.25" customHeight="1">
      <c r="A109" s="33">
        <v>97</v>
      </c>
      <c r="B109" s="74" t="s">
        <v>428</v>
      </c>
      <c r="C109" s="96" t="s">
        <v>133</v>
      </c>
      <c r="D109" s="102">
        <v>130</v>
      </c>
      <c r="E109" s="102" t="s">
        <v>274</v>
      </c>
      <c r="F109" s="86">
        <v>175.336</v>
      </c>
      <c r="G109" s="76"/>
      <c r="H109" s="76"/>
      <c r="I109" s="77" t="s">
        <v>40</v>
      </c>
      <c r="J109" s="78">
        <f t="shared" si="16"/>
        <v>1</v>
      </c>
      <c r="K109" s="79" t="s">
        <v>64</v>
      </c>
      <c r="L109" s="79" t="s">
        <v>7</v>
      </c>
      <c r="M109" s="80"/>
      <c r="N109" s="76"/>
      <c r="O109" s="76"/>
      <c r="P109" s="81"/>
      <c r="Q109" s="76"/>
      <c r="R109" s="76"/>
      <c r="S109" s="81"/>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3">
        <f t="shared" si="17"/>
        <v>22793.68</v>
      </c>
      <c r="BB109" s="84">
        <f t="shared" si="18"/>
        <v>22793.68</v>
      </c>
      <c r="BC109" s="85" t="str">
        <f t="shared" si="19"/>
        <v>INR  Twenty Two Thousand Seven Hundred &amp; Ninety Three  and Paise Sixty Eight Only</v>
      </c>
      <c r="BE109" s="92">
        <v>79</v>
      </c>
      <c r="BF109" s="75">
        <v>177</v>
      </c>
      <c r="BG109" s="90">
        <f t="shared" si="12"/>
        <v>200.22240000000002</v>
      </c>
      <c r="BH109" s="90">
        <f t="shared" si="13"/>
        <v>89.3648</v>
      </c>
      <c r="BI109" s="98">
        <v>9890.89</v>
      </c>
      <c r="BJ109" s="94">
        <f t="shared" si="14"/>
        <v>11188.574768</v>
      </c>
      <c r="BK109" s="86">
        <v>155</v>
      </c>
      <c r="BL109" s="90">
        <f t="shared" si="15"/>
        <v>175.336</v>
      </c>
      <c r="IE109" s="22"/>
      <c r="IF109" s="22"/>
      <c r="IG109" s="22"/>
      <c r="IH109" s="22"/>
      <c r="II109" s="22"/>
    </row>
    <row r="110" spans="1:243" s="21" customFormat="1" ht="142.5" customHeight="1">
      <c r="A110" s="33">
        <v>98</v>
      </c>
      <c r="B110" s="74" t="s">
        <v>429</v>
      </c>
      <c r="C110" s="96" t="s">
        <v>134</v>
      </c>
      <c r="D110" s="102">
        <v>130</v>
      </c>
      <c r="E110" s="102" t="s">
        <v>274</v>
      </c>
      <c r="F110" s="86">
        <v>179.8608</v>
      </c>
      <c r="G110" s="76"/>
      <c r="H110" s="76"/>
      <c r="I110" s="77" t="s">
        <v>40</v>
      </c>
      <c r="J110" s="78">
        <f t="shared" si="16"/>
        <v>1</v>
      </c>
      <c r="K110" s="79" t="s">
        <v>64</v>
      </c>
      <c r="L110" s="79" t="s">
        <v>7</v>
      </c>
      <c r="M110" s="80"/>
      <c r="N110" s="76"/>
      <c r="O110" s="76"/>
      <c r="P110" s="81"/>
      <c r="Q110" s="76"/>
      <c r="R110" s="76"/>
      <c r="S110" s="81"/>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3">
        <f t="shared" si="17"/>
        <v>23381.904000000002</v>
      </c>
      <c r="BB110" s="84">
        <f t="shared" si="18"/>
        <v>23381.904000000002</v>
      </c>
      <c r="BC110" s="85" t="str">
        <f t="shared" si="19"/>
        <v>INR  Twenty Three Thousand Three Hundred &amp; Eighty One  and Paise Ninety Only</v>
      </c>
      <c r="BE110" s="86">
        <v>33.7</v>
      </c>
      <c r="BF110" s="75">
        <v>34</v>
      </c>
      <c r="BG110" s="90">
        <f t="shared" si="12"/>
        <v>38.460800000000006</v>
      </c>
      <c r="BH110" s="90">
        <f t="shared" si="13"/>
        <v>38.12144000000001</v>
      </c>
      <c r="BI110" s="98">
        <v>4330</v>
      </c>
      <c r="BJ110" s="94">
        <f t="shared" si="14"/>
        <v>4898.0960000000005</v>
      </c>
      <c r="BK110" s="86">
        <v>159</v>
      </c>
      <c r="BL110" s="90">
        <f t="shared" si="15"/>
        <v>179.8608</v>
      </c>
      <c r="IE110" s="22"/>
      <c r="IF110" s="22"/>
      <c r="IG110" s="22"/>
      <c r="IH110" s="22"/>
      <c r="II110" s="22"/>
    </row>
    <row r="111" spans="1:243" s="21" customFormat="1" ht="157.5" customHeight="1">
      <c r="A111" s="33">
        <v>99</v>
      </c>
      <c r="B111" s="74" t="s">
        <v>430</v>
      </c>
      <c r="C111" s="96" t="s">
        <v>135</v>
      </c>
      <c r="D111" s="102">
        <v>100</v>
      </c>
      <c r="E111" s="102" t="s">
        <v>274</v>
      </c>
      <c r="F111" s="86">
        <v>184.38560000000004</v>
      </c>
      <c r="G111" s="76"/>
      <c r="H111" s="76"/>
      <c r="I111" s="77" t="s">
        <v>40</v>
      </c>
      <c r="J111" s="78">
        <f t="shared" si="16"/>
        <v>1</v>
      </c>
      <c r="K111" s="79" t="s">
        <v>64</v>
      </c>
      <c r="L111" s="79" t="s">
        <v>7</v>
      </c>
      <c r="M111" s="80"/>
      <c r="N111" s="76"/>
      <c r="O111" s="76"/>
      <c r="P111" s="81"/>
      <c r="Q111" s="76"/>
      <c r="R111" s="76"/>
      <c r="S111" s="81"/>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3">
        <f t="shared" si="17"/>
        <v>18438.560000000005</v>
      </c>
      <c r="BB111" s="84">
        <f t="shared" si="18"/>
        <v>18438.560000000005</v>
      </c>
      <c r="BC111" s="85" t="str">
        <f t="shared" si="19"/>
        <v>INR  Eighteen Thousand Four Hundred &amp; Thirty Eight  and Paise Fifty Six Only</v>
      </c>
      <c r="BE111" s="86">
        <v>70</v>
      </c>
      <c r="BF111" s="75">
        <v>110</v>
      </c>
      <c r="BG111" s="90">
        <f t="shared" si="12"/>
        <v>124.43200000000002</v>
      </c>
      <c r="BH111" s="90">
        <f t="shared" si="13"/>
        <v>79.18400000000001</v>
      </c>
      <c r="BI111" s="98">
        <v>29</v>
      </c>
      <c r="BJ111" s="94">
        <f t="shared" si="14"/>
        <v>32.80480000000001</v>
      </c>
      <c r="BK111" s="86">
        <v>163</v>
      </c>
      <c r="BL111" s="90">
        <f t="shared" si="15"/>
        <v>184.38560000000004</v>
      </c>
      <c r="IE111" s="22"/>
      <c r="IF111" s="22"/>
      <c r="IG111" s="22"/>
      <c r="IH111" s="22"/>
      <c r="II111" s="22"/>
    </row>
    <row r="112" spans="1:243" s="21" customFormat="1" ht="136.5" customHeight="1">
      <c r="A112" s="33">
        <v>100</v>
      </c>
      <c r="B112" s="74" t="s">
        <v>431</v>
      </c>
      <c r="C112" s="96" t="s">
        <v>136</v>
      </c>
      <c r="D112" s="102">
        <v>30</v>
      </c>
      <c r="E112" s="102" t="s">
        <v>274</v>
      </c>
      <c r="F112" s="86">
        <v>188.9104</v>
      </c>
      <c r="G112" s="76"/>
      <c r="H112" s="76"/>
      <c r="I112" s="77" t="s">
        <v>40</v>
      </c>
      <c r="J112" s="78">
        <f>IF(I112="Less(-)",-1,1)</f>
        <v>1</v>
      </c>
      <c r="K112" s="79" t="s">
        <v>64</v>
      </c>
      <c r="L112" s="79" t="s">
        <v>7</v>
      </c>
      <c r="M112" s="80"/>
      <c r="N112" s="76"/>
      <c r="O112" s="76"/>
      <c r="P112" s="81"/>
      <c r="Q112" s="76"/>
      <c r="R112" s="76"/>
      <c r="S112" s="81"/>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3">
        <f>total_amount_ba($B$2,$D$2,D112,F112,J112,K112,M112)</f>
        <v>5667.312</v>
      </c>
      <c r="BB112" s="84">
        <f>BA112+SUM(N112:AZ112)</f>
        <v>5667.312</v>
      </c>
      <c r="BC112" s="85" t="str">
        <f>SpellNumber(L112,BB112)</f>
        <v>INR  Five Thousand Six Hundred &amp; Sixty Seven  and Paise Thirty One Only</v>
      </c>
      <c r="BE112" s="86">
        <v>31.4</v>
      </c>
      <c r="BF112" s="75">
        <v>110</v>
      </c>
      <c r="BG112" s="90">
        <f t="shared" si="12"/>
        <v>124.43200000000002</v>
      </c>
      <c r="BH112" s="90">
        <f t="shared" si="13"/>
        <v>35.51968</v>
      </c>
      <c r="BI112" s="98">
        <v>20</v>
      </c>
      <c r="BJ112" s="94">
        <f t="shared" si="14"/>
        <v>22.624000000000002</v>
      </c>
      <c r="BK112" s="86">
        <v>167</v>
      </c>
      <c r="BL112" s="90">
        <f t="shared" si="15"/>
        <v>188.9104</v>
      </c>
      <c r="IE112" s="22"/>
      <c r="IF112" s="22"/>
      <c r="IG112" s="22"/>
      <c r="IH112" s="22"/>
      <c r="II112" s="22"/>
    </row>
    <row r="113" spans="1:243" s="21" customFormat="1" ht="69" customHeight="1">
      <c r="A113" s="33">
        <v>101</v>
      </c>
      <c r="B113" s="74" t="s">
        <v>432</v>
      </c>
      <c r="C113" s="96" t="s">
        <v>137</v>
      </c>
      <c r="D113" s="102">
        <v>100</v>
      </c>
      <c r="E113" s="102" t="s">
        <v>274</v>
      </c>
      <c r="F113" s="86">
        <v>38.460800000000006</v>
      </c>
      <c r="G113" s="76"/>
      <c r="H113" s="76"/>
      <c r="I113" s="77" t="s">
        <v>40</v>
      </c>
      <c r="J113" s="78">
        <f>IF(I113="Less(-)",-1,1)</f>
        <v>1</v>
      </c>
      <c r="K113" s="79" t="s">
        <v>64</v>
      </c>
      <c r="L113" s="79" t="s">
        <v>7</v>
      </c>
      <c r="M113" s="80"/>
      <c r="N113" s="76"/>
      <c r="O113" s="76"/>
      <c r="P113" s="81"/>
      <c r="Q113" s="76"/>
      <c r="R113" s="76"/>
      <c r="S113" s="81"/>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3">
        <f>total_amount_ba($B$2,$D$2,D113,F113,J113,K113,M113)</f>
        <v>3846.080000000001</v>
      </c>
      <c r="BB113" s="84">
        <f>BA113+SUM(N113:AZ113)</f>
        <v>3846.080000000001</v>
      </c>
      <c r="BC113" s="85" t="str">
        <f>SpellNumber(L113,BB113)</f>
        <v>INR  Three Thousand Eight Hundred &amp; Forty Six  and Paise Eight Only</v>
      </c>
      <c r="BE113" s="86">
        <v>32.11</v>
      </c>
      <c r="BF113" s="75">
        <v>110</v>
      </c>
      <c r="BG113" s="90">
        <f t="shared" si="12"/>
        <v>124.43200000000002</v>
      </c>
      <c r="BH113" s="90">
        <f t="shared" si="13"/>
        <v>36.322832</v>
      </c>
      <c r="BI113" s="98">
        <v>43</v>
      </c>
      <c r="BJ113" s="94">
        <f t="shared" si="14"/>
        <v>48.641600000000004</v>
      </c>
      <c r="BK113" s="86">
        <v>34</v>
      </c>
      <c r="BL113" s="90">
        <f t="shared" si="15"/>
        <v>38.460800000000006</v>
      </c>
      <c r="IE113" s="22"/>
      <c r="IF113" s="22"/>
      <c r="IG113" s="22"/>
      <c r="IH113" s="22"/>
      <c r="II113" s="22"/>
    </row>
    <row r="114" spans="1:243" s="21" customFormat="1" ht="76.5" customHeight="1">
      <c r="A114" s="33">
        <v>102</v>
      </c>
      <c r="B114" s="74" t="s">
        <v>433</v>
      </c>
      <c r="C114" s="96" t="s">
        <v>138</v>
      </c>
      <c r="D114" s="102">
        <v>160</v>
      </c>
      <c r="E114" s="102" t="s">
        <v>332</v>
      </c>
      <c r="F114" s="86">
        <v>53.16640000000001</v>
      </c>
      <c r="G114" s="76"/>
      <c r="H114" s="76"/>
      <c r="I114" s="77" t="s">
        <v>40</v>
      </c>
      <c r="J114" s="78">
        <f t="shared" si="16"/>
        <v>1</v>
      </c>
      <c r="K114" s="79" t="s">
        <v>64</v>
      </c>
      <c r="L114" s="79" t="s">
        <v>7</v>
      </c>
      <c r="M114" s="80"/>
      <c r="N114" s="76"/>
      <c r="O114" s="76"/>
      <c r="P114" s="81"/>
      <c r="Q114" s="76"/>
      <c r="R114" s="76"/>
      <c r="S114" s="81"/>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3">
        <f t="shared" si="17"/>
        <v>8506.624000000002</v>
      </c>
      <c r="BB114" s="84">
        <f t="shared" si="18"/>
        <v>8506.624000000002</v>
      </c>
      <c r="BC114" s="85" t="str">
        <f t="shared" si="19"/>
        <v>INR  Eight Thousand Five Hundred &amp; Six  and Paise Sixty Two Only</v>
      </c>
      <c r="BE114" s="86">
        <v>32.82</v>
      </c>
      <c r="BF114" s="75">
        <v>110</v>
      </c>
      <c r="BG114" s="90">
        <f t="shared" si="12"/>
        <v>124.43200000000002</v>
      </c>
      <c r="BH114" s="90">
        <f t="shared" si="13"/>
        <v>37.125984</v>
      </c>
      <c r="BI114" s="98">
        <v>31</v>
      </c>
      <c r="BJ114" s="94">
        <f t="shared" si="14"/>
        <v>35.06720000000001</v>
      </c>
      <c r="BK114" s="86">
        <v>47</v>
      </c>
      <c r="BL114" s="90">
        <f t="shared" si="15"/>
        <v>53.16640000000001</v>
      </c>
      <c r="IE114" s="22"/>
      <c r="IF114" s="22"/>
      <c r="IG114" s="22"/>
      <c r="IH114" s="22"/>
      <c r="II114" s="22"/>
    </row>
    <row r="115" spans="1:243" s="21" customFormat="1" ht="72.75" customHeight="1">
      <c r="A115" s="33">
        <v>103</v>
      </c>
      <c r="B115" s="74" t="s">
        <v>434</v>
      </c>
      <c r="C115" s="96" t="s">
        <v>139</v>
      </c>
      <c r="D115" s="102">
        <v>160</v>
      </c>
      <c r="E115" s="102" t="s">
        <v>332</v>
      </c>
      <c r="F115" s="86">
        <v>32.80480000000001</v>
      </c>
      <c r="G115" s="76"/>
      <c r="H115" s="76"/>
      <c r="I115" s="77" t="s">
        <v>40</v>
      </c>
      <c r="J115" s="78">
        <f t="shared" si="16"/>
        <v>1</v>
      </c>
      <c r="K115" s="79" t="s">
        <v>64</v>
      </c>
      <c r="L115" s="79" t="s">
        <v>7</v>
      </c>
      <c r="M115" s="80"/>
      <c r="N115" s="76"/>
      <c r="O115" s="76"/>
      <c r="P115" s="81"/>
      <c r="Q115" s="76"/>
      <c r="R115" s="76"/>
      <c r="S115" s="81"/>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3">
        <f t="shared" si="17"/>
        <v>5248.768000000001</v>
      </c>
      <c r="BB115" s="84">
        <f t="shared" si="18"/>
        <v>5248.768000000001</v>
      </c>
      <c r="BC115" s="85" t="str">
        <f t="shared" si="19"/>
        <v>INR  Five Thousand Two Hundred &amp; Forty Eight  and Paise Seventy Seven Only</v>
      </c>
      <c r="BE115" s="86">
        <v>33.53</v>
      </c>
      <c r="BF115" s="75">
        <v>110</v>
      </c>
      <c r="BG115" s="90">
        <f t="shared" si="12"/>
        <v>124.43200000000002</v>
      </c>
      <c r="BH115" s="90">
        <f t="shared" si="13"/>
        <v>37.92913600000001</v>
      </c>
      <c r="BI115" s="98">
        <v>159</v>
      </c>
      <c r="BJ115" s="94">
        <f t="shared" si="14"/>
        <v>179.8608</v>
      </c>
      <c r="BK115" s="86">
        <v>29</v>
      </c>
      <c r="BL115" s="90">
        <f t="shared" si="15"/>
        <v>32.80480000000001</v>
      </c>
      <c r="IE115" s="22"/>
      <c r="IF115" s="22"/>
      <c r="IG115" s="22"/>
      <c r="IH115" s="22"/>
      <c r="II115" s="22"/>
    </row>
    <row r="116" spans="1:243" s="21" customFormat="1" ht="81.75" customHeight="1">
      <c r="A116" s="33">
        <v>104</v>
      </c>
      <c r="B116" s="74" t="s">
        <v>435</v>
      </c>
      <c r="C116" s="96" t="s">
        <v>140</v>
      </c>
      <c r="D116" s="102">
        <v>290</v>
      </c>
      <c r="E116" s="102" t="s">
        <v>332</v>
      </c>
      <c r="F116" s="86">
        <v>42.985600000000005</v>
      </c>
      <c r="G116" s="76"/>
      <c r="H116" s="76"/>
      <c r="I116" s="77" t="s">
        <v>40</v>
      </c>
      <c r="J116" s="78">
        <f t="shared" si="16"/>
        <v>1</v>
      </c>
      <c r="K116" s="79" t="s">
        <v>64</v>
      </c>
      <c r="L116" s="79" t="s">
        <v>7</v>
      </c>
      <c r="M116" s="80"/>
      <c r="N116" s="76"/>
      <c r="O116" s="76"/>
      <c r="P116" s="81"/>
      <c r="Q116" s="76"/>
      <c r="R116" s="76"/>
      <c r="S116" s="81"/>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3">
        <f t="shared" si="17"/>
        <v>12465.824000000002</v>
      </c>
      <c r="BB116" s="84">
        <f t="shared" si="18"/>
        <v>12465.824000000002</v>
      </c>
      <c r="BC116" s="85" t="str">
        <f t="shared" si="19"/>
        <v>INR  Twelve Thousand Four Hundred &amp; Sixty Five  and Paise Eighty Two Only</v>
      </c>
      <c r="BE116" s="86">
        <v>34.24</v>
      </c>
      <c r="BF116" s="75">
        <v>44.2</v>
      </c>
      <c r="BG116" s="90">
        <f t="shared" si="12"/>
        <v>49.99904000000001</v>
      </c>
      <c r="BH116" s="90">
        <f t="shared" si="13"/>
        <v>38.732288000000004</v>
      </c>
      <c r="BI116" s="98">
        <v>70</v>
      </c>
      <c r="BJ116" s="94">
        <f t="shared" si="14"/>
        <v>79.18400000000001</v>
      </c>
      <c r="BK116" s="86">
        <v>38</v>
      </c>
      <c r="BL116" s="90">
        <f t="shared" si="15"/>
        <v>42.985600000000005</v>
      </c>
      <c r="IE116" s="22"/>
      <c r="IF116" s="22"/>
      <c r="IG116" s="22"/>
      <c r="IH116" s="22"/>
      <c r="II116" s="22"/>
    </row>
    <row r="117" spans="1:243" s="21" customFormat="1" ht="130.5" customHeight="1">
      <c r="A117" s="33">
        <v>105</v>
      </c>
      <c r="B117" s="74" t="s">
        <v>436</v>
      </c>
      <c r="C117" s="96" t="s">
        <v>141</v>
      </c>
      <c r="D117" s="102">
        <v>160</v>
      </c>
      <c r="E117" s="102" t="s">
        <v>332</v>
      </c>
      <c r="F117" s="86">
        <v>91.62720000000002</v>
      </c>
      <c r="G117" s="76"/>
      <c r="H117" s="76"/>
      <c r="I117" s="77" t="s">
        <v>40</v>
      </c>
      <c r="J117" s="78">
        <f t="shared" si="16"/>
        <v>1</v>
      </c>
      <c r="K117" s="79" t="s">
        <v>64</v>
      </c>
      <c r="L117" s="79" t="s">
        <v>7</v>
      </c>
      <c r="M117" s="80"/>
      <c r="N117" s="76"/>
      <c r="O117" s="76"/>
      <c r="P117" s="81"/>
      <c r="Q117" s="76"/>
      <c r="R117" s="76"/>
      <c r="S117" s="81"/>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3">
        <f t="shared" si="17"/>
        <v>14660.352000000003</v>
      </c>
      <c r="BB117" s="84">
        <f t="shared" si="18"/>
        <v>14660.352000000003</v>
      </c>
      <c r="BC117" s="85" t="str">
        <f t="shared" si="19"/>
        <v>INR  Fourteen Thousand Six Hundred &amp; Sixty  and Paise Thirty Five Only</v>
      </c>
      <c r="BE117" s="86">
        <v>84</v>
      </c>
      <c r="BF117" s="75">
        <v>44.2</v>
      </c>
      <c r="BG117" s="90">
        <f t="shared" si="12"/>
        <v>49.99904000000001</v>
      </c>
      <c r="BH117" s="90">
        <f t="shared" si="13"/>
        <v>95.02080000000001</v>
      </c>
      <c r="BI117" s="98">
        <v>63</v>
      </c>
      <c r="BJ117" s="94">
        <f t="shared" si="14"/>
        <v>71.2656</v>
      </c>
      <c r="BK117" s="86">
        <v>81</v>
      </c>
      <c r="BL117" s="90">
        <f t="shared" si="15"/>
        <v>91.62720000000002</v>
      </c>
      <c r="IE117" s="22"/>
      <c r="IF117" s="22"/>
      <c r="IG117" s="22"/>
      <c r="IH117" s="22"/>
      <c r="II117" s="22"/>
    </row>
    <row r="118" spans="1:243" s="21" customFormat="1" ht="132" customHeight="1">
      <c r="A118" s="33">
        <v>106</v>
      </c>
      <c r="B118" s="74" t="s">
        <v>437</v>
      </c>
      <c r="C118" s="96" t="s">
        <v>142</v>
      </c>
      <c r="D118" s="102">
        <v>290</v>
      </c>
      <c r="E118" s="102" t="s">
        <v>332</v>
      </c>
      <c r="F118" s="86">
        <v>89.3648</v>
      </c>
      <c r="G118" s="76"/>
      <c r="H118" s="76"/>
      <c r="I118" s="77" t="s">
        <v>40</v>
      </c>
      <c r="J118" s="78">
        <f t="shared" si="16"/>
        <v>1</v>
      </c>
      <c r="K118" s="79" t="s">
        <v>64</v>
      </c>
      <c r="L118" s="79" t="s">
        <v>7</v>
      </c>
      <c r="M118" s="80"/>
      <c r="N118" s="76"/>
      <c r="O118" s="76"/>
      <c r="P118" s="81"/>
      <c r="Q118" s="76"/>
      <c r="R118" s="76"/>
      <c r="S118" s="81"/>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3">
        <f t="shared" si="17"/>
        <v>25915.792</v>
      </c>
      <c r="BB118" s="84">
        <f t="shared" si="18"/>
        <v>25915.792</v>
      </c>
      <c r="BC118" s="85" t="str">
        <f t="shared" si="19"/>
        <v>INR  Twenty Five Thousand Nine Hundred &amp; Fifteen  and Paise Seventy Nine Only</v>
      </c>
      <c r="BE118" s="86">
        <v>84.71</v>
      </c>
      <c r="BF118" s="75">
        <v>44.2</v>
      </c>
      <c r="BG118" s="90">
        <f t="shared" si="12"/>
        <v>49.99904000000001</v>
      </c>
      <c r="BH118" s="90">
        <f t="shared" si="13"/>
        <v>95.823952</v>
      </c>
      <c r="BI118" s="98">
        <v>99</v>
      </c>
      <c r="BJ118" s="94">
        <f t="shared" si="14"/>
        <v>111.98880000000001</v>
      </c>
      <c r="BK118" s="86">
        <v>79</v>
      </c>
      <c r="BL118" s="90">
        <f t="shared" si="15"/>
        <v>89.3648</v>
      </c>
      <c r="IE118" s="22"/>
      <c r="IF118" s="22"/>
      <c r="IG118" s="22"/>
      <c r="IH118" s="22"/>
      <c r="II118" s="22"/>
    </row>
    <row r="119" spans="1:243" s="21" customFormat="1" ht="204" customHeight="1">
      <c r="A119" s="33">
        <v>107</v>
      </c>
      <c r="B119" s="74" t="s">
        <v>438</v>
      </c>
      <c r="C119" s="96" t="s">
        <v>143</v>
      </c>
      <c r="D119" s="102">
        <v>90</v>
      </c>
      <c r="E119" s="107" t="s">
        <v>439</v>
      </c>
      <c r="F119" s="86">
        <v>590.4864000000001</v>
      </c>
      <c r="G119" s="76"/>
      <c r="H119" s="76"/>
      <c r="I119" s="77" t="s">
        <v>40</v>
      </c>
      <c r="J119" s="78">
        <f>IF(I119="Less(-)",-1,1)</f>
        <v>1</v>
      </c>
      <c r="K119" s="79" t="s">
        <v>64</v>
      </c>
      <c r="L119" s="79" t="s">
        <v>7</v>
      </c>
      <c r="M119" s="80"/>
      <c r="N119" s="76"/>
      <c r="O119" s="76"/>
      <c r="P119" s="81"/>
      <c r="Q119" s="76"/>
      <c r="R119" s="76"/>
      <c r="S119" s="81"/>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3">
        <f>total_amount_ba($B$2,$D$2,D119,F119,J119,K119,M119)</f>
        <v>53143.77600000001</v>
      </c>
      <c r="BB119" s="84">
        <f>BA119+SUM(N119:AZ119)</f>
        <v>53143.77600000001</v>
      </c>
      <c r="BC119" s="85" t="str">
        <f>SpellNumber(L119,BB119)</f>
        <v>INR  Fifty Three Thousand One Hundred &amp; Forty Three  and Paise Seventy Eight Only</v>
      </c>
      <c r="BE119" s="86">
        <v>85.42</v>
      </c>
      <c r="BF119" s="75">
        <v>44.2</v>
      </c>
      <c r="BG119" s="90">
        <f t="shared" si="12"/>
        <v>49.99904000000001</v>
      </c>
      <c r="BH119" s="90">
        <f t="shared" si="13"/>
        <v>96.62710400000002</v>
      </c>
      <c r="BI119" s="98">
        <v>69</v>
      </c>
      <c r="BJ119" s="94">
        <f t="shared" si="14"/>
        <v>78.0528</v>
      </c>
      <c r="BK119" s="86">
        <v>522</v>
      </c>
      <c r="BL119" s="90">
        <f t="shared" si="15"/>
        <v>590.4864000000001</v>
      </c>
      <c r="IE119" s="22"/>
      <c r="IF119" s="22"/>
      <c r="IG119" s="22"/>
      <c r="IH119" s="22"/>
      <c r="II119" s="22"/>
    </row>
    <row r="120" spans="1:243" s="21" customFormat="1" ht="210" customHeight="1">
      <c r="A120" s="33">
        <v>108</v>
      </c>
      <c r="B120" s="74" t="s">
        <v>694</v>
      </c>
      <c r="C120" s="96" t="s">
        <v>144</v>
      </c>
      <c r="D120" s="102">
        <v>90</v>
      </c>
      <c r="E120" s="107" t="s">
        <v>439</v>
      </c>
      <c r="F120" s="86">
        <v>884.5984000000001</v>
      </c>
      <c r="G120" s="76"/>
      <c r="H120" s="76"/>
      <c r="I120" s="77" t="s">
        <v>40</v>
      </c>
      <c r="J120" s="78">
        <f>IF(I120="Less(-)",-1,1)</f>
        <v>1</v>
      </c>
      <c r="K120" s="79" t="s">
        <v>64</v>
      </c>
      <c r="L120" s="79" t="s">
        <v>7</v>
      </c>
      <c r="M120" s="80"/>
      <c r="N120" s="76"/>
      <c r="O120" s="76"/>
      <c r="P120" s="81"/>
      <c r="Q120" s="76"/>
      <c r="R120" s="76"/>
      <c r="S120" s="81"/>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3">
        <f>total_amount_ba($B$2,$D$2,D120,F120,J120,K120,M120)</f>
        <v>79613.85600000001</v>
      </c>
      <c r="BB120" s="84">
        <f>BA120+SUM(N120:AZ120)</f>
        <v>79613.85600000001</v>
      </c>
      <c r="BC120" s="85" t="str">
        <f>SpellNumber(L120,BB120)</f>
        <v>INR  Seventy Nine Thousand Six Hundred &amp; Thirteen  and Paise Eighty Six Only</v>
      </c>
      <c r="BE120" s="86">
        <v>86.13</v>
      </c>
      <c r="BF120" s="75">
        <v>44.2</v>
      </c>
      <c r="BG120" s="90">
        <f t="shared" si="12"/>
        <v>49.99904000000001</v>
      </c>
      <c r="BH120" s="90">
        <f t="shared" si="13"/>
        <v>97.43025600000001</v>
      </c>
      <c r="BI120" s="98">
        <v>103</v>
      </c>
      <c r="BJ120" s="94">
        <f t="shared" si="14"/>
        <v>116.51360000000001</v>
      </c>
      <c r="BK120" s="86">
        <v>782</v>
      </c>
      <c r="BL120" s="90">
        <f t="shared" si="15"/>
        <v>884.5984000000001</v>
      </c>
      <c r="IE120" s="22"/>
      <c r="IF120" s="22"/>
      <c r="IG120" s="22"/>
      <c r="IH120" s="22"/>
      <c r="II120" s="22"/>
    </row>
    <row r="121" spans="1:243" s="21" customFormat="1" ht="96" customHeight="1">
      <c r="A121" s="33">
        <v>109</v>
      </c>
      <c r="B121" s="74" t="s">
        <v>695</v>
      </c>
      <c r="C121" s="96" t="s">
        <v>145</v>
      </c>
      <c r="D121" s="102">
        <v>90</v>
      </c>
      <c r="E121" s="107" t="s">
        <v>439</v>
      </c>
      <c r="F121" s="86">
        <v>349.54080000000005</v>
      </c>
      <c r="G121" s="76"/>
      <c r="H121" s="76"/>
      <c r="I121" s="77" t="s">
        <v>40</v>
      </c>
      <c r="J121" s="78">
        <f t="shared" si="16"/>
        <v>1</v>
      </c>
      <c r="K121" s="79" t="s">
        <v>64</v>
      </c>
      <c r="L121" s="79" t="s">
        <v>7</v>
      </c>
      <c r="M121" s="80"/>
      <c r="N121" s="76"/>
      <c r="O121" s="76"/>
      <c r="P121" s="81"/>
      <c r="Q121" s="76"/>
      <c r="R121" s="76"/>
      <c r="S121" s="81"/>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3">
        <f t="shared" si="17"/>
        <v>31458.672000000006</v>
      </c>
      <c r="BB121" s="84">
        <f t="shared" si="18"/>
        <v>31458.672000000006</v>
      </c>
      <c r="BC121" s="85" t="str">
        <f t="shared" si="19"/>
        <v>INR  Thirty One Thousand Four Hundred &amp; Fifty Eight  and Paise Sixty Seven Only</v>
      </c>
      <c r="BE121" s="86">
        <v>86.84</v>
      </c>
      <c r="BF121" s="75">
        <v>45.1</v>
      </c>
      <c r="BG121" s="90">
        <f t="shared" si="12"/>
        <v>51.017120000000006</v>
      </c>
      <c r="BH121" s="90">
        <f t="shared" si="13"/>
        <v>98.23340800000003</v>
      </c>
      <c r="BI121" s="98">
        <v>1665</v>
      </c>
      <c r="BJ121" s="94">
        <f t="shared" si="14"/>
        <v>1883.448</v>
      </c>
      <c r="BK121" s="86">
        <v>309</v>
      </c>
      <c r="BL121" s="90">
        <f t="shared" si="15"/>
        <v>349.54080000000005</v>
      </c>
      <c r="IE121" s="22"/>
      <c r="IF121" s="22"/>
      <c r="IG121" s="22"/>
      <c r="IH121" s="22"/>
      <c r="II121" s="22"/>
    </row>
    <row r="122" spans="1:243" s="21" customFormat="1" ht="71.25" customHeight="1">
      <c r="A122" s="33">
        <v>110</v>
      </c>
      <c r="B122" s="74" t="s">
        <v>440</v>
      </c>
      <c r="C122" s="96" t="s">
        <v>146</v>
      </c>
      <c r="D122" s="102">
        <v>1640</v>
      </c>
      <c r="E122" s="102" t="s">
        <v>441</v>
      </c>
      <c r="F122" s="86">
        <v>20.519968000000006</v>
      </c>
      <c r="G122" s="76"/>
      <c r="H122" s="76"/>
      <c r="I122" s="77" t="s">
        <v>40</v>
      </c>
      <c r="J122" s="78">
        <f t="shared" si="16"/>
        <v>1</v>
      </c>
      <c r="K122" s="79" t="s">
        <v>64</v>
      </c>
      <c r="L122" s="79" t="s">
        <v>7</v>
      </c>
      <c r="M122" s="80"/>
      <c r="N122" s="76"/>
      <c r="O122" s="76"/>
      <c r="P122" s="81"/>
      <c r="Q122" s="76"/>
      <c r="R122" s="76"/>
      <c r="S122" s="81"/>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3">
        <f t="shared" si="17"/>
        <v>33652.74752000001</v>
      </c>
      <c r="BB122" s="84">
        <f t="shared" si="18"/>
        <v>33652.74752000001</v>
      </c>
      <c r="BC122" s="85" t="str">
        <f t="shared" si="19"/>
        <v>INR  Thirty Three Thousand Six Hundred &amp; Fifty Two  and Paise Seventy Five Only</v>
      </c>
      <c r="BE122" s="93">
        <v>119</v>
      </c>
      <c r="BF122" s="75">
        <v>45.81</v>
      </c>
      <c r="BG122" s="90">
        <f t="shared" si="12"/>
        <v>51.82027200000001</v>
      </c>
      <c r="BH122" s="90">
        <f t="shared" si="13"/>
        <v>134.6128</v>
      </c>
      <c r="BI122" s="98">
        <v>258</v>
      </c>
      <c r="BJ122" s="94">
        <f t="shared" si="14"/>
        <v>291.84960000000007</v>
      </c>
      <c r="BK122" s="86">
        <v>18.14</v>
      </c>
      <c r="BL122" s="90">
        <f t="shared" si="15"/>
        <v>20.519968000000006</v>
      </c>
      <c r="IE122" s="22"/>
      <c r="IF122" s="22"/>
      <c r="IG122" s="22"/>
      <c r="IH122" s="22"/>
      <c r="II122" s="22"/>
    </row>
    <row r="123" spans="1:243" s="21" customFormat="1" ht="144.75" customHeight="1">
      <c r="A123" s="33">
        <v>111</v>
      </c>
      <c r="B123" s="74" t="s">
        <v>442</v>
      </c>
      <c r="C123" s="96" t="s">
        <v>147</v>
      </c>
      <c r="D123" s="102">
        <v>4000</v>
      </c>
      <c r="E123" s="102" t="s">
        <v>441</v>
      </c>
      <c r="F123" s="86">
        <v>34.84096</v>
      </c>
      <c r="G123" s="76"/>
      <c r="H123" s="76"/>
      <c r="I123" s="77" t="s">
        <v>40</v>
      </c>
      <c r="J123" s="78">
        <f t="shared" si="16"/>
        <v>1</v>
      </c>
      <c r="K123" s="79" t="s">
        <v>64</v>
      </c>
      <c r="L123" s="79" t="s">
        <v>7</v>
      </c>
      <c r="M123" s="80"/>
      <c r="N123" s="76"/>
      <c r="O123" s="76"/>
      <c r="P123" s="81"/>
      <c r="Q123" s="76"/>
      <c r="R123" s="76"/>
      <c r="S123" s="81"/>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3">
        <f t="shared" si="17"/>
        <v>139363.84</v>
      </c>
      <c r="BB123" s="84">
        <f t="shared" si="18"/>
        <v>139363.84</v>
      </c>
      <c r="BC123" s="85" t="str">
        <f t="shared" si="19"/>
        <v>INR  One Lakh Thirty Nine Thousand Three Hundred &amp; Sixty Three  and Paise Eighty Four Only</v>
      </c>
      <c r="BE123" s="86">
        <v>2199</v>
      </c>
      <c r="BF123" s="75">
        <v>46.52</v>
      </c>
      <c r="BG123" s="90">
        <f t="shared" si="12"/>
        <v>52.62342400000001</v>
      </c>
      <c r="BH123" s="90">
        <f t="shared" si="13"/>
        <v>2487.5088</v>
      </c>
      <c r="BI123" s="98">
        <v>5449</v>
      </c>
      <c r="BJ123" s="94">
        <f t="shared" si="14"/>
        <v>6163.908800000001</v>
      </c>
      <c r="BK123" s="86">
        <v>30.8</v>
      </c>
      <c r="BL123" s="90">
        <f t="shared" si="15"/>
        <v>34.84096</v>
      </c>
      <c r="IE123" s="22"/>
      <c r="IF123" s="22"/>
      <c r="IG123" s="22"/>
      <c r="IH123" s="22"/>
      <c r="II123" s="22"/>
    </row>
    <row r="124" spans="1:243" s="21" customFormat="1" ht="171.75" customHeight="1">
      <c r="A124" s="33">
        <v>112</v>
      </c>
      <c r="B124" s="74" t="s">
        <v>443</v>
      </c>
      <c r="C124" s="96" t="s">
        <v>180</v>
      </c>
      <c r="D124" s="102">
        <v>320</v>
      </c>
      <c r="E124" s="102" t="s">
        <v>441</v>
      </c>
      <c r="F124" s="86">
        <v>35.51968</v>
      </c>
      <c r="G124" s="76"/>
      <c r="H124" s="76"/>
      <c r="I124" s="77" t="s">
        <v>40</v>
      </c>
      <c r="J124" s="78">
        <f t="shared" si="16"/>
        <v>1</v>
      </c>
      <c r="K124" s="79" t="s">
        <v>64</v>
      </c>
      <c r="L124" s="79" t="s">
        <v>7</v>
      </c>
      <c r="M124" s="80"/>
      <c r="N124" s="76"/>
      <c r="O124" s="76"/>
      <c r="P124" s="81"/>
      <c r="Q124" s="76"/>
      <c r="R124" s="76"/>
      <c r="S124" s="81"/>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3">
        <f t="shared" si="17"/>
        <v>11366.2976</v>
      </c>
      <c r="BB124" s="84">
        <f t="shared" si="18"/>
        <v>11366.2976</v>
      </c>
      <c r="BC124" s="85" t="str">
        <f t="shared" si="19"/>
        <v>INR  Eleven Thousand Three Hundred &amp; Sixty Six  and Paise Thirty Only</v>
      </c>
      <c r="BE124" s="86">
        <v>2225.39</v>
      </c>
      <c r="BF124" s="75">
        <v>47.230000000000004</v>
      </c>
      <c r="BG124" s="90">
        <f t="shared" si="12"/>
        <v>53.42657600000001</v>
      </c>
      <c r="BH124" s="90">
        <f t="shared" si="13"/>
        <v>2517.361168</v>
      </c>
      <c r="BI124" s="86">
        <v>72603</v>
      </c>
      <c r="BJ124" s="94">
        <f t="shared" si="14"/>
        <v>82128.5136</v>
      </c>
      <c r="BK124" s="86">
        <v>31.4</v>
      </c>
      <c r="BL124" s="90">
        <f t="shared" si="15"/>
        <v>35.51968</v>
      </c>
      <c r="IE124" s="22"/>
      <c r="IF124" s="22"/>
      <c r="IG124" s="22"/>
      <c r="IH124" s="22"/>
      <c r="II124" s="22"/>
    </row>
    <row r="125" spans="1:243" s="21" customFormat="1" ht="170.25" customHeight="1">
      <c r="A125" s="33">
        <v>113</v>
      </c>
      <c r="B125" s="74" t="s">
        <v>444</v>
      </c>
      <c r="C125" s="96" t="s">
        <v>148</v>
      </c>
      <c r="D125" s="102">
        <v>275</v>
      </c>
      <c r="E125" s="102" t="s">
        <v>441</v>
      </c>
      <c r="F125" s="86">
        <v>36.322832</v>
      </c>
      <c r="G125" s="76"/>
      <c r="H125" s="76"/>
      <c r="I125" s="77" t="s">
        <v>40</v>
      </c>
      <c r="J125" s="78">
        <f t="shared" si="16"/>
        <v>1</v>
      </c>
      <c r="K125" s="79" t="s">
        <v>64</v>
      </c>
      <c r="L125" s="79" t="s">
        <v>7</v>
      </c>
      <c r="M125" s="80"/>
      <c r="N125" s="76"/>
      <c r="O125" s="76"/>
      <c r="P125" s="81"/>
      <c r="Q125" s="76"/>
      <c r="R125" s="76"/>
      <c r="S125" s="81"/>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3">
        <f t="shared" si="17"/>
        <v>9988.7788</v>
      </c>
      <c r="BB125" s="84">
        <f t="shared" si="18"/>
        <v>9988.7788</v>
      </c>
      <c r="BC125" s="85" t="str">
        <f t="shared" si="19"/>
        <v>INR  Nine Thousand Nine Hundred &amp; Eighty Eight  and Paise Seventy Eight Only</v>
      </c>
      <c r="BE125" s="86">
        <v>2252.09</v>
      </c>
      <c r="BF125" s="75">
        <v>47.94</v>
      </c>
      <c r="BG125" s="90">
        <f t="shared" si="12"/>
        <v>54.22972800000001</v>
      </c>
      <c r="BH125" s="90">
        <f t="shared" si="13"/>
        <v>2547.5642080000002</v>
      </c>
      <c r="BI125" s="103">
        <v>408</v>
      </c>
      <c r="BJ125" s="94">
        <f t="shared" si="14"/>
        <v>461.5296</v>
      </c>
      <c r="BK125" s="86">
        <v>32.11</v>
      </c>
      <c r="BL125" s="90">
        <f t="shared" si="15"/>
        <v>36.322832</v>
      </c>
      <c r="IE125" s="22"/>
      <c r="IF125" s="22"/>
      <c r="IG125" s="22"/>
      <c r="IH125" s="22"/>
      <c r="II125" s="22"/>
    </row>
    <row r="126" spans="1:243" s="21" customFormat="1" ht="167.25" customHeight="1">
      <c r="A126" s="33">
        <v>114</v>
      </c>
      <c r="B126" s="74" t="s">
        <v>445</v>
      </c>
      <c r="C126" s="96" t="s">
        <v>149</v>
      </c>
      <c r="D126" s="102">
        <v>275</v>
      </c>
      <c r="E126" s="102" t="s">
        <v>441</v>
      </c>
      <c r="F126" s="86">
        <v>37.125984</v>
      </c>
      <c r="G126" s="76"/>
      <c r="H126" s="76"/>
      <c r="I126" s="77" t="s">
        <v>40</v>
      </c>
      <c r="J126" s="78">
        <f>IF(I126="Less(-)",-1,1)</f>
        <v>1</v>
      </c>
      <c r="K126" s="79" t="s">
        <v>64</v>
      </c>
      <c r="L126" s="79" t="s">
        <v>7</v>
      </c>
      <c r="M126" s="80"/>
      <c r="N126" s="76"/>
      <c r="O126" s="76"/>
      <c r="P126" s="81"/>
      <c r="Q126" s="76"/>
      <c r="R126" s="76"/>
      <c r="S126" s="81"/>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3">
        <f>total_amount_ba($B$2,$D$2,D126,F126,J126,K126,M126)</f>
        <v>10209.6456</v>
      </c>
      <c r="BB126" s="84">
        <f>BA126+SUM(N126:AZ126)</f>
        <v>10209.6456</v>
      </c>
      <c r="BC126" s="85" t="str">
        <f>SpellNumber(L126,BB126)</f>
        <v>INR  Ten Thousand Two Hundred &amp; Nine  and Paise Sixty Five Only</v>
      </c>
      <c r="BE126" s="86">
        <v>2279.12</v>
      </c>
      <c r="BF126" s="75">
        <v>62</v>
      </c>
      <c r="BG126" s="90">
        <f t="shared" si="12"/>
        <v>70.13440000000001</v>
      </c>
      <c r="BH126" s="90">
        <f t="shared" si="13"/>
        <v>2578.140544</v>
      </c>
      <c r="BI126" s="98">
        <v>292</v>
      </c>
      <c r="BJ126" s="94">
        <f t="shared" si="14"/>
        <v>330.3104</v>
      </c>
      <c r="BK126" s="86">
        <v>32.82</v>
      </c>
      <c r="BL126" s="90">
        <f t="shared" si="15"/>
        <v>37.125984</v>
      </c>
      <c r="IE126" s="22"/>
      <c r="IF126" s="22"/>
      <c r="IG126" s="22"/>
      <c r="IH126" s="22"/>
      <c r="II126" s="22"/>
    </row>
    <row r="127" spans="1:243" s="21" customFormat="1" ht="174" customHeight="1">
      <c r="A127" s="33">
        <v>115</v>
      </c>
      <c r="B127" s="74" t="s">
        <v>446</v>
      </c>
      <c r="C127" s="96" t="s">
        <v>197</v>
      </c>
      <c r="D127" s="102">
        <v>210</v>
      </c>
      <c r="E127" s="102" t="s">
        <v>441</v>
      </c>
      <c r="F127" s="86">
        <v>37.92913600000001</v>
      </c>
      <c r="G127" s="76"/>
      <c r="H127" s="76"/>
      <c r="I127" s="77" t="s">
        <v>40</v>
      </c>
      <c r="J127" s="78">
        <f>IF(I127="Less(-)",-1,1)</f>
        <v>1</v>
      </c>
      <c r="K127" s="79" t="s">
        <v>64</v>
      </c>
      <c r="L127" s="79" t="s">
        <v>7</v>
      </c>
      <c r="M127" s="80"/>
      <c r="N127" s="76"/>
      <c r="O127" s="76"/>
      <c r="P127" s="81"/>
      <c r="Q127" s="76"/>
      <c r="R127" s="76"/>
      <c r="S127" s="81"/>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3">
        <f>total_amount_ba($B$2,$D$2,D127,F127,J127,K127,M127)</f>
        <v>7965.118560000002</v>
      </c>
      <c r="BB127" s="84">
        <f>BA127+SUM(N127:AZ127)</f>
        <v>7965.118560000002</v>
      </c>
      <c r="BC127" s="85" t="str">
        <f>SpellNumber(L127,BB127)</f>
        <v>INR  Seven Thousand Nine Hundred &amp; Sixty Five  and Paise Twelve Only</v>
      </c>
      <c r="BE127" s="86">
        <v>9888</v>
      </c>
      <c r="BF127" s="75">
        <v>62</v>
      </c>
      <c r="BG127" s="90">
        <f t="shared" si="12"/>
        <v>70.13440000000001</v>
      </c>
      <c r="BH127" s="90">
        <f t="shared" si="13"/>
        <v>11185.305600000002</v>
      </c>
      <c r="BI127" s="98">
        <v>236</v>
      </c>
      <c r="BJ127" s="94">
        <f t="shared" si="14"/>
        <v>266.96320000000003</v>
      </c>
      <c r="BK127" s="86">
        <v>33.53</v>
      </c>
      <c r="BL127" s="90">
        <f t="shared" si="15"/>
        <v>37.92913600000001</v>
      </c>
      <c r="IE127" s="22"/>
      <c r="IF127" s="22"/>
      <c r="IG127" s="22"/>
      <c r="IH127" s="22"/>
      <c r="II127" s="22"/>
    </row>
    <row r="128" spans="1:243" s="21" customFormat="1" ht="173.25" customHeight="1">
      <c r="A128" s="33">
        <v>116</v>
      </c>
      <c r="B128" s="74" t="s">
        <v>447</v>
      </c>
      <c r="C128" s="96" t="s">
        <v>150</v>
      </c>
      <c r="D128" s="102">
        <v>150</v>
      </c>
      <c r="E128" s="102" t="s">
        <v>441</v>
      </c>
      <c r="F128" s="86">
        <v>38.732288000000004</v>
      </c>
      <c r="G128" s="76"/>
      <c r="H128" s="76"/>
      <c r="I128" s="77" t="s">
        <v>40</v>
      </c>
      <c r="J128" s="78">
        <f t="shared" si="16"/>
        <v>1</v>
      </c>
      <c r="K128" s="79" t="s">
        <v>64</v>
      </c>
      <c r="L128" s="79" t="s">
        <v>7</v>
      </c>
      <c r="M128" s="80"/>
      <c r="N128" s="76"/>
      <c r="O128" s="76"/>
      <c r="P128" s="81"/>
      <c r="Q128" s="76"/>
      <c r="R128" s="76"/>
      <c r="S128" s="81"/>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3">
        <f t="shared" si="17"/>
        <v>5809.8432</v>
      </c>
      <c r="BB128" s="84">
        <f t="shared" si="18"/>
        <v>5809.8432</v>
      </c>
      <c r="BC128" s="85" t="str">
        <f t="shared" si="19"/>
        <v>INR  Five Thousand Eight Hundred &amp; Nine  and Paise Eighty Four Only</v>
      </c>
      <c r="BE128" s="86">
        <v>9986</v>
      </c>
      <c r="BF128" s="75">
        <v>62</v>
      </c>
      <c r="BG128" s="90">
        <f t="shared" si="12"/>
        <v>70.13440000000001</v>
      </c>
      <c r="BH128" s="90">
        <f t="shared" si="13"/>
        <v>11296.1632</v>
      </c>
      <c r="BI128" s="98">
        <v>177</v>
      </c>
      <c r="BJ128" s="94">
        <f t="shared" si="14"/>
        <v>200.22240000000002</v>
      </c>
      <c r="BK128" s="86">
        <v>34.24</v>
      </c>
      <c r="BL128" s="90">
        <f t="shared" si="15"/>
        <v>38.732288000000004</v>
      </c>
      <c r="IE128" s="22"/>
      <c r="IF128" s="22"/>
      <c r="IG128" s="22"/>
      <c r="IH128" s="22"/>
      <c r="II128" s="22"/>
    </row>
    <row r="129" spans="1:243" s="21" customFormat="1" ht="122.25" customHeight="1">
      <c r="A129" s="33">
        <v>117</v>
      </c>
      <c r="B129" s="74" t="s">
        <v>448</v>
      </c>
      <c r="C129" s="96" t="s">
        <v>151</v>
      </c>
      <c r="D129" s="102">
        <v>4000</v>
      </c>
      <c r="E129" s="102" t="s">
        <v>441</v>
      </c>
      <c r="F129" s="86">
        <v>79.18400000000001</v>
      </c>
      <c r="G129" s="76"/>
      <c r="H129" s="76"/>
      <c r="I129" s="77" t="s">
        <v>40</v>
      </c>
      <c r="J129" s="78">
        <f t="shared" si="16"/>
        <v>1</v>
      </c>
      <c r="K129" s="79" t="s">
        <v>64</v>
      </c>
      <c r="L129" s="79" t="s">
        <v>7</v>
      </c>
      <c r="M129" s="80"/>
      <c r="N129" s="76"/>
      <c r="O129" s="76"/>
      <c r="P129" s="81"/>
      <c r="Q129" s="76"/>
      <c r="R129" s="76"/>
      <c r="S129" s="81"/>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3">
        <f t="shared" si="17"/>
        <v>316736.00000000006</v>
      </c>
      <c r="BB129" s="84">
        <f t="shared" si="18"/>
        <v>316736.00000000006</v>
      </c>
      <c r="BC129" s="85" t="str">
        <f t="shared" si="19"/>
        <v>INR  Three Lakh Sixteen Thousand Seven Hundred &amp; Thirty Six  Only</v>
      </c>
      <c r="BE129" s="86">
        <v>10086.75</v>
      </c>
      <c r="BF129" s="75">
        <v>62</v>
      </c>
      <c r="BG129" s="90">
        <f t="shared" si="12"/>
        <v>70.13440000000001</v>
      </c>
      <c r="BH129" s="90">
        <f t="shared" si="13"/>
        <v>11410.131600000002</v>
      </c>
      <c r="BI129" s="98">
        <v>137</v>
      </c>
      <c r="BJ129" s="94">
        <f t="shared" si="14"/>
        <v>154.97440000000003</v>
      </c>
      <c r="BK129" s="86">
        <v>70</v>
      </c>
      <c r="BL129" s="90">
        <f t="shared" si="15"/>
        <v>79.18400000000001</v>
      </c>
      <c r="IE129" s="22"/>
      <c r="IF129" s="22"/>
      <c r="IG129" s="22"/>
      <c r="IH129" s="22"/>
      <c r="II129" s="22"/>
    </row>
    <row r="130" spans="1:243" s="21" customFormat="1" ht="172.5" customHeight="1">
      <c r="A130" s="33">
        <v>118</v>
      </c>
      <c r="B130" s="74" t="s">
        <v>449</v>
      </c>
      <c r="C130" s="96" t="s">
        <v>152</v>
      </c>
      <c r="D130" s="102">
        <v>320</v>
      </c>
      <c r="E130" s="102" t="s">
        <v>441</v>
      </c>
      <c r="F130" s="86">
        <v>75.7904</v>
      </c>
      <c r="G130" s="76"/>
      <c r="H130" s="76"/>
      <c r="I130" s="77" t="s">
        <v>40</v>
      </c>
      <c r="J130" s="78">
        <f t="shared" si="16"/>
        <v>1</v>
      </c>
      <c r="K130" s="79" t="s">
        <v>64</v>
      </c>
      <c r="L130" s="79" t="s">
        <v>7</v>
      </c>
      <c r="M130" s="80"/>
      <c r="N130" s="76"/>
      <c r="O130" s="76"/>
      <c r="P130" s="81"/>
      <c r="Q130" s="76"/>
      <c r="R130" s="76"/>
      <c r="S130" s="81"/>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3">
        <f t="shared" si="17"/>
        <v>24252.928</v>
      </c>
      <c r="BB130" s="84">
        <f t="shared" si="18"/>
        <v>24252.928</v>
      </c>
      <c r="BC130" s="85" t="str">
        <f t="shared" si="19"/>
        <v>INR  Twenty Four Thousand Two Hundred &amp; Fifty Two  and Paise Ninety Three Only</v>
      </c>
      <c r="BE130" s="86">
        <v>10187.62</v>
      </c>
      <c r="BF130" s="75">
        <v>62</v>
      </c>
      <c r="BG130" s="90">
        <f t="shared" si="12"/>
        <v>70.13440000000001</v>
      </c>
      <c r="BH130" s="90">
        <f t="shared" si="13"/>
        <v>11524.235744000003</v>
      </c>
      <c r="BI130" s="98">
        <v>158</v>
      </c>
      <c r="BJ130" s="94">
        <f t="shared" si="14"/>
        <v>178.7296</v>
      </c>
      <c r="BK130" s="86">
        <v>67</v>
      </c>
      <c r="BL130" s="90">
        <f t="shared" si="15"/>
        <v>75.7904</v>
      </c>
      <c r="IE130" s="22"/>
      <c r="IF130" s="22"/>
      <c r="IG130" s="22"/>
      <c r="IH130" s="22"/>
      <c r="II130" s="22"/>
    </row>
    <row r="131" spans="1:243" s="21" customFormat="1" ht="169.5" customHeight="1">
      <c r="A131" s="33">
        <v>119</v>
      </c>
      <c r="B131" s="74" t="s">
        <v>450</v>
      </c>
      <c r="C131" s="96" t="s">
        <v>153</v>
      </c>
      <c r="D131" s="102">
        <v>275</v>
      </c>
      <c r="E131" s="102" t="s">
        <v>441</v>
      </c>
      <c r="F131" s="86">
        <v>76.593552</v>
      </c>
      <c r="G131" s="76"/>
      <c r="H131" s="76"/>
      <c r="I131" s="77" t="s">
        <v>40</v>
      </c>
      <c r="J131" s="78">
        <f t="shared" si="16"/>
        <v>1</v>
      </c>
      <c r="K131" s="79" t="s">
        <v>64</v>
      </c>
      <c r="L131" s="79" t="s">
        <v>7</v>
      </c>
      <c r="M131" s="80"/>
      <c r="N131" s="76"/>
      <c r="O131" s="76"/>
      <c r="P131" s="81"/>
      <c r="Q131" s="76"/>
      <c r="R131" s="76"/>
      <c r="S131" s="81"/>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3">
        <f t="shared" si="17"/>
        <v>21063.2268</v>
      </c>
      <c r="BB131" s="84">
        <f t="shared" si="18"/>
        <v>21063.2268</v>
      </c>
      <c r="BC131" s="85" t="str">
        <f t="shared" si="19"/>
        <v>INR  Twenty One Thousand  &amp;Sixty Three  and Paise Twenty Three Only</v>
      </c>
      <c r="BE131" s="86">
        <v>536</v>
      </c>
      <c r="BF131" s="75">
        <v>67</v>
      </c>
      <c r="BG131" s="90">
        <f t="shared" si="12"/>
        <v>75.7904</v>
      </c>
      <c r="BH131" s="90">
        <f t="shared" si="13"/>
        <v>606.3232</v>
      </c>
      <c r="BI131" s="98">
        <v>205</v>
      </c>
      <c r="BJ131" s="94">
        <f t="shared" si="14"/>
        <v>231.89600000000002</v>
      </c>
      <c r="BK131" s="86">
        <v>67.71</v>
      </c>
      <c r="BL131" s="90">
        <f t="shared" si="15"/>
        <v>76.593552</v>
      </c>
      <c r="IE131" s="22"/>
      <c r="IF131" s="22"/>
      <c r="IG131" s="22"/>
      <c r="IH131" s="22"/>
      <c r="II131" s="22"/>
    </row>
    <row r="132" spans="1:243" s="21" customFormat="1" ht="167.25" customHeight="1">
      <c r="A132" s="33">
        <v>120</v>
      </c>
      <c r="B132" s="74" t="s">
        <v>451</v>
      </c>
      <c r="C132" s="96" t="s">
        <v>154</v>
      </c>
      <c r="D132" s="102">
        <v>275</v>
      </c>
      <c r="E132" s="102" t="s">
        <v>441</v>
      </c>
      <c r="F132" s="86">
        <v>77.396704</v>
      </c>
      <c r="G132" s="76"/>
      <c r="H132" s="76"/>
      <c r="I132" s="77" t="s">
        <v>40</v>
      </c>
      <c r="J132" s="78">
        <f>IF(I132="Less(-)",-1,1)</f>
        <v>1</v>
      </c>
      <c r="K132" s="79" t="s">
        <v>64</v>
      </c>
      <c r="L132" s="79" t="s">
        <v>7</v>
      </c>
      <c r="M132" s="80"/>
      <c r="N132" s="76"/>
      <c r="O132" s="76"/>
      <c r="P132" s="81"/>
      <c r="Q132" s="76"/>
      <c r="R132" s="76"/>
      <c r="S132" s="81"/>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3">
        <f>total_amount_ba($B$2,$D$2,D132,F132,J132,K132,M132)</f>
        <v>21284.0936</v>
      </c>
      <c r="BB132" s="84">
        <f>BA132+SUM(N132:AZ132)</f>
        <v>21284.0936</v>
      </c>
      <c r="BC132" s="85" t="str">
        <f>SpellNumber(L132,BB132)</f>
        <v>INR  Twenty One Thousand Two Hundred &amp; Eighty Four  and Paise Nine Only</v>
      </c>
      <c r="BE132" s="91">
        <v>83218</v>
      </c>
      <c r="BF132" s="75">
        <v>67.71</v>
      </c>
      <c r="BG132" s="90">
        <f t="shared" si="12"/>
        <v>76.593552</v>
      </c>
      <c r="BH132" s="90">
        <f t="shared" si="13"/>
        <v>94136.2016</v>
      </c>
      <c r="BI132" s="98">
        <v>1646</v>
      </c>
      <c r="BJ132" s="94">
        <f t="shared" si="14"/>
        <v>1861.9552000000003</v>
      </c>
      <c r="BK132" s="86">
        <v>68.41999999999999</v>
      </c>
      <c r="BL132" s="90">
        <f t="shared" si="15"/>
        <v>77.396704</v>
      </c>
      <c r="IE132" s="22"/>
      <c r="IF132" s="22"/>
      <c r="IG132" s="22"/>
      <c r="IH132" s="22"/>
      <c r="II132" s="22"/>
    </row>
    <row r="133" spans="1:243" s="21" customFormat="1" ht="168" customHeight="1">
      <c r="A133" s="33">
        <v>121</v>
      </c>
      <c r="B133" s="74" t="s">
        <v>452</v>
      </c>
      <c r="C133" s="96" t="s">
        <v>155</v>
      </c>
      <c r="D133" s="102">
        <v>210</v>
      </c>
      <c r="E133" s="102" t="s">
        <v>441</v>
      </c>
      <c r="F133" s="86">
        <v>78.19985599999998</v>
      </c>
      <c r="G133" s="76"/>
      <c r="H133" s="76"/>
      <c r="I133" s="77" t="s">
        <v>40</v>
      </c>
      <c r="J133" s="78">
        <f t="shared" si="16"/>
        <v>1</v>
      </c>
      <c r="K133" s="79" t="s">
        <v>64</v>
      </c>
      <c r="L133" s="79" t="s">
        <v>7</v>
      </c>
      <c r="M133" s="80"/>
      <c r="N133" s="76"/>
      <c r="O133" s="76"/>
      <c r="P133" s="81"/>
      <c r="Q133" s="76"/>
      <c r="R133" s="76"/>
      <c r="S133" s="81"/>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3">
        <f t="shared" si="17"/>
        <v>16421.969759999996</v>
      </c>
      <c r="BB133" s="84">
        <f t="shared" si="18"/>
        <v>16421.969759999996</v>
      </c>
      <c r="BC133" s="85" t="str">
        <f t="shared" si="19"/>
        <v>INR  Sixteen Thousand Four Hundred &amp; Twenty One  and Paise Ninety Seven Only</v>
      </c>
      <c r="BE133" s="91">
        <v>2659</v>
      </c>
      <c r="BF133" s="75">
        <v>68.42</v>
      </c>
      <c r="BG133" s="90">
        <f t="shared" si="12"/>
        <v>77.39670400000001</v>
      </c>
      <c r="BH133" s="90">
        <f t="shared" si="13"/>
        <v>3007.8608000000004</v>
      </c>
      <c r="BI133" s="98">
        <v>1258</v>
      </c>
      <c r="BJ133" s="94">
        <f t="shared" si="14"/>
        <v>1423.0496</v>
      </c>
      <c r="BK133" s="86">
        <v>69.12999999999998</v>
      </c>
      <c r="BL133" s="90">
        <f t="shared" si="15"/>
        <v>78.19985599999998</v>
      </c>
      <c r="IE133" s="22"/>
      <c r="IF133" s="22"/>
      <c r="IG133" s="22"/>
      <c r="IH133" s="22"/>
      <c r="II133" s="22"/>
    </row>
    <row r="134" spans="1:243" s="21" customFormat="1" ht="167.25" customHeight="1">
      <c r="A134" s="33">
        <v>122</v>
      </c>
      <c r="B134" s="74" t="s">
        <v>453</v>
      </c>
      <c r="C134" s="96" t="s">
        <v>181</v>
      </c>
      <c r="D134" s="102">
        <v>150</v>
      </c>
      <c r="E134" s="102" t="s">
        <v>441</v>
      </c>
      <c r="F134" s="86">
        <v>79.00300799999998</v>
      </c>
      <c r="G134" s="76"/>
      <c r="H134" s="76"/>
      <c r="I134" s="77" t="s">
        <v>40</v>
      </c>
      <c r="J134" s="78">
        <f t="shared" si="16"/>
        <v>1</v>
      </c>
      <c r="K134" s="79" t="s">
        <v>64</v>
      </c>
      <c r="L134" s="79" t="s">
        <v>7</v>
      </c>
      <c r="M134" s="80"/>
      <c r="N134" s="76"/>
      <c r="O134" s="76"/>
      <c r="P134" s="81"/>
      <c r="Q134" s="76"/>
      <c r="R134" s="76"/>
      <c r="S134" s="81"/>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3">
        <f t="shared" si="17"/>
        <v>11850.451199999998</v>
      </c>
      <c r="BB134" s="84">
        <f t="shared" si="18"/>
        <v>11850.451199999998</v>
      </c>
      <c r="BC134" s="85" t="str">
        <f t="shared" si="19"/>
        <v>INR  Eleven Thousand Eight Hundred &amp; Fifty  and Paise Forty Five Only</v>
      </c>
      <c r="BE134" s="91">
        <v>2673</v>
      </c>
      <c r="BF134" s="75">
        <v>69.13</v>
      </c>
      <c r="BG134" s="90">
        <f t="shared" si="12"/>
        <v>78.199856</v>
      </c>
      <c r="BH134" s="90">
        <f t="shared" si="13"/>
        <v>3023.6976000000004</v>
      </c>
      <c r="BI134" s="98">
        <v>912</v>
      </c>
      <c r="BJ134" s="94">
        <f t="shared" si="14"/>
        <v>1031.6544000000001</v>
      </c>
      <c r="BK134" s="86">
        <v>69.83999999999997</v>
      </c>
      <c r="BL134" s="90">
        <f t="shared" si="15"/>
        <v>79.00300799999998</v>
      </c>
      <c r="IE134" s="22"/>
      <c r="IF134" s="22"/>
      <c r="IG134" s="22"/>
      <c r="IH134" s="22"/>
      <c r="II134" s="22"/>
    </row>
    <row r="135" spans="1:243" s="21" customFormat="1" ht="111" customHeight="1">
      <c r="A135" s="33">
        <v>123</v>
      </c>
      <c r="B135" s="74" t="s">
        <v>454</v>
      </c>
      <c r="C135" s="96" t="s">
        <v>156</v>
      </c>
      <c r="D135" s="102">
        <v>1230</v>
      </c>
      <c r="E135" s="102" t="s">
        <v>441</v>
      </c>
      <c r="F135" s="86">
        <v>7.918400000000001</v>
      </c>
      <c r="G135" s="76"/>
      <c r="H135" s="76"/>
      <c r="I135" s="77" t="s">
        <v>40</v>
      </c>
      <c r="J135" s="78">
        <f t="shared" si="16"/>
        <v>1</v>
      </c>
      <c r="K135" s="79" t="s">
        <v>64</v>
      </c>
      <c r="L135" s="79" t="s">
        <v>7</v>
      </c>
      <c r="M135" s="80"/>
      <c r="N135" s="76"/>
      <c r="O135" s="76"/>
      <c r="P135" s="81"/>
      <c r="Q135" s="76"/>
      <c r="R135" s="76"/>
      <c r="S135" s="81"/>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3">
        <f t="shared" si="17"/>
        <v>9739.632000000001</v>
      </c>
      <c r="BB135" s="84">
        <f t="shared" si="18"/>
        <v>9739.632000000001</v>
      </c>
      <c r="BC135" s="85" t="str">
        <f t="shared" si="19"/>
        <v>INR  Nine Thousand Seven Hundred &amp; Thirty Nine  and Paise Sixty Three Only</v>
      </c>
      <c r="BE135" s="91">
        <v>2687</v>
      </c>
      <c r="BF135" s="75">
        <v>69.84</v>
      </c>
      <c r="BG135" s="90">
        <f t="shared" si="12"/>
        <v>79.00300800000001</v>
      </c>
      <c r="BH135" s="90">
        <f t="shared" si="13"/>
        <v>3039.5344000000005</v>
      </c>
      <c r="BI135" s="98">
        <v>657</v>
      </c>
      <c r="BJ135" s="94">
        <f t="shared" si="14"/>
        <v>743.1984</v>
      </c>
      <c r="BK135" s="86">
        <v>7</v>
      </c>
      <c r="BL135" s="90">
        <f t="shared" si="15"/>
        <v>7.918400000000001</v>
      </c>
      <c r="IE135" s="22"/>
      <c r="IF135" s="22"/>
      <c r="IG135" s="22"/>
      <c r="IH135" s="22"/>
      <c r="II135" s="22"/>
    </row>
    <row r="136" spans="1:243" s="21" customFormat="1" ht="65.25" customHeight="1">
      <c r="A136" s="33">
        <v>124</v>
      </c>
      <c r="B136" s="74" t="s">
        <v>455</v>
      </c>
      <c r="C136" s="96" t="s">
        <v>157</v>
      </c>
      <c r="D136" s="102">
        <v>400</v>
      </c>
      <c r="E136" s="102" t="s">
        <v>441</v>
      </c>
      <c r="F136" s="86">
        <v>12.443200000000001</v>
      </c>
      <c r="G136" s="76"/>
      <c r="H136" s="76"/>
      <c r="I136" s="77" t="s">
        <v>40</v>
      </c>
      <c r="J136" s="78">
        <f t="shared" si="16"/>
        <v>1</v>
      </c>
      <c r="K136" s="79" t="s">
        <v>64</v>
      </c>
      <c r="L136" s="79" t="s">
        <v>7</v>
      </c>
      <c r="M136" s="80"/>
      <c r="N136" s="76"/>
      <c r="O136" s="76"/>
      <c r="P136" s="81"/>
      <c r="Q136" s="76"/>
      <c r="R136" s="76"/>
      <c r="S136" s="81"/>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3">
        <f t="shared" si="17"/>
        <v>4977.280000000001</v>
      </c>
      <c r="BB136" s="84">
        <f t="shared" si="18"/>
        <v>4977.280000000001</v>
      </c>
      <c r="BC136" s="85" t="str">
        <f t="shared" si="19"/>
        <v>INR  Four Thousand Nine Hundred &amp; Seventy Seven  and Paise Twenty Eight Only</v>
      </c>
      <c r="BE136" s="91">
        <v>2701</v>
      </c>
      <c r="BF136" s="75">
        <v>29</v>
      </c>
      <c r="BG136" s="90">
        <f t="shared" si="12"/>
        <v>32.80480000000001</v>
      </c>
      <c r="BH136" s="90">
        <f t="shared" si="13"/>
        <v>3055.3712000000005</v>
      </c>
      <c r="BI136" s="98">
        <v>1613</v>
      </c>
      <c r="BJ136" s="94">
        <f t="shared" si="14"/>
        <v>1824.6256000000003</v>
      </c>
      <c r="BK136" s="86">
        <v>11</v>
      </c>
      <c r="BL136" s="90">
        <f t="shared" si="15"/>
        <v>12.443200000000001</v>
      </c>
      <c r="IE136" s="22"/>
      <c r="IF136" s="22"/>
      <c r="IG136" s="22"/>
      <c r="IH136" s="22"/>
      <c r="II136" s="22"/>
    </row>
    <row r="137" spans="1:243" s="67" customFormat="1" ht="109.5" customHeight="1">
      <c r="A137" s="33">
        <v>125</v>
      </c>
      <c r="B137" s="74" t="s">
        <v>456</v>
      </c>
      <c r="C137" s="96" t="s">
        <v>198</v>
      </c>
      <c r="D137" s="102">
        <v>37</v>
      </c>
      <c r="E137" s="107" t="s">
        <v>274</v>
      </c>
      <c r="F137" s="86">
        <v>134.6128</v>
      </c>
      <c r="G137" s="76"/>
      <c r="H137" s="76"/>
      <c r="I137" s="77" t="s">
        <v>40</v>
      </c>
      <c r="J137" s="78">
        <f t="shared" si="16"/>
        <v>1</v>
      </c>
      <c r="K137" s="79" t="s">
        <v>64</v>
      </c>
      <c r="L137" s="79" t="s">
        <v>7</v>
      </c>
      <c r="M137" s="80"/>
      <c r="N137" s="76"/>
      <c r="O137" s="76"/>
      <c r="P137" s="81"/>
      <c r="Q137" s="76"/>
      <c r="R137" s="76"/>
      <c r="S137" s="81"/>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3">
        <f t="shared" si="17"/>
        <v>4980.6736</v>
      </c>
      <c r="BB137" s="84">
        <f t="shared" si="18"/>
        <v>4980.6736</v>
      </c>
      <c r="BC137" s="85" t="str">
        <f t="shared" si="19"/>
        <v>INR  Four Thousand Nine Hundred &amp; Eighty  and Paise Sixty Seven Only</v>
      </c>
      <c r="BD137" s="69"/>
      <c r="BE137" s="86">
        <v>497</v>
      </c>
      <c r="BF137" s="75">
        <v>29</v>
      </c>
      <c r="BG137" s="90">
        <f t="shared" si="12"/>
        <v>32.80480000000001</v>
      </c>
      <c r="BH137" s="90">
        <f t="shared" si="13"/>
        <v>562.2064000000001</v>
      </c>
      <c r="BI137" s="98">
        <v>3104</v>
      </c>
      <c r="BJ137" s="94">
        <f t="shared" si="14"/>
        <v>3511.2448000000004</v>
      </c>
      <c r="BK137" s="86">
        <v>119</v>
      </c>
      <c r="BL137" s="90">
        <f t="shared" si="15"/>
        <v>134.6128</v>
      </c>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IE137" s="68"/>
      <c r="IF137" s="68"/>
      <c r="IG137" s="68"/>
      <c r="IH137" s="68"/>
      <c r="II137" s="68"/>
    </row>
    <row r="138" spans="1:243" s="21" customFormat="1" ht="123.75" customHeight="1">
      <c r="A138" s="33">
        <v>126</v>
      </c>
      <c r="B138" s="74" t="s">
        <v>457</v>
      </c>
      <c r="C138" s="96" t="s">
        <v>158</v>
      </c>
      <c r="D138" s="102">
        <v>0.8</v>
      </c>
      <c r="E138" s="102" t="s">
        <v>282</v>
      </c>
      <c r="F138" s="86">
        <v>11185.305600000002</v>
      </c>
      <c r="G138" s="76"/>
      <c r="H138" s="76"/>
      <c r="I138" s="77" t="s">
        <v>40</v>
      </c>
      <c r="J138" s="78">
        <f>IF(I138="Less(-)",-1,1)</f>
        <v>1</v>
      </c>
      <c r="K138" s="79" t="s">
        <v>64</v>
      </c>
      <c r="L138" s="79" t="s">
        <v>7</v>
      </c>
      <c r="M138" s="80"/>
      <c r="N138" s="76"/>
      <c r="O138" s="76"/>
      <c r="P138" s="81"/>
      <c r="Q138" s="76"/>
      <c r="R138" s="76"/>
      <c r="S138" s="81"/>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3">
        <f>total_amount_ba($B$2,$D$2,D138,F138,J138,K138,M138)</f>
        <v>8948.244480000001</v>
      </c>
      <c r="BB138" s="84">
        <f>BA138+SUM(N138:AZ138)</f>
        <v>8948.244480000001</v>
      </c>
      <c r="BC138" s="85" t="str">
        <f>SpellNumber(L138,BB138)</f>
        <v>INR  Eight Thousand Nine Hundred &amp; Forty Eight  and Paise Twenty Four Only</v>
      </c>
      <c r="BE138" s="91">
        <v>2763</v>
      </c>
      <c r="BF138" s="75">
        <v>29</v>
      </c>
      <c r="BG138" s="90">
        <f t="shared" si="12"/>
        <v>32.80480000000001</v>
      </c>
      <c r="BH138" s="90">
        <f t="shared" si="13"/>
        <v>3125.5056000000004</v>
      </c>
      <c r="BI138" s="98">
        <v>485</v>
      </c>
      <c r="BJ138" s="94">
        <f t="shared" si="14"/>
        <v>548.6320000000001</v>
      </c>
      <c r="BK138" s="86">
        <v>9888</v>
      </c>
      <c r="BL138" s="90">
        <f t="shared" si="15"/>
        <v>11185.305600000002</v>
      </c>
      <c r="IE138" s="22"/>
      <c r="IF138" s="22"/>
      <c r="IG138" s="22"/>
      <c r="IH138" s="22"/>
      <c r="II138" s="22"/>
    </row>
    <row r="139" spans="1:243" s="21" customFormat="1" ht="117.75" customHeight="1">
      <c r="A139" s="33">
        <v>127</v>
      </c>
      <c r="B139" s="74" t="s">
        <v>458</v>
      </c>
      <c r="C139" s="96" t="s">
        <v>159</v>
      </c>
      <c r="D139" s="102">
        <v>0.8</v>
      </c>
      <c r="E139" s="102" t="s">
        <v>282</v>
      </c>
      <c r="F139" s="86">
        <v>11297.158656</v>
      </c>
      <c r="G139" s="76"/>
      <c r="H139" s="76"/>
      <c r="I139" s="77" t="s">
        <v>40</v>
      </c>
      <c r="J139" s="78">
        <f t="shared" si="16"/>
        <v>1</v>
      </c>
      <c r="K139" s="79" t="s">
        <v>64</v>
      </c>
      <c r="L139" s="79" t="s">
        <v>7</v>
      </c>
      <c r="M139" s="80"/>
      <c r="N139" s="76"/>
      <c r="O139" s="76"/>
      <c r="P139" s="81"/>
      <c r="Q139" s="76"/>
      <c r="R139" s="76"/>
      <c r="S139" s="81"/>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3">
        <f t="shared" si="17"/>
        <v>9037.7269248</v>
      </c>
      <c r="BB139" s="84">
        <f t="shared" si="18"/>
        <v>9037.7269248</v>
      </c>
      <c r="BC139" s="85" t="str">
        <f t="shared" si="19"/>
        <v>INR  Nine Thousand  &amp;Thirty Seven  and Paise Seventy Three Only</v>
      </c>
      <c r="BE139" s="91">
        <v>2777</v>
      </c>
      <c r="BF139" s="75">
        <v>29</v>
      </c>
      <c r="BG139" s="90">
        <f t="shared" si="12"/>
        <v>32.80480000000001</v>
      </c>
      <c r="BH139" s="90">
        <f t="shared" si="13"/>
        <v>3141.3424000000005</v>
      </c>
      <c r="BI139" s="98">
        <v>1015</v>
      </c>
      <c r="BJ139" s="94">
        <f t="shared" si="14"/>
        <v>1148.1680000000001</v>
      </c>
      <c r="BK139" s="86">
        <v>9986.88</v>
      </c>
      <c r="BL139" s="90">
        <f t="shared" si="15"/>
        <v>11297.158656</v>
      </c>
      <c r="IE139" s="22"/>
      <c r="IF139" s="22"/>
      <c r="IG139" s="22"/>
      <c r="IH139" s="22"/>
      <c r="II139" s="22"/>
    </row>
    <row r="140" spans="1:243" s="21" customFormat="1" ht="119.25" customHeight="1">
      <c r="A140" s="33">
        <v>128</v>
      </c>
      <c r="B140" s="74" t="s">
        <v>459</v>
      </c>
      <c r="C140" s="96" t="s">
        <v>199</v>
      </c>
      <c r="D140" s="102">
        <v>0.8</v>
      </c>
      <c r="E140" s="102" t="s">
        <v>282</v>
      </c>
      <c r="F140" s="86">
        <v>11410.130242559999</v>
      </c>
      <c r="G140" s="76"/>
      <c r="H140" s="76"/>
      <c r="I140" s="77" t="s">
        <v>40</v>
      </c>
      <c r="J140" s="78">
        <f t="shared" si="16"/>
        <v>1</v>
      </c>
      <c r="K140" s="79" t="s">
        <v>64</v>
      </c>
      <c r="L140" s="79" t="s">
        <v>7</v>
      </c>
      <c r="M140" s="80"/>
      <c r="N140" s="76"/>
      <c r="O140" s="76"/>
      <c r="P140" s="81"/>
      <c r="Q140" s="76"/>
      <c r="R140" s="76"/>
      <c r="S140" s="81"/>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3">
        <f t="shared" si="17"/>
        <v>9128.104194047999</v>
      </c>
      <c r="BB140" s="84">
        <f t="shared" si="18"/>
        <v>9128.104194047999</v>
      </c>
      <c r="BC140" s="85" t="str">
        <f t="shared" si="19"/>
        <v>INR  Nine Thousand One Hundred &amp; Twenty Eight  and Paise Ten Only</v>
      </c>
      <c r="BE140" s="91">
        <v>2791</v>
      </c>
      <c r="BF140" s="75">
        <v>29</v>
      </c>
      <c r="BG140" s="90">
        <f t="shared" si="12"/>
        <v>32.80480000000001</v>
      </c>
      <c r="BH140" s="90">
        <f t="shared" si="13"/>
        <v>3157.1792</v>
      </c>
      <c r="BI140" s="98">
        <v>1979</v>
      </c>
      <c r="BJ140" s="94">
        <f t="shared" si="14"/>
        <v>2238.6448</v>
      </c>
      <c r="BK140" s="86">
        <v>10086.7488</v>
      </c>
      <c r="BL140" s="90">
        <f t="shared" si="15"/>
        <v>11410.130242559999</v>
      </c>
      <c r="IE140" s="22"/>
      <c r="IF140" s="22"/>
      <c r="IG140" s="22"/>
      <c r="IH140" s="22"/>
      <c r="II140" s="22"/>
    </row>
    <row r="141" spans="1:243" s="21" customFormat="1" ht="106.5" customHeight="1">
      <c r="A141" s="33">
        <v>129</v>
      </c>
      <c r="B141" s="74" t="s">
        <v>460</v>
      </c>
      <c r="C141" s="96" t="s">
        <v>200</v>
      </c>
      <c r="D141" s="102">
        <v>0.8</v>
      </c>
      <c r="E141" s="102" t="s">
        <v>282</v>
      </c>
      <c r="F141" s="86">
        <v>11524.231544985601</v>
      </c>
      <c r="G141" s="76"/>
      <c r="H141" s="76"/>
      <c r="I141" s="77" t="s">
        <v>40</v>
      </c>
      <c r="J141" s="78">
        <f t="shared" si="16"/>
        <v>1</v>
      </c>
      <c r="K141" s="79" t="s">
        <v>64</v>
      </c>
      <c r="L141" s="79" t="s">
        <v>7</v>
      </c>
      <c r="M141" s="80"/>
      <c r="N141" s="76"/>
      <c r="O141" s="76"/>
      <c r="P141" s="81"/>
      <c r="Q141" s="76"/>
      <c r="R141" s="76"/>
      <c r="S141" s="81"/>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3">
        <f t="shared" si="17"/>
        <v>9219.385235988482</v>
      </c>
      <c r="BB141" s="84">
        <f t="shared" si="18"/>
        <v>9219.385235988482</v>
      </c>
      <c r="BC141" s="85" t="str">
        <f t="shared" si="19"/>
        <v>INR  Nine Thousand Two Hundred &amp; Nineteen  and Paise Thirty Nine Only</v>
      </c>
      <c r="BE141" s="91">
        <v>2805</v>
      </c>
      <c r="BF141" s="75">
        <v>72</v>
      </c>
      <c r="BG141" s="90">
        <f aca="true" t="shared" si="20" ref="BG141:BG201">BF141*1.12*1.01</f>
        <v>81.44640000000001</v>
      </c>
      <c r="BH141" s="90">
        <f aca="true" t="shared" si="21" ref="BH141:BH201">BE141*1.12*1.01</f>
        <v>3173.0160000000005</v>
      </c>
      <c r="BI141" s="98">
        <v>1497</v>
      </c>
      <c r="BJ141" s="94">
        <f t="shared" si="14"/>
        <v>1693.4064</v>
      </c>
      <c r="BK141" s="86">
        <v>10187.616288</v>
      </c>
      <c r="BL141" s="90">
        <f t="shared" si="15"/>
        <v>11524.231544985601</v>
      </c>
      <c r="IE141" s="22"/>
      <c r="IF141" s="22"/>
      <c r="IG141" s="22"/>
      <c r="IH141" s="22"/>
      <c r="II141" s="22"/>
    </row>
    <row r="142" spans="1:243" s="21" customFormat="1" ht="111" customHeight="1">
      <c r="A142" s="33">
        <v>130</v>
      </c>
      <c r="B142" s="74" t="s">
        <v>461</v>
      </c>
      <c r="C142" s="96" t="s">
        <v>160</v>
      </c>
      <c r="D142" s="102">
        <v>0.6</v>
      </c>
      <c r="E142" s="102" t="s">
        <v>282</v>
      </c>
      <c r="F142" s="86">
        <v>11639.473860435457</v>
      </c>
      <c r="G142" s="76"/>
      <c r="H142" s="76"/>
      <c r="I142" s="77" t="s">
        <v>40</v>
      </c>
      <c r="J142" s="78">
        <f t="shared" si="16"/>
        <v>1</v>
      </c>
      <c r="K142" s="79" t="s">
        <v>64</v>
      </c>
      <c r="L142" s="79" t="s">
        <v>7</v>
      </c>
      <c r="M142" s="80"/>
      <c r="N142" s="76"/>
      <c r="O142" s="76"/>
      <c r="P142" s="81"/>
      <c r="Q142" s="76"/>
      <c r="R142" s="76"/>
      <c r="S142" s="81"/>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3">
        <f t="shared" si="17"/>
        <v>6983.684316261274</v>
      </c>
      <c r="BB142" s="84">
        <f t="shared" si="18"/>
        <v>6983.684316261274</v>
      </c>
      <c r="BC142" s="85" t="str">
        <f t="shared" si="19"/>
        <v>INR  Six Thousand Nine Hundred &amp; Eighty Three  and Paise Sixty Eight Only</v>
      </c>
      <c r="BE142" s="91">
        <v>2819</v>
      </c>
      <c r="BF142" s="75">
        <v>72</v>
      </c>
      <c r="BG142" s="90">
        <f t="shared" si="20"/>
        <v>81.44640000000001</v>
      </c>
      <c r="BH142" s="90">
        <f t="shared" si="21"/>
        <v>3188.8528</v>
      </c>
      <c r="BI142" s="98">
        <v>3788</v>
      </c>
      <c r="BJ142" s="94">
        <f aca="true" t="shared" si="22" ref="BJ142:BJ203">BI142*1.12*1.01</f>
        <v>4284.985600000001</v>
      </c>
      <c r="BK142" s="86">
        <v>10289.49245088</v>
      </c>
      <c r="BL142" s="90">
        <f t="shared" si="15"/>
        <v>11639.473860435457</v>
      </c>
      <c r="IE142" s="22"/>
      <c r="IF142" s="22"/>
      <c r="IG142" s="22"/>
      <c r="IH142" s="22"/>
      <c r="II142" s="22"/>
    </row>
    <row r="143" spans="1:243" s="21" customFormat="1" ht="84.75" customHeight="1">
      <c r="A143" s="33">
        <v>131</v>
      </c>
      <c r="B143" s="74" t="s">
        <v>462</v>
      </c>
      <c r="C143" s="96" t="s">
        <v>161</v>
      </c>
      <c r="D143" s="102">
        <v>55</v>
      </c>
      <c r="E143" s="107" t="s">
        <v>274</v>
      </c>
      <c r="F143" s="86">
        <v>606.3232</v>
      </c>
      <c r="G143" s="76"/>
      <c r="H143" s="76"/>
      <c r="I143" s="77" t="s">
        <v>40</v>
      </c>
      <c r="J143" s="78">
        <f t="shared" si="16"/>
        <v>1</v>
      </c>
      <c r="K143" s="79" t="s">
        <v>64</v>
      </c>
      <c r="L143" s="79" t="s">
        <v>7</v>
      </c>
      <c r="M143" s="80"/>
      <c r="N143" s="76"/>
      <c r="O143" s="76"/>
      <c r="P143" s="81"/>
      <c r="Q143" s="76"/>
      <c r="R143" s="76"/>
      <c r="S143" s="81"/>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3">
        <f t="shared" si="17"/>
        <v>33347.776000000005</v>
      </c>
      <c r="BB143" s="84">
        <f t="shared" si="18"/>
        <v>33347.776000000005</v>
      </c>
      <c r="BC143" s="85" t="str">
        <f t="shared" si="19"/>
        <v>INR  Thirty Three Thousand Three Hundred &amp; Forty Seven  and Paise Seventy Eight Only</v>
      </c>
      <c r="BE143" s="86">
        <v>103</v>
      </c>
      <c r="BF143" s="75">
        <v>72</v>
      </c>
      <c r="BG143" s="90">
        <f t="shared" si="20"/>
        <v>81.44640000000001</v>
      </c>
      <c r="BH143" s="90">
        <f t="shared" si="21"/>
        <v>116.51360000000001</v>
      </c>
      <c r="BI143" s="98">
        <v>155</v>
      </c>
      <c r="BJ143" s="94">
        <f t="shared" si="22"/>
        <v>175.336</v>
      </c>
      <c r="BK143" s="86">
        <v>536</v>
      </c>
      <c r="BL143" s="90">
        <f aca="true" t="shared" si="23" ref="BL143:BL206">BK143*1.12*1.01</f>
        <v>606.3232</v>
      </c>
      <c r="IE143" s="22"/>
      <c r="IF143" s="22"/>
      <c r="IG143" s="22"/>
      <c r="IH143" s="22"/>
      <c r="II143" s="22"/>
    </row>
    <row r="144" spans="1:243" s="21" customFormat="1" ht="124.5" customHeight="1">
      <c r="A144" s="33">
        <v>132</v>
      </c>
      <c r="B144" s="74" t="s">
        <v>463</v>
      </c>
      <c r="C144" s="96" t="s">
        <v>162</v>
      </c>
      <c r="D144" s="102">
        <v>0.2</v>
      </c>
      <c r="E144" s="107" t="s">
        <v>338</v>
      </c>
      <c r="F144" s="86">
        <v>94136.2016</v>
      </c>
      <c r="G144" s="76"/>
      <c r="H144" s="76"/>
      <c r="I144" s="77" t="s">
        <v>40</v>
      </c>
      <c r="J144" s="78">
        <f>IF(I144="Less(-)",-1,1)</f>
        <v>1</v>
      </c>
      <c r="K144" s="79" t="s">
        <v>64</v>
      </c>
      <c r="L144" s="79" t="s">
        <v>7</v>
      </c>
      <c r="M144" s="80"/>
      <c r="N144" s="76"/>
      <c r="O144" s="76"/>
      <c r="P144" s="81"/>
      <c r="Q144" s="76"/>
      <c r="R144" s="76"/>
      <c r="S144" s="81"/>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3">
        <f>total_amount_ba($B$2,$D$2,D144,F144,J144,K144,M144)</f>
        <v>18827.24032</v>
      </c>
      <c r="BB144" s="84">
        <f>BA144+SUM(N144:AZ144)</f>
        <v>18827.24032</v>
      </c>
      <c r="BC144" s="85" t="str">
        <f>SpellNumber(L144,BB144)</f>
        <v>INR  Eighteen Thousand Eight Hundred &amp; Twenty Seven  and Paise Twenty Four Only</v>
      </c>
      <c r="BE144" s="86">
        <v>59</v>
      </c>
      <c r="BF144" s="75">
        <v>72</v>
      </c>
      <c r="BG144" s="90">
        <f t="shared" si="20"/>
        <v>81.44640000000001</v>
      </c>
      <c r="BH144" s="90">
        <f t="shared" si="21"/>
        <v>66.74080000000001</v>
      </c>
      <c r="BI144" s="98">
        <v>91</v>
      </c>
      <c r="BJ144" s="94">
        <f t="shared" si="22"/>
        <v>102.93920000000001</v>
      </c>
      <c r="BK144" s="86">
        <v>83218</v>
      </c>
      <c r="BL144" s="90">
        <f t="shared" si="23"/>
        <v>94136.2016</v>
      </c>
      <c r="IE144" s="22"/>
      <c r="IF144" s="22"/>
      <c r="IG144" s="22"/>
      <c r="IH144" s="22"/>
      <c r="II144" s="22"/>
    </row>
    <row r="145" spans="1:243" s="21" customFormat="1" ht="126.75" customHeight="1">
      <c r="A145" s="33">
        <v>133</v>
      </c>
      <c r="B145" s="74" t="s">
        <v>464</v>
      </c>
      <c r="C145" s="96" t="s">
        <v>164</v>
      </c>
      <c r="D145" s="102">
        <v>0.2</v>
      </c>
      <c r="E145" s="107" t="s">
        <v>338</v>
      </c>
      <c r="F145" s="86">
        <v>94362.4416</v>
      </c>
      <c r="G145" s="76"/>
      <c r="H145" s="76"/>
      <c r="I145" s="77" t="s">
        <v>40</v>
      </c>
      <c r="J145" s="78">
        <f t="shared" si="16"/>
        <v>1</v>
      </c>
      <c r="K145" s="79" t="s">
        <v>64</v>
      </c>
      <c r="L145" s="79" t="s">
        <v>7</v>
      </c>
      <c r="M145" s="80"/>
      <c r="N145" s="76"/>
      <c r="O145" s="76"/>
      <c r="P145" s="81"/>
      <c r="Q145" s="76"/>
      <c r="R145" s="76"/>
      <c r="S145" s="81"/>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3">
        <f t="shared" si="17"/>
        <v>18872.48832</v>
      </c>
      <c r="BB145" s="84">
        <f t="shared" si="18"/>
        <v>18872.48832</v>
      </c>
      <c r="BC145" s="85" t="str">
        <f t="shared" si="19"/>
        <v>INR  Eighteen Thousand Eight Hundred &amp; Seventy Two  and Paise Forty Nine Only</v>
      </c>
      <c r="BE145" s="86">
        <v>35</v>
      </c>
      <c r="BF145" s="75">
        <v>72</v>
      </c>
      <c r="BG145" s="90">
        <f t="shared" si="20"/>
        <v>81.44640000000001</v>
      </c>
      <c r="BH145" s="90">
        <f t="shared" si="21"/>
        <v>39.592000000000006</v>
      </c>
      <c r="BI145" s="98">
        <v>117</v>
      </c>
      <c r="BJ145" s="94">
        <f t="shared" si="22"/>
        <v>132.35040000000004</v>
      </c>
      <c r="BK145" s="86">
        <v>83418</v>
      </c>
      <c r="BL145" s="90">
        <f t="shared" si="23"/>
        <v>94362.4416</v>
      </c>
      <c r="IE145" s="22"/>
      <c r="IF145" s="22"/>
      <c r="IG145" s="22"/>
      <c r="IH145" s="22"/>
      <c r="II145" s="22"/>
    </row>
    <row r="146" spans="1:243" s="21" customFormat="1" ht="128.25" customHeight="1">
      <c r="A146" s="33">
        <v>134</v>
      </c>
      <c r="B146" s="74" t="s">
        <v>465</v>
      </c>
      <c r="C146" s="96" t="s">
        <v>165</v>
      </c>
      <c r="D146" s="102">
        <v>0.2</v>
      </c>
      <c r="E146" s="107" t="s">
        <v>338</v>
      </c>
      <c r="F146" s="86">
        <v>94588.68160000001</v>
      </c>
      <c r="G146" s="76"/>
      <c r="H146" s="76"/>
      <c r="I146" s="77" t="s">
        <v>40</v>
      </c>
      <c r="J146" s="78">
        <f t="shared" si="16"/>
        <v>1</v>
      </c>
      <c r="K146" s="79" t="s">
        <v>64</v>
      </c>
      <c r="L146" s="79" t="s">
        <v>7</v>
      </c>
      <c r="M146" s="80"/>
      <c r="N146" s="76"/>
      <c r="O146" s="76"/>
      <c r="P146" s="81"/>
      <c r="Q146" s="76"/>
      <c r="R146" s="76"/>
      <c r="S146" s="81"/>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3">
        <f t="shared" si="17"/>
        <v>18917.736320000004</v>
      </c>
      <c r="BB146" s="84">
        <f t="shared" si="18"/>
        <v>18917.736320000004</v>
      </c>
      <c r="BC146" s="85" t="str">
        <f t="shared" si="19"/>
        <v>INR  Eighteen Thousand Nine Hundred &amp; Seventeen  and Paise Seventy Four Only</v>
      </c>
      <c r="BE146" s="86">
        <v>29</v>
      </c>
      <c r="BF146" s="75">
        <v>38</v>
      </c>
      <c r="BG146" s="90">
        <f t="shared" si="20"/>
        <v>42.985600000000005</v>
      </c>
      <c r="BH146" s="90">
        <f t="shared" si="21"/>
        <v>32.80480000000001</v>
      </c>
      <c r="BI146" s="98">
        <v>811</v>
      </c>
      <c r="BJ146" s="94">
        <f t="shared" si="22"/>
        <v>917.4032000000001</v>
      </c>
      <c r="BK146" s="86">
        <v>83618</v>
      </c>
      <c r="BL146" s="90">
        <f t="shared" si="23"/>
        <v>94588.68160000001</v>
      </c>
      <c r="IE146" s="22"/>
      <c r="IF146" s="22"/>
      <c r="IG146" s="22"/>
      <c r="IH146" s="22"/>
      <c r="II146" s="22"/>
    </row>
    <row r="147" spans="1:243" s="21" customFormat="1" ht="132.75" customHeight="1">
      <c r="A147" s="33">
        <v>135</v>
      </c>
      <c r="B147" s="74" t="s">
        <v>466</v>
      </c>
      <c r="C147" s="96" t="s">
        <v>166</v>
      </c>
      <c r="D147" s="102">
        <v>0.2</v>
      </c>
      <c r="E147" s="107" t="s">
        <v>338</v>
      </c>
      <c r="F147" s="86">
        <v>94814.9216</v>
      </c>
      <c r="G147" s="76"/>
      <c r="H147" s="76"/>
      <c r="I147" s="77" t="s">
        <v>40</v>
      </c>
      <c r="J147" s="78">
        <f t="shared" si="16"/>
        <v>1</v>
      </c>
      <c r="K147" s="79" t="s">
        <v>64</v>
      </c>
      <c r="L147" s="79" t="s">
        <v>7</v>
      </c>
      <c r="M147" s="80"/>
      <c r="N147" s="76"/>
      <c r="O147" s="76"/>
      <c r="P147" s="81"/>
      <c r="Q147" s="76"/>
      <c r="R147" s="76"/>
      <c r="S147" s="81"/>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3">
        <f t="shared" si="17"/>
        <v>18962.98432</v>
      </c>
      <c r="BB147" s="84">
        <f t="shared" si="18"/>
        <v>18962.98432</v>
      </c>
      <c r="BC147" s="85" t="str">
        <f t="shared" si="19"/>
        <v>INR  Eighteen Thousand Nine Hundred &amp; Sixty Two  and Paise Ninety Eight Only</v>
      </c>
      <c r="BE147" s="86">
        <v>43</v>
      </c>
      <c r="BF147" s="75">
        <v>38</v>
      </c>
      <c r="BG147" s="90">
        <f t="shared" si="20"/>
        <v>42.985600000000005</v>
      </c>
      <c r="BH147" s="90">
        <f t="shared" si="21"/>
        <v>48.641600000000004</v>
      </c>
      <c r="BI147" s="98">
        <v>539</v>
      </c>
      <c r="BJ147" s="94">
        <f t="shared" si="22"/>
        <v>609.7168</v>
      </c>
      <c r="BK147" s="86">
        <v>83818</v>
      </c>
      <c r="BL147" s="90">
        <f t="shared" si="23"/>
        <v>94814.9216</v>
      </c>
      <c r="IE147" s="22"/>
      <c r="IF147" s="22"/>
      <c r="IG147" s="22"/>
      <c r="IH147" s="22"/>
      <c r="II147" s="22"/>
    </row>
    <row r="148" spans="1:243" s="21" customFormat="1" ht="132.75" customHeight="1">
      <c r="A148" s="33">
        <v>136</v>
      </c>
      <c r="B148" s="74" t="s">
        <v>467</v>
      </c>
      <c r="C148" s="96" t="s">
        <v>167</v>
      </c>
      <c r="D148" s="102">
        <v>0.1</v>
      </c>
      <c r="E148" s="107" t="s">
        <v>338</v>
      </c>
      <c r="F148" s="86">
        <v>95041.1616</v>
      </c>
      <c r="G148" s="76"/>
      <c r="H148" s="76"/>
      <c r="I148" s="77" t="s">
        <v>40</v>
      </c>
      <c r="J148" s="78">
        <f t="shared" si="16"/>
        <v>1</v>
      </c>
      <c r="K148" s="79" t="s">
        <v>64</v>
      </c>
      <c r="L148" s="79" t="s">
        <v>7</v>
      </c>
      <c r="M148" s="80"/>
      <c r="N148" s="76"/>
      <c r="O148" s="76"/>
      <c r="P148" s="81"/>
      <c r="Q148" s="76"/>
      <c r="R148" s="76"/>
      <c r="S148" s="81"/>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3">
        <f t="shared" si="17"/>
        <v>9504.116160000001</v>
      </c>
      <c r="BB148" s="84">
        <f t="shared" si="18"/>
        <v>9504.116160000001</v>
      </c>
      <c r="BC148" s="85" t="str">
        <f t="shared" si="19"/>
        <v>INR  Nine Thousand Five Hundred &amp; Four  and Paise Twelve Only</v>
      </c>
      <c r="BE148" s="86">
        <v>159</v>
      </c>
      <c r="BF148" s="75">
        <v>38</v>
      </c>
      <c r="BG148" s="90">
        <f t="shared" si="20"/>
        <v>42.985600000000005</v>
      </c>
      <c r="BH148" s="90">
        <f t="shared" si="21"/>
        <v>179.8608</v>
      </c>
      <c r="BI148" s="98">
        <v>493</v>
      </c>
      <c r="BJ148" s="94">
        <f t="shared" si="22"/>
        <v>557.6816000000001</v>
      </c>
      <c r="BK148" s="86">
        <v>84018</v>
      </c>
      <c r="BL148" s="90">
        <f t="shared" si="23"/>
        <v>95041.1616</v>
      </c>
      <c r="IE148" s="22"/>
      <c r="IF148" s="22"/>
      <c r="IG148" s="22"/>
      <c r="IH148" s="22"/>
      <c r="II148" s="22"/>
    </row>
    <row r="149" spans="1:243" s="21" customFormat="1" ht="210" customHeight="1">
      <c r="A149" s="33">
        <v>137</v>
      </c>
      <c r="B149" s="74" t="s">
        <v>468</v>
      </c>
      <c r="C149" s="96" t="s">
        <v>168</v>
      </c>
      <c r="D149" s="102">
        <v>4</v>
      </c>
      <c r="E149" s="107" t="s">
        <v>274</v>
      </c>
      <c r="F149" s="86">
        <v>3007.8608000000004</v>
      </c>
      <c r="G149" s="76"/>
      <c r="H149" s="76"/>
      <c r="I149" s="77" t="s">
        <v>40</v>
      </c>
      <c r="J149" s="78">
        <f t="shared" si="16"/>
        <v>1</v>
      </c>
      <c r="K149" s="79" t="s">
        <v>64</v>
      </c>
      <c r="L149" s="79" t="s">
        <v>7</v>
      </c>
      <c r="M149" s="80"/>
      <c r="N149" s="76"/>
      <c r="O149" s="76"/>
      <c r="P149" s="81"/>
      <c r="Q149" s="76"/>
      <c r="R149" s="76"/>
      <c r="S149" s="81"/>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3">
        <f t="shared" si="17"/>
        <v>12031.443200000002</v>
      </c>
      <c r="BB149" s="84">
        <f t="shared" si="18"/>
        <v>12031.443200000002</v>
      </c>
      <c r="BC149" s="85" t="str">
        <f t="shared" si="19"/>
        <v>INR  Twelve Thousand  &amp;Thirty One  and Paise Forty Four Only</v>
      </c>
      <c r="BE149" s="86">
        <v>70</v>
      </c>
      <c r="BF149" s="75">
        <v>38</v>
      </c>
      <c r="BG149" s="90">
        <f t="shared" si="20"/>
        <v>42.985600000000005</v>
      </c>
      <c r="BH149" s="90">
        <f t="shared" si="21"/>
        <v>79.18400000000001</v>
      </c>
      <c r="BI149" s="98">
        <v>815</v>
      </c>
      <c r="BJ149" s="94">
        <f t="shared" si="22"/>
        <v>921.9280000000001</v>
      </c>
      <c r="BK149" s="86">
        <v>2659</v>
      </c>
      <c r="BL149" s="90">
        <f t="shared" si="23"/>
        <v>3007.8608000000004</v>
      </c>
      <c r="IE149" s="22"/>
      <c r="IF149" s="22"/>
      <c r="IG149" s="22"/>
      <c r="IH149" s="22"/>
      <c r="II149" s="22"/>
    </row>
    <row r="150" spans="1:243" s="21" customFormat="1" ht="214.5" customHeight="1">
      <c r="A150" s="33">
        <v>138</v>
      </c>
      <c r="B150" s="74" t="s">
        <v>469</v>
      </c>
      <c r="C150" s="96" t="s">
        <v>169</v>
      </c>
      <c r="D150" s="102">
        <v>4</v>
      </c>
      <c r="E150" s="107" t="s">
        <v>274</v>
      </c>
      <c r="F150" s="86">
        <v>3023.6976000000004</v>
      </c>
      <c r="G150" s="76"/>
      <c r="H150" s="76"/>
      <c r="I150" s="77" t="s">
        <v>40</v>
      </c>
      <c r="J150" s="78">
        <f>IF(I150="Less(-)",-1,1)</f>
        <v>1</v>
      </c>
      <c r="K150" s="79" t="s">
        <v>64</v>
      </c>
      <c r="L150" s="79" t="s">
        <v>7</v>
      </c>
      <c r="M150" s="80"/>
      <c r="N150" s="76"/>
      <c r="O150" s="76"/>
      <c r="P150" s="81"/>
      <c r="Q150" s="76"/>
      <c r="R150" s="76"/>
      <c r="S150" s="81"/>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3">
        <f>total_amount_ba($B$2,$D$2,D150,F150,J150,K150,M150)</f>
        <v>12094.790400000002</v>
      </c>
      <c r="BB150" s="84">
        <f>BA150+SUM(N150:AZ150)</f>
        <v>12094.790400000002</v>
      </c>
      <c r="BC150" s="85" t="str">
        <f>SpellNumber(L150,BB150)</f>
        <v>INR  Twelve Thousand  &amp;Ninety Four  and Paise Seventy Nine Only</v>
      </c>
      <c r="BE150" s="86">
        <v>99</v>
      </c>
      <c r="BF150" s="75">
        <v>75</v>
      </c>
      <c r="BG150" s="90">
        <f t="shared" si="20"/>
        <v>84.84000000000002</v>
      </c>
      <c r="BH150" s="90">
        <f t="shared" si="21"/>
        <v>111.98880000000001</v>
      </c>
      <c r="BI150" s="98">
        <v>2869</v>
      </c>
      <c r="BJ150" s="94">
        <f t="shared" si="22"/>
        <v>3245.4128</v>
      </c>
      <c r="BK150" s="86">
        <v>2673</v>
      </c>
      <c r="BL150" s="90">
        <f t="shared" si="23"/>
        <v>3023.6976000000004</v>
      </c>
      <c r="IE150" s="22"/>
      <c r="IF150" s="22"/>
      <c r="IG150" s="22"/>
      <c r="IH150" s="22"/>
      <c r="II150" s="22"/>
    </row>
    <row r="151" spans="1:243" s="21" customFormat="1" ht="213" customHeight="1">
      <c r="A151" s="33">
        <v>139</v>
      </c>
      <c r="B151" s="74" t="s">
        <v>470</v>
      </c>
      <c r="C151" s="96" t="s">
        <v>170</v>
      </c>
      <c r="D151" s="102">
        <v>4</v>
      </c>
      <c r="E151" s="107" t="s">
        <v>274</v>
      </c>
      <c r="F151" s="86">
        <v>3039.5344000000005</v>
      </c>
      <c r="G151" s="76"/>
      <c r="H151" s="76"/>
      <c r="I151" s="77" t="s">
        <v>40</v>
      </c>
      <c r="J151" s="78">
        <f t="shared" si="16"/>
        <v>1</v>
      </c>
      <c r="K151" s="79" t="s">
        <v>64</v>
      </c>
      <c r="L151" s="79" t="s">
        <v>7</v>
      </c>
      <c r="M151" s="80"/>
      <c r="N151" s="76"/>
      <c r="O151" s="76"/>
      <c r="P151" s="81"/>
      <c r="Q151" s="76"/>
      <c r="R151" s="76"/>
      <c r="S151" s="81"/>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3">
        <f t="shared" si="17"/>
        <v>12158.137600000002</v>
      </c>
      <c r="BB151" s="84">
        <f t="shared" si="18"/>
        <v>12158.137600000002</v>
      </c>
      <c r="BC151" s="85" t="str">
        <f t="shared" si="19"/>
        <v>INR  Twelve Thousand One Hundred &amp; Fifty Eight  and Paise Fourteen Only</v>
      </c>
      <c r="BE151" s="86">
        <v>4330</v>
      </c>
      <c r="BF151" s="75">
        <v>75</v>
      </c>
      <c r="BG151" s="90">
        <f t="shared" si="20"/>
        <v>84.84000000000002</v>
      </c>
      <c r="BH151" s="90">
        <f t="shared" si="21"/>
        <v>4898.0960000000005</v>
      </c>
      <c r="BI151" s="98">
        <v>1132</v>
      </c>
      <c r="BJ151" s="94">
        <f t="shared" si="22"/>
        <v>1280.5184000000002</v>
      </c>
      <c r="BK151" s="86">
        <v>2687</v>
      </c>
      <c r="BL151" s="90">
        <f t="shared" si="23"/>
        <v>3039.5344000000005</v>
      </c>
      <c r="IE151" s="22"/>
      <c r="IF151" s="22"/>
      <c r="IG151" s="22"/>
      <c r="IH151" s="22"/>
      <c r="II151" s="22"/>
    </row>
    <row r="152" spans="1:243" s="21" customFormat="1" ht="204" customHeight="1">
      <c r="A152" s="33">
        <v>140</v>
      </c>
      <c r="B152" s="74" t="s">
        <v>471</v>
      </c>
      <c r="C152" s="96" t="s">
        <v>171</v>
      </c>
      <c r="D152" s="102">
        <v>4</v>
      </c>
      <c r="E152" s="107" t="s">
        <v>274</v>
      </c>
      <c r="F152" s="86">
        <v>3055.3712000000005</v>
      </c>
      <c r="G152" s="76"/>
      <c r="H152" s="76"/>
      <c r="I152" s="77" t="s">
        <v>40</v>
      </c>
      <c r="J152" s="78">
        <f t="shared" si="16"/>
        <v>1</v>
      </c>
      <c r="K152" s="79" t="s">
        <v>64</v>
      </c>
      <c r="L152" s="79" t="s">
        <v>7</v>
      </c>
      <c r="M152" s="80"/>
      <c r="N152" s="76"/>
      <c r="O152" s="76"/>
      <c r="P152" s="81"/>
      <c r="Q152" s="76"/>
      <c r="R152" s="76"/>
      <c r="S152" s="81"/>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3">
        <f t="shared" si="17"/>
        <v>12221.484800000002</v>
      </c>
      <c r="BB152" s="84">
        <f t="shared" si="18"/>
        <v>12221.484800000002</v>
      </c>
      <c r="BC152" s="85" t="str">
        <f t="shared" si="19"/>
        <v>INR  Twelve Thousand Two Hundred &amp; Twenty One  and Paise Forty Eight Only</v>
      </c>
      <c r="BE152" s="87">
        <v>292</v>
      </c>
      <c r="BF152" s="75">
        <v>75</v>
      </c>
      <c r="BG152" s="90">
        <f t="shared" si="20"/>
        <v>84.84000000000002</v>
      </c>
      <c r="BH152" s="90">
        <f t="shared" si="21"/>
        <v>330.3104</v>
      </c>
      <c r="BI152" s="98">
        <v>414</v>
      </c>
      <c r="BJ152" s="94">
        <f t="shared" si="22"/>
        <v>468.31680000000006</v>
      </c>
      <c r="BK152" s="86">
        <v>2701</v>
      </c>
      <c r="BL152" s="90">
        <f t="shared" si="23"/>
        <v>3055.3712000000005</v>
      </c>
      <c r="IE152" s="22"/>
      <c r="IF152" s="22"/>
      <c r="IG152" s="22"/>
      <c r="IH152" s="22"/>
      <c r="II152" s="22"/>
    </row>
    <row r="153" spans="1:243" s="21" customFormat="1" ht="195" customHeight="1">
      <c r="A153" s="33">
        <v>141</v>
      </c>
      <c r="B153" s="74" t="s">
        <v>472</v>
      </c>
      <c r="C153" s="96" t="s">
        <v>172</v>
      </c>
      <c r="D153" s="102">
        <v>3</v>
      </c>
      <c r="E153" s="107" t="s">
        <v>274</v>
      </c>
      <c r="F153" s="86">
        <v>3613.0528000000004</v>
      </c>
      <c r="G153" s="76"/>
      <c r="H153" s="76"/>
      <c r="I153" s="77" t="s">
        <v>40</v>
      </c>
      <c r="J153" s="78">
        <f t="shared" si="16"/>
        <v>1</v>
      </c>
      <c r="K153" s="79" t="s">
        <v>64</v>
      </c>
      <c r="L153" s="79" t="s">
        <v>7</v>
      </c>
      <c r="M153" s="80"/>
      <c r="N153" s="76"/>
      <c r="O153" s="76"/>
      <c r="P153" s="81"/>
      <c r="Q153" s="76"/>
      <c r="R153" s="76"/>
      <c r="S153" s="81"/>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3">
        <f t="shared" si="17"/>
        <v>10839.1584</v>
      </c>
      <c r="BB153" s="84">
        <f t="shared" si="18"/>
        <v>10839.1584</v>
      </c>
      <c r="BC153" s="85" t="str">
        <f t="shared" si="19"/>
        <v>INR  Ten Thousand Eight Hundred &amp; Thirty Nine  and Paise Sixteen Only</v>
      </c>
      <c r="BE153" s="87">
        <v>120</v>
      </c>
      <c r="BF153" s="75">
        <v>75</v>
      </c>
      <c r="BG153" s="90">
        <f t="shared" si="20"/>
        <v>84.84000000000002</v>
      </c>
      <c r="BH153" s="90">
        <f t="shared" si="21"/>
        <v>135.744</v>
      </c>
      <c r="BI153" s="98">
        <v>613</v>
      </c>
      <c r="BJ153" s="94">
        <f t="shared" si="22"/>
        <v>693.4256</v>
      </c>
      <c r="BK153" s="86">
        <v>3194</v>
      </c>
      <c r="BL153" s="90">
        <f t="shared" si="23"/>
        <v>3613.0528000000004</v>
      </c>
      <c r="IE153" s="22"/>
      <c r="IF153" s="22"/>
      <c r="IG153" s="22"/>
      <c r="IH153" s="22"/>
      <c r="II153" s="22"/>
    </row>
    <row r="154" spans="1:243" s="21" customFormat="1" ht="196.5" customHeight="1">
      <c r="A154" s="33">
        <v>142</v>
      </c>
      <c r="B154" s="74" t="s">
        <v>473</v>
      </c>
      <c r="C154" s="96" t="s">
        <v>173</v>
      </c>
      <c r="D154" s="102">
        <v>3</v>
      </c>
      <c r="E154" s="107" t="s">
        <v>274</v>
      </c>
      <c r="F154" s="86">
        <v>3645.8576000000003</v>
      </c>
      <c r="G154" s="76"/>
      <c r="H154" s="76"/>
      <c r="I154" s="77" t="s">
        <v>40</v>
      </c>
      <c r="J154" s="78">
        <f t="shared" si="16"/>
        <v>1</v>
      </c>
      <c r="K154" s="79" t="s">
        <v>64</v>
      </c>
      <c r="L154" s="79" t="s">
        <v>7</v>
      </c>
      <c r="M154" s="80"/>
      <c r="N154" s="76"/>
      <c r="O154" s="76"/>
      <c r="P154" s="81"/>
      <c r="Q154" s="76"/>
      <c r="R154" s="76"/>
      <c r="S154" s="81"/>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3">
        <f t="shared" si="17"/>
        <v>10937.572800000002</v>
      </c>
      <c r="BB154" s="84">
        <f t="shared" si="18"/>
        <v>10937.572800000002</v>
      </c>
      <c r="BC154" s="85" t="str">
        <f t="shared" si="19"/>
        <v>INR  Ten Thousand Nine Hundred &amp; Thirty Seven  and Paise Fifty Seven Only</v>
      </c>
      <c r="BE154" s="87">
        <v>21</v>
      </c>
      <c r="BF154" s="75">
        <v>2199</v>
      </c>
      <c r="BG154" s="90">
        <f t="shared" si="20"/>
        <v>2487.5088</v>
      </c>
      <c r="BH154" s="90">
        <f t="shared" si="21"/>
        <v>23.755200000000002</v>
      </c>
      <c r="BI154" s="98">
        <v>452</v>
      </c>
      <c r="BJ154" s="94">
        <f t="shared" si="22"/>
        <v>511.3024000000001</v>
      </c>
      <c r="BK154" s="86">
        <v>3223</v>
      </c>
      <c r="BL154" s="90">
        <f t="shared" si="23"/>
        <v>3645.8576000000003</v>
      </c>
      <c r="IE154" s="22"/>
      <c r="IF154" s="22"/>
      <c r="IG154" s="22"/>
      <c r="IH154" s="22"/>
      <c r="II154" s="22"/>
    </row>
    <row r="155" spans="1:243" s="21" customFormat="1" ht="196.5" customHeight="1">
      <c r="A155" s="33">
        <v>143</v>
      </c>
      <c r="B155" s="74" t="s">
        <v>474</v>
      </c>
      <c r="C155" s="96" t="s">
        <v>174</v>
      </c>
      <c r="D155" s="102">
        <v>3</v>
      </c>
      <c r="E155" s="107" t="s">
        <v>274</v>
      </c>
      <c r="F155" s="86">
        <v>3678.6624</v>
      </c>
      <c r="G155" s="76"/>
      <c r="H155" s="76"/>
      <c r="I155" s="77" t="s">
        <v>40</v>
      </c>
      <c r="J155" s="78">
        <f>IF(I155="Less(-)",-1,1)</f>
        <v>1</v>
      </c>
      <c r="K155" s="79" t="s">
        <v>64</v>
      </c>
      <c r="L155" s="79" t="s">
        <v>7</v>
      </c>
      <c r="M155" s="80"/>
      <c r="N155" s="76"/>
      <c r="O155" s="76"/>
      <c r="P155" s="81"/>
      <c r="Q155" s="76"/>
      <c r="R155" s="76"/>
      <c r="S155" s="81"/>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3">
        <f>total_amount_ba($B$2,$D$2,D155,F155,J155,K155,M155)</f>
        <v>11035.9872</v>
      </c>
      <c r="BB155" s="84">
        <f>BA155+SUM(N155:AZ155)</f>
        <v>11035.9872</v>
      </c>
      <c r="BC155" s="85" t="str">
        <f>SpellNumber(L155,BB155)</f>
        <v>INR  Eleven Thousand  &amp;Thirty Five  and Paise Ninety Nine Only</v>
      </c>
      <c r="BE155" s="87">
        <v>292</v>
      </c>
      <c r="BF155" s="75">
        <v>2225.388</v>
      </c>
      <c r="BG155" s="90">
        <f t="shared" si="20"/>
        <v>2517.3589056</v>
      </c>
      <c r="BH155" s="90">
        <f t="shared" si="21"/>
        <v>330.3104</v>
      </c>
      <c r="BI155" s="98">
        <v>1251</v>
      </c>
      <c r="BJ155" s="94">
        <f t="shared" si="22"/>
        <v>1415.1312</v>
      </c>
      <c r="BK155" s="86">
        <v>3252</v>
      </c>
      <c r="BL155" s="90">
        <f t="shared" si="23"/>
        <v>3678.6624</v>
      </c>
      <c r="IE155" s="22"/>
      <c r="IF155" s="22"/>
      <c r="IG155" s="22"/>
      <c r="IH155" s="22"/>
      <c r="II155" s="22"/>
    </row>
    <row r="156" spans="1:243" s="21" customFormat="1" ht="192" customHeight="1">
      <c r="A156" s="33">
        <v>144</v>
      </c>
      <c r="B156" s="74" t="s">
        <v>475</v>
      </c>
      <c r="C156" s="96" t="s">
        <v>175</v>
      </c>
      <c r="D156" s="102">
        <v>3</v>
      </c>
      <c r="E156" s="107" t="s">
        <v>274</v>
      </c>
      <c r="F156" s="86">
        <v>3711.4672000000005</v>
      </c>
      <c r="G156" s="76"/>
      <c r="H156" s="76"/>
      <c r="I156" s="77" t="s">
        <v>40</v>
      </c>
      <c r="J156" s="78">
        <f aca="true" t="shared" si="24" ref="J156:J216">IF(I156="Less(-)",-1,1)</f>
        <v>1</v>
      </c>
      <c r="K156" s="79" t="s">
        <v>64</v>
      </c>
      <c r="L156" s="79" t="s">
        <v>7</v>
      </c>
      <c r="M156" s="80"/>
      <c r="N156" s="76"/>
      <c r="O156" s="76"/>
      <c r="P156" s="81"/>
      <c r="Q156" s="76"/>
      <c r="R156" s="76"/>
      <c r="S156" s="81"/>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3">
        <f aca="true" t="shared" si="25" ref="BA156:BA216">total_amount_ba($B$2,$D$2,D156,F156,J156,K156,M156)</f>
        <v>11134.401600000001</v>
      </c>
      <c r="BB156" s="84">
        <f aca="true" t="shared" si="26" ref="BB156:BB216">BA156+SUM(N156:AZ156)</f>
        <v>11134.401600000001</v>
      </c>
      <c r="BC156" s="85" t="str">
        <f aca="true" t="shared" si="27" ref="BC156:BC216">SpellNumber(L156,BB156)</f>
        <v>INR  Eleven Thousand One Hundred &amp; Thirty Four  and Paise Forty Only</v>
      </c>
      <c r="BE156" s="87">
        <v>236</v>
      </c>
      <c r="BF156" s="75">
        <v>2252.092656</v>
      </c>
      <c r="BG156" s="90">
        <f t="shared" si="20"/>
        <v>2547.5672124672</v>
      </c>
      <c r="BH156" s="90">
        <f t="shared" si="21"/>
        <v>266.96320000000003</v>
      </c>
      <c r="BI156" s="98">
        <v>430</v>
      </c>
      <c r="BJ156" s="94">
        <f t="shared" si="22"/>
        <v>486.41600000000005</v>
      </c>
      <c r="BK156" s="86">
        <v>3281</v>
      </c>
      <c r="BL156" s="90">
        <f t="shared" si="23"/>
        <v>3711.4672000000005</v>
      </c>
      <c r="IE156" s="22"/>
      <c r="IF156" s="22"/>
      <c r="IG156" s="22"/>
      <c r="IH156" s="22"/>
      <c r="II156" s="22"/>
    </row>
    <row r="157" spans="1:243" s="21" customFormat="1" ht="201" customHeight="1">
      <c r="A157" s="33">
        <v>145</v>
      </c>
      <c r="B157" s="74" t="s">
        <v>476</v>
      </c>
      <c r="C157" s="96" t="s">
        <v>176</v>
      </c>
      <c r="D157" s="102">
        <v>2.5</v>
      </c>
      <c r="E157" s="107" t="s">
        <v>274</v>
      </c>
      <c r="F157" s="86">
        <v>3744.2720000000004</v>
      </c>
      <c r="G157" s="76"/>
      <c r="H157" s="76"/>
      <c r="I157" s="77" t="s">
        <v>40</v>
      </c>
      <c r="J157" s="78">
        <f t="shared" si="24"/>
        <v>1</v>
      </c>
      <c r="K157" s="79" t="s">
        <v>64</v>
      </c>
      <c r="L157" s="79" t="s">
        <v>7</v>
      </c>
      <c r="M157" s="80"/>
      <c r="N157" s="76"/>
      <c r="O157" s="76"/>
      <c r="P157" s="81"/>
      <c r="Q157" s="76"/>
      <c r="R157" s="76"/>
      <c r="S157" s="81"/>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3">
        <f t="shared" si="25"/>
        <v>9360.68</v>
      </c>
      <c r="BB157" s="84">
        <f t="shared" si="26"/>
        <v>9360.68</v>
      </c>
      <c r="BC157" s="85" t="str">
        <f t="shared" si="27"/>
        <v>INR  Nine Thousand Three Hundred &amp; Sixty  and Paise Sixty Eight Only</v>
      </c>
      <c r="BE157" s="87">
        <v>177</v>
      </c>
      <c r="BF157" s="75">
        <v>2279.1177678719996</v>
      </c>
      <c r="BG157" s="90">
        <f t="shared" si="20"/>
        <v>2578.1380190168065</v>
      </c>
      <c r="BH157" s="90">
        <f t="shared" si="21"/>
        <v>200.22240000000002</v>
      </c>
      <c r="BI157" s="98">
        <v>210</v>
      </c>
      <c r="BJ157" s="94">
        <f t="shared" si="22"/>
        <v>237.55200000000002</v>
      </c>
      <c r="BK157" s="86">
        <v>3310</v>
      </c>
      <c r="BL157" s="90">
        <f t="shared" si="23"/>
        <v>3744.2720000000004</v>
      </c>
      <c r="IE157" s="22"/>
      <c r="IF157" s="22"/>
      <c r="IG157" s="22"/>
      <c r="IH157" s="22"/>
      <c r="II157" s="22"/>
    </row>
    <row r="158" spans="1:243" s="21" customFormat="1" ht="155.25" customHeight="1">
      <c r="A158" s="33">
        <v>146</v>
      </c>
      <c r="B158" s="74" t="s">
        <v>477</v>
      </c>
      <c r="C158" s="96" t="s">
        <v>177</v>
      </c>
      <c r="D158" s="102">
        <v>50</v>
      </c>
      <c r="E158" s="102" t="s">
        <v>478</v>
      </c>
      <c r="F158" s="86">
        <v>504.51520000000005</v>
      </c>
      <c r="G158" s="76"/>
      <c r="H158" s="76"/>
      <c r="I158" s="77" t="s">
        <v>40</v>
      </c>
      <c r="J158" s="78">
        <f t="shared" si="24"/>
        <v>1</v>
      </c>
      <c r="K158" s="79" t="s">
        <v>64</v>
      </c>
      <c r="L158" s="79" t="s">
        <v>7</v>
      </c>
      <c r="M158" s="80"/>
      <c r="N158" s="76"/>
      <c r="O158" s="76"/>
      <c r="P158" s="81"/>
      <c r="Q158" s="76"/>
      <c r="R158" s="76"/>
      <c r="S158" s="81"/>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3">
        <f t="shared" si="25"/>
        <v>25225.760000000002</v>
      </c>
      <c r="BB158" s="84">
        <f t="shared" si="26"/>
        <v>25225.760000000002</v>
      </c>
      <c r="BC158" s="85" t="str">
        <f t="shared" si="27"/>
        <v>INR  Twenty Five Thousand Two Hundred &amp; Twenty Five  and Paise Seventy Six Only</v>
      </c>
      <c r="BE158" s="87">
        <v>129</v>
      </c>
      <c r="BF158" s="88">
        <v>218</v>
      </c>
      <c r="BG158" s="90">
        <f t="shared" si="20"/>
        <v>246.60160000000002</v>
      </c>
      <c r="BH158" s="90">
        <f t="shared" si="21"/>
        <v>145.92480000000003</v>
      </c>
      <c r="BI158" s="98">
        <v>135</v>
      </c>
      <c r="BJ158" s="94">
        <f t="shared" si="22"/>
        <v>152.71200000000002</v>
      </c>
      <c r="BK158" s="86">
        <v>446</v>
      </c>
      <c r="BL158" s="90">
        <f t="shared" si="23"/>
        <v>504.51520000000005</v>
      </c>
      <c r="IE158" s="22"/>
      <c r="IF158" s="22"/>
      <c r="IG158" s="22"/>
      <c r="IH158" s="22"/>
      <c r="II158" s="22"/>
    </row>
    <row r="159" spans="1:243" s="21" customFormat="1" ht="156.75" customHeight="1">
      <c r="A159" s="33">
        <v>147</v>
      </c>
      <c r="B159" s="99" t="s">
        <v>479</v>
      </c>
      <c r="C159" s="96" t="s">
        <v>178</v>
      </c>
      <c r="D159" s="102">
        <v>16</v>
      </c>
      <c r="E159" s="107" t="s">
        <v>274</v>
      </c>
      <c r="F159" s="86">
        <v>2919.6272000000004</v>
      </c>
      <c r="G159" s="76"/>
      <c r="H159" s="76"/>
      <c r="I159" s="77" t="s">
        <v>40</v>
      </c>
      <c r="J159" s="78">
        <f t="shared" si="24"/>
        <v>1</v>
      </c>
      <c r="K159" s="79" t="s">
        <v>64</v>
      </c>
      <c r="L159" s="79" t="s">
        <v>7</v>
      </c>
      <c r="M159" s="80"/>
      <c r="N159" s="76"/>
      <c r="O159" s="76"/>
      <c r="P159" s="81"/>
      <c r="Q159" s="76"/>
      <c r="R159" s="76"/>
      <c r="S159" s="81"/>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3">
        <f t="shared" si="25"/>
        <v>46714.035200000006</v>
      </c>
      <c r="BB159" s="84">
        <f t="shared" si="26"/>
        <v>46714.035200000006</v>
      </c>
      <c r="BC159" s="85" t="str">
        <f t="shared" si="27"/>
        <v>INR  Forty Six Thousand Seven Hundred &amp; Fourteen  and Paise Four Only</v>
      </c>
      <c r="BE159" s="87">
        <v>101</v>
      </c>
      <c r="BF159" s="88">
        <v>195</v>
      </c>
      <c r="BG159" s="90">
        <f t="shared" si="20"/>
        <v>220.58400000000003</v>
      </c>
      <c r="BH159" s="90">
        <f t="shared" si="21"/>
        <v>114.25120000000001</v>
      </c>
      <c r="BI159" s="98">
        <v>223</v>
      </c>
      <c r="BJ159" s="94">
        <f t="shared" si="22"/>
        <v>252.25760000000002</v>
      </c>
      <c r="BK159" s="86">
        <v>2581</v>
      </c>
      <c r="BL159" s="90">
        <f t="shared" si="23"/>
        <v>2919.6272000000004</v>
      </c>
      <c r="IE159" s="22"/>
      <c r="IF159" s="22"/>
      <c r="IG159" s="22"/>
      <c r="IH159" s="22"/>
      <c r="II159" s="22"/>
    </row>
    <row r="160" spans="1:243" s="21" customFormat="1" ht="113.25" customHeight="1">
      <c r="A160" s="33">
        <v>148</v>
      </c>
      <c r="B160" s="74" t="s">
        <v>480</v>
      </c>
      <c r="C160" s="96" t="s">
        <v>179</v>
      </c>
      <c r="D160" s="102">
        <v>80</v>
      </c>
      <c r="E160" s="102" t="s">
        <v>278</v>
      </c>
      <c r="F160" s="86">
        <v>116.51360000000001</v>
      </c>
      <c r="G160" s="76"/>
      <c r="H160" s="76"/>
      <c r="I160" s="77" t="s">
        <v>40</v>
      </c>
      <c r="J160" s="78">
        <f>IF(I160="Less(-)",-1,1)</f>
        <v>1</v>
      </c>
      <c r="K160" s="79" t="s">
        <v>64</v>
      </c>
      <c r="L160" s="79" t="s">
        <v>7</v>
      </c>
      <c r="M160" s="80"/>
      <c r="N160" s="76"/>
      <c r="O160" s="76"/>
      <c r="P160" s="81"/>
      <c r="Q160" s="76"/>
      <c r="R160" s="76"/>
      <c r="S160" s="81"/>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3">
        <f>total_amount_ba($B$2,$D$2,D160,F160,J160,K160,M160)</f>
        <v>9321.088000000002</v>
      </c>
      <c r="BB160" s="84">
        <f>BA160+SUM(N160:AZ160)</f>
        <v>9321.088000000002</v>
      </c>
      <c r="BC160" s="85" t="str">
        <f>SpellNumber(L160,BB160)</f>
        <v>INR  Nine Thousand Three Hundred &amp; Twenty One  and Paise Nine Only</v>
      </c>
      <c r="BE160" s="86">
        <v>1646</v>
      </c>
      <c r="BF160" s="88">
        <v>311</v>
      </c>
      <c r="BG160" s="90">
        <f t="shared" si="20"/>
        <v>351.80320000000006</v>
      </c>
      <c r="BH160" s="90">
        <f t="shared" si="21"/>
        <v>1861.9552000000003</v>
      </c>
      <c r="BI160" s="98">
        <v>85</v>
      </c>
      <c r="BJ160" s="94">
        <f t="shared" si="22"/>
        <v>96.152</v>
      </c>
      <c r="BK160" s="86">
        <v>103</v>
      </c>
      <c r="BL160" s="90">
        <f t="shared" si="23"/>
        <v>116.51360000000001</v>
      </c>
      <c r="IE160" s="22"/>
      <c r="IF160" s="22"/>
      <c r="IG160" s="22"/>
      <c r="IH160" s="22"/>
      <c r="II160" s="22"/>
    </row>
    <row r="161" spans="1:243" s="21" customFormat="1" ht="42.75" customHeight="1">
      <c r="A161" s="33">
        <v>149</v>
      </c>
      <c r="B161" s="74" t="s">
        <v>481</v>
      </c>
      <c r="C161" s="96" t="s">
        <v>201</v>
      </c>
      <c r="D161" s="102">
        <v>15</v>
      </c>
      <c r="E161" s="107" t="s">
        <v>278</v>
      </c>
      <c r="F161" s="86">
        <v>66.74080000000001</v>
      </c>
      <c r="G161" s="76"/>
      <c r="H161" s="76"/>
      <c r="I161" s="77" t="s">
        <v>40</v>
      </c>
      <c r="J161" s="78">
        <f t="shared" si="24"/>
        <v>1</v>
      </c>
      <c r="K161" s="79" t="s">
        <v>64</v>
      </c>
      <c r="L161" s="79" t="s">
        <v>7</v>
      </c>
      <c r="M161" s="80"/>
      <c r="N161" s="76"/>
      <c r="O161" s="76"/>
      <c r="P161" s="81"/>
      <c r="Q161" s="76"/>
      <c r="R161" s="76"/>
      <c r="S161" s="81"/>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3">
        <f t="shared" si="25"/>
        <v>1001.1120000000001</v>
      </c>
      <c r="BB161" s="84">
        <f t="shared" si="26"/>
        <v>1001.1120000000001</v>
      </c>
      <c r="BC161" s="85" t="str">
        <f t="shared" si="27"/>
        <v>INR  One Thousand  &amp;One  and Paise Eleven Only</v>
      </c>
      <c r="BE161" s="86">
        <v>1258</v>
      </c>
      <c r="BF161" s="88">
        <v>270</v>
      </c>
      <c r="BG161" s="90">
        <f t="shared" si="20"/>
        <v>305.42400000000004</v>
      </c>
      <c r="BH161" s="90">
        <f t="shared" si="21"/>
        <v>1423.0496</v>
      </c>
      <c r="BI161" s="98">
        <v>102</v>
      </c>
      <c r="BJ161" s="94">
        <f t="shared" si="22"/>
        <v>115.3824</v>
      </c>
      <c r="BK161" s="86">
        <v>59</v>
      </c>
      <c r="BL161" s="90">
        <f t="shared" si="23"/>
        <v>66.74080000000001</v>
      </c>
      <c r="IE161" s="22"/>
      <c r="IF161" s="22"/>
      <c r="IG161" s="22"/>
      <c r="IH161" s="22"/>
      <c r="II161" s="22"/>
    </row>
    <row r="162" spans="1:243" s="21" customFormat="1" ht="45" customHeight="1">
      <c r="A162" s="33">
        <v>150</v>
      </c>
      <c r="B162" s="74" t="s">
        <v>482</v>
      </c>
      <c r="C162" s="96" t="s">
        <v>202</v>
      </c>
      <c r="D162" s="102">
        <v>2</v>
      </c>
      <c r="E162" s="102" t="s">
        <v>278</v>
      </c>
      <c r="F162" s="86">
        <v>39.592000000000006</v>
      </c>
      <c r="G162" s="76"/>
      <c r="H162" s="76"/>
      <c r="I162" s="77" t="s">
        <v>40</v>
      </c>
      <c r="J162" s="78">
        <f t="shared" si="24"/>
        <v>1</v>
      </c>
      <c r="K162" s="79" t="s">
        <v>64</v>
      </c>
      <c r="L162" s="79" t="s">
        <v>7</v>
      </c>
      <c r="M162" s="80"/>
      <c r="N162" s="76"/>
      <c r="O162" s="76"/>
      <c r="P162" s="81"/>
      <c r="Q162" s="76"/>
      <c r="R162" s="76"/>
      <c r="S162" s="81"/>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3">
        <f t="shared" si="25"/>
        <v>79.18400000000001</v>
      </c>
      <c r="BB162" s="84">
        <f t="shared" si="26"/>
        <v>79.18400000000001</v>
      </c>
      <c r="BC162" s="85" t="str">
        <f t="shared" si="27"/>
        <v>INR  Seventy Nine and Paise Eighteen Only</v>
      </c>
      <c r="BE162" s="86">
        <v>912</v>
      </c>
      <c r="BF162" s="88">
        <v>117</v>
      </c>
      <c r="BG162" s="90">
        <f t="shared" si="20"/>
        <v>132.35040000000004</v>
      </c>
      <c r="BH162" s="90">
        <f t="shared" si="21"/>
        <v>1031.6544000000001</v>
      </c>
      <c r="BI162" s="98">
        <v>292</v>
      </c>
      <c r="BJ162" s="94">
        <f t="shared" si="22"/>
        <v>330.3104</v>
      </c>
      <c r="BK162" s="86">
        <v>35</v>
      </c>
      <c r="BL162" s="90">
        <f t="shared" si="23"/>
        <v>39.592000000000006</v>
      </c>
      <c r="IE162" s="22"/>
      <c r="IF162" s="22"/>
      <c r="IG162" s="22"/>
      <c r="IH162" s="22"/>
      <c r="II162" s="22"/>
    </row>
    <row r="163" spans="1:243" s="21" customFormat="1" ht="111.75" customHeight="1">
      <c r="A163" s="33">
        <v>151</v>
      </c>
      <c r="B163" s="74" t="s">
        <v>483</v>
      </c>
      <c r="C163" s="96" t="s">
        <v>203</v>
      </c>
      <c r="D163" s="102">
        <v>198</v>
      </c>
      <c r="E163" s="113" t="s">
        <v>278</v>
      </c>
      <c r="F163" s="86">
        <v>32.80480000000001</v>
      </c>
      <c r="G163" s="76"/>
      <c r="H163" s="76"/>
      <c r="I163" s="77" t="s">
        <v>40</v>
      </c>
      <c r="J163" s="78">
        <f t="shared" si="24"/>
        <v>1</v>
      </c>
      <c r="K163" s="79" t="s">
        <v>64</v>
      </c>
      <c r="L163" s="79" t="s">
        <v>7</v>
      </c>
      <c r="M163" s="80"/>
      <c r="N163" s="76"/>
      <c r="O163" s="76"/>
      <c r="P163" s="81"/>
      <c r="Q163" s="76"/>
      <c r="R163" s="76"/>
      <c r="S163" s="81"/>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3">
        <f t="shared" si="25"/>
        <v>6495.350400000001</v>
      </c>
      <c r="BB163" s="84">
        <f t="shared" si="26"/>
        <v>6495.350400000001</v>
      </c>
      <c r="BC163" s="85" t="str">
        <f t="shared" si="27"/>
        <v>INR  Six Thousand Four Hundred &amp; Ninety Five  and Paise Thirty Five Only</v>
      </c>
      <c r="BE163" s="87">
        <v>657</v>
      </c>
      <c r="BF163" s="88">
        <v>119</v>
      </c>
      <c r="BG163" s="90">
        <f t="shared" si="20"/>
        <v>134.6128</v>
      </c>
      <c r="BH163" s="90">
        <f t="shared" si="21"/>
        <v>743.1984</v>
      </c>
      <c r="BI163" s="98">
        <v>546</v>
      </c>
      <c r="BJ163" s="94">
        <f t="shared" si="22"/>
        <v>617.6352</v>
      </c>
      <c r="BK163" s="86">
        <v>29</v>
      </c>
      <c r="BL163" s="90">
        <f t="shared" si="23"/>
        <v>32.80480000000001</v>
      </c>
      <c r="IE163" s="22"/>
      <c r="IF163" s="22"/>
      <c r="IG163" s="22"/>
      <c r="IH163" s="22"/>
      <c r="II163" s="22"/>
    </row>
    <row r="164" spans="1:243" s="21" customFormat="1" ht="57.75" customHeight="1">
      <c r="A164" s="33">
        <v>152</v>
      </c>
      <c r="B164" s="74" t="s">
        <v>484</v>
      </c>
      <c r="C164" s="96" t="s">
        <v>204</v>
      </c>
      <c r="D164" s="102">
        <v>220</v>
      </c>
      <c r="E164" s="102" t="s">
        <v>278</v>
      </c>
      <c r="F164" s="86">
        <v>48.641600000000004</v>
      </c>
      <c r="G164" s="76"/>
      <c r="H164" s="76"/>
      <c r="I164" s="77" t="s">
        <v>40</v>
      </c>
      <c r="J164" s="78">
        <f t="shared" si="24"/>
        <v>1</v>
      </c>
      <c r="K164" s="79" t="s">
        <v>64</v>
      </c>
      <c r="L164" s="79" t="s">
        <v>7</v>
      </c>
      <c r="M164" s="80"/>
      <c r="N164" s="76"/>
      <c r="O164" s="76"/>
      <c r="P164" s="81"/>
      <c r="Q164" s="76"/>
      <c r="R164" s="76"/>
      <c r="S164" s="81"/>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3">
        <f t="shared" si="25"/>
        <v>10701.152</v>
      </c>
      <c r="BB164" s="84">
        <f t="shared" si="26"/>
        <v>10701.152</v>
      </c>
      <c r="BC164" s="85" t="str">
        <f t="shared" si="27"/>
        <v>INR  Ten Thousand Seven Hundred &amp; One  and Paise Fifteen Only</v>
      </c>
      <c r="BE164" s="87">
        <v>521</v>
      </c>
      <c r="BF164" s="88">
        <v>148</v>
      </c>
      <c r="BG164" s="90">
        <f t="shared" si="20"/>
        <v>167.41760000000002</v>
      </c>
      <c r="BH164" s="90">
        <f t="shared" si="21"/>
        <v>589.3552000000001</v>
      </c>
      <c r="BI164" s="98">
        <v>195</v>
      </c>
      <c r="BJ164" s="94">
        <f t="shared" si="22"/>
        <v>220.58400000000003</v>
      </c>
      <c r="BK164" s="86">
        <v>43</v>
      </c>
      <c r="BL164" s="90">
        <f t="shared" si="23"/>
        <v>48.641600000000004</v>
      </c>
      <c r="IE164" s="22"/>
      <c r="IF164" s="22"/>
      <c r="IG164" s="22"/>
      <c r="IH164" s="22"/>
      <c r="II164" s="22"/>
    </row>
    <row r="165" spans="1:243" s="21" customFormat="1" ht="79.5" customHeight="1">
      <c r="A165" s="33">
        <v>153</v>
      </c>
      <c r="B165" s="74" t="s">
        <v>485</v>
      </c>
      <c r="C165" s="96" t="s">
        <v>205</v>
      </c>
      <c r="D165" s="102">
        <v>10</v>
      </c>
      <c r="E165" s="102" t="s">
        <v>278</v>
      </c>
      <c r="F165" s="86">
        <v>179.8608</v>
      </c>
      <c r="G165" s="76"/>
      <c r="H165" s="76"/>
      <c r="I165" s="77" t="s">
        <v>40</v>
      </c>
      <c r="J165" s="78">
        <f>IF(I165="Less(-)",-1,1)</f>
        <v>1</v>
      </c>
      <c r="K165" s="79" t="s">
        <v>64</v>
      </c>
      <c r="L165" s="79" t="s">
        <v>7</v>
      </c>
      <c r="M165" s="80"/>
      <c r="N165" s="76"/>
      <c r="O165" s="76"/>
      <c r="P165" s="81"/>
      <c r="Q165" s="76"/>
      <c r="R165" s="76"/>
      <c r="S165" s="81"/>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3">
        <f>total_amount_ba($B$2,$D$2,D165,F165,J165,K165,M165)</f>
        <v>1798.6080000000002</v>
      </c>
      <c r="BB165" s="84">
        <f>BA165+SUM(N165:AZ165)</f>
        <v>1798.6080000000002</v>
      </c>
      <c r="BC165" s="85" t="str">
        <f>SpellNumber(L165,BB165)</f>
        <v>INR  One Thousand Seven Hundred &amp; Ninety Eight  and Paise Sixty One Only</v>
      </c>
      <c r="BE165" s="87">
        <v>2208</v>
      </c>
      <c r="BF165" s="88">
        <v>183</v>
      </c>
      <c r="BG165" s="90">
        <f t="shared" si="20"/>
        <v>207.0096</v>
      </c>
      <c r="BH165" s="90">
        <f t="shared" si="21"/>
        <v>2497.6896</v>
      </c>
      <c r="BI165" s="98">
        <v>276</v>
      </c>
      <c r="BJ165" s="94">
        <f t="shared" si="22"/>
        <v>312.2112</v>
      </c>
      <c r="BK165" s="86">
        <v>159</v>
      </c>
      <c r="BL165" s="90">
        <f t="shared" si="23"/>
        <v>179.8608</v>
      </c>
      <c r="IE165" s="22"/>
      <c r="IF165" s="22"/>
      <c r="IG165" s="22"/>
      <c r="IH165" s="22"/>
      <c r="II165" s="22"/>
    </row>
    <row r="166" spans="1:243" s="21" customFormat="1" ht="37.5" customHeight="1">
      <c r="A166" s="33">
        <v>154</v>
      </c>
      <c r="B166" s="74" t="s">
        <v>486</v>
      </c>
      <c r="C166" s="96" t="s">
        <v>206</v>
      </c>
      <c r="D166" s="102">
        <v>10</v>
      </c>
      <c r="E166" s="102" t="s">
        <v>278</v>
      </c>
      <c r="F166" s="86">
        <v>79.18400000000001</v>
      </c>
      <c r="G166" s="76"/>
      <c r="H166" s="76"/>
      <c r="I166" s="77" t="s">
        <v>40</v>
      </c>
      <c r="J166" s="78">
        <f t="shared" si="24"/>
        <v>1</v>
      </c>
      <c r="K166" s="79" t="s">
        <v>64</v>
      </c>
      <c r="L166" s="79" t="s">
        <v>7</v>
      </c>
      <c r="M166" s="80"/>
      <c r="N166" s="76"/>
      <c r="O166" s="76"/>
      <c r="P166" s="81"/>
      <c r="Q166" s="76"/>
      <c r="R166" s="76"/>
      <c r="S166" s="81"/>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3">
        <f t="shared" si="25"/>
        <v>791.8400000000001</v>
      </c>
      <c r="BB166" s="84">
        <f t="shared" si="26"/>
        <v>791.8400000000001</v>
      </c>
      <c r="BC166" s="85" t="str">
        <f t="shared" si="27"/>
        <v>INR  Seven Hundred &amp; Ninety One  and Paise Eighty Four Only</v>
      </c>
      <c r="BE166" s="87">
        <v>3104</v>
      </c>
      <c r="BF166" s="88">
        <v>658</v>
      </c>
      <c r="BG166" s="90">
        <f t="shared" si="20"/>
        <v>744.3296</v>
      </c>
      <c r="BH166" s="90">
        <f t="shared" si="21"/>
        <v>3511.2448000000004</v>
      </c>
      <c r="BI166" s="98">
        <v>147</v>
      </c>
      <c r="BJ166" s="94">
        <f t="shared" si="22"/>
        <v>166.28640000000001</v>
      </c>
      <c r="BK166" s="86">
        <v>70</v>
      </c>
      <c r="BL166" s="90">
        <f t="shared" si="23"/>
        <v>79.18400000000001</v>
      </c>
      <c r="IE166" s="22"/>
      <c r="IF166" s="22"/>
      <c r="IG166" s="22"/>
      <c r="IH166" s="22"/>
      <c r="II166" s="22"/>
    </row>
    <row r="167" spans="1:243" s="21" customFormat="1" ht="94.5" customHeight="1">
      <c r="A167" s="33">
        <v>155</v>
      </c>
      <c r="B167" s="74" t="s">
        <v>487</v>
      </c>
      <c r="C167" s="96" t="s">
        <v>207</v>
      </c>
      <c r="D167" s="102">
        <v>30</v>
      </c>
      <c r="E167" s="102" t="s">
        <v>278</v>
      </c>
      <c r="F167" s="86">
        <v>59.95360000000001</v>
      </c>
      <c r="G167" s="76"/>
      <c r="H167" s="76"/>
      <c r="I167" s="77" t="s">
        <v>40</v>
      </c>
      <c r="J167" s="78">
        <f t="shared" si="24"/>
        <v>1</v>
      </c>
      <c r="K167" s="79" t="s">
        <v>64</v>
      </c>
      <c r="L167" s="79" t="s">
        <v>7</v>
      </c>
      <c r="M167" s="80"/>
      <c r="N167" s="76"/>
      <c r="O167" s="76"/>
      <c r="P167" s="81"/>
      <c r="Q167" s="76"/>
      <c r="R167" s="76"/>
      <c r="S167" s="81"/>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3">
        <f t="shared" si="25"/>
        <v>1798.6080000000002</v>
      </c>
      <c r="BB167" s="84">
        <f t="shared" si="26"/>
        <v>1798.6080000000002</v>
      </c>
      <c r="BC167" s="85" t="str">
        <f t="shared" si="27"/>
        <v>INR  One Thousand Seven Hundred &amp; Ninety Eight  and Paise Sixty One Only</v>
      </c>
      <c r="BE167" s="87">
        <v>155</v>
      </c>
      <c r="BF167" s="88">
        <v>263</v>
      </c>
      <c r="BG167" s="90">
        <f t="shared" si="20"/>
        <v>297.5056</v>
      </c>
      <c r="BH167" s="90">
        <f t="shared" si="21"/>
        <v>175.336</v>
      </c>
      <c r="BI167" s="98">
        <v>85</v>
      </c>
      <c r="BJ167" s="94">
        <f t="shared" si="22"/>
        <v>96.152</v>
      </c>
      <c r="BK167" s="86">
        <v>53</v>
      </c>
      <c r="BL167" s="90">
        <f t="shared" si="23"/>
        <v>59.95360000000001</v>
      </c>
      <c r="IE167" s="22"/>
      <c r="IF167" s="22"/>
      <c r="IG167" s="22"/>
      <c r="IH167" s="22"/>
      <c r="II167" s="22"/>
    </row>
    <row r="168" spans="1:243" s="21" customFormat="1" ht="87.75" customHeight="1">
      <c r="A168" s="33">
        <v>156</v>
      </c>
      <c r="B168" s="74" t="s">
        <v>488</v>
      </c>
      <c r="C168" s="96" t="s">
        <v>208</v>
      </c>
      <c r="D168" s="102">
        <v>75</v>
      </c>
      <c r="E168" s="102" t="s">
        <v>278</v>
      </c>
      <c r="F168" s="86">
        <v>88.23360000000001</v>
      </c>
      <c r="G168" s="76"/>
      <c r="H168" s="76"/>
      <c r="I168" s="77" t="s">
        <v>40</v>
      </c>
      <c r="J168" s="78">
        <f t="shared" si="24"/>
        <v>1</v>
      </c>
      <c r="K168" s="79" t="s">
        <v>64</v>
      </c>
      <c r="L168" s="79" t="s">
        <v>7</v>
      </c>
      <c r="M168" s="80"/>
      <c r="N168" s="76"/>
      <c r="O168" s="76"/>
      <c r="P168" s="81"/>
      <c r="Q168" s="76"/>
      <c r="R168" s="76"/>
      <c r="S168" s="81"/>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3">
        <f t="shared" si="25"/>
        <v>6617.52</v>
      </c>
      <c r="BB168" s="84">
        <f t="shared" si="26"/>
        <v>6617.52</v>
      </c>
      <c r="BC168" s="85" t="str">
        <f t="shared" si="27"/>
        <v>INR  Six Thousand Six Hundred &amp; Seventeen  and Paise Fifty Two Only</v>
      </c>
      <c r="BE168" s="87">
        <v>147</v>
      </c>
      <c r="BF168" s="89">
        <v>14</v>
      </c>
      <c r="BG168" s="90">
        <f t="shared" si="20"/>
        <v>15.836800000000002</v>
      </c>
      <c r="BH168" s="90">
        <f t="shared" si="21"/>
        <v>166.28640000000001</v>
      </c>
      <c r="BI168" s="98">
        <v>89</v>
      </c>
      <c r="BJ168" s="94">
        <f t="shared" si="22"/>
        <v>100.67680000000001</v>
      </c>
      <c r="BK168" s="86">
        <v>78</v>
      </c>
      <c r="BL168" s="90">
        <f t="shared" si="23"/>
        <v>88.23360000000001</v>
      </c>
      <c r="IE168" s="22"/>
      <c r="IF168" s="22"/>
      <c r="IG168" s="22"/>
      <c r="IH168" s="22"/>
      <c r="II168" s="22"/>
    </row>
    <row r="169" spans="1:243" s="21" customFormat="1" ht="179.25" customHeight="1">
      <c r="A169" s="33">
        <v>157</v>
      </c>
      <c r="B169" s="74" t="s">
        <v>489</v>
      </c>
      <c r="C169" s="96" t="s">
        <v>209</v>
      </c>
      <c r="D169" s="102">
        <v>6.3</v>
      </c>
      <c r="E169" s="102" t="s">
        <v>490</v>
      </c>
      <c r="F169" s="86">
        <v>4898.0960000000005</v>
      </c>
      <c r="G169" s="76"/>
      <c r="H169" s="76"/>
      <c r="I169" s="77" t="s">
        <v>40</v>
      </c>
      <c r="J169" s="78">
        <f t="shared" si="24"/>
        <v>1</v>
      </c>
      <c r="K169" s="79" t="s">
        <v>64</v>
      </c>
      <c r="L169" s="79" t="s">
        <v>7</v>
      </c>
      <c r="M169" s="80"/>
      <c r="N169" s="76"/>
      <c r="O169" s="76"/>
      <c r="P169" s="81"/>
      <c r="Q169" s="76"/>
      <c r="R169" s="76"/>
      <c r="S169" s="81"/>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3">
        <f t="shared" si="25"/>
        <v>30858.004800000002</v>
      </c>
      <c r="BB169" s="84">
        <f t="shared" si="26"/>
        <v>30858.004800000002</v>
      </c>
      <c r="BC169" s="85" t="str">
        <f t="shared" si="27"/>
        <v>INR  Thirty Thousand Eight Hundred &amp; Fifty Eight  Only</v>
      </c>
      <c r="BE169" s="87">
        <v>91</v>
      </c>
      <c r="BF169" s="89">
        <v>15</v>
      </c>
      <c r="BG169" s="90">
        <f t="shared" si="20"/>
        <v>16.968</v>
      </c>
      <c r="BH169" s="90">
        <f t="shared" si="21"/>
        <v>102.93920000000001</v>
      </c>
      <c r="BI169" s="98">
        <v>21</v>
      </c>
      <c r="BJ169" s="94">
        <f t="shared" si="22"/>
        <v>23.755200000000002</v>
      </c>
      <c r="BK169" s="86">
        <v>4330</v>
      </c>
      <c r="BL169" s="90">
        <f t="shared" si="23"/>
        <v>4898.0960000000005</v>
      </c>
      <c r="IE169" s="22"/>
      <c r="IF169" s="22"/>
      <c r="IG169" s="22"/>
      <c r="IH169" s="22"/>
      <c r="II169" s="22"/>
    </row>
    <row r="170" spans="1:243" s="21" customFormat="1" ht="409.5" customHeight="1">
      <c r="A170" s="33">
        <v>158</v>
      </c>
      <c r="B170" s="74" t="s">
        <v>696</v>
      </c>
      <c r="C170" s="96" t="s">
        <v>210</v>
      </c>
      <c r="D170" s="114">
        <v>5</v>
      </c>
      <c r="E170" s="114" t="s">
        <v>332</v>
      </c>
      <c r="F170" s="101">
        <v>460.39840000000004</v>
      </c>
      <c r="G170" s="76"/>
      <c r="H170" s="76"/>
      <c r="I170" s="77" t="s">
        <v>40</v>
      </c>
      <c r="J170" s="78">
        <f t="shared" si="24"/>
        <v>1</v>
      </c>
      <c r="K170" s="79" t="s">
        <v>64</v>
      </c>
      <c r="L170" s="79" t="s">
        <v>7</v>
      </c>
      <c r="M170" s="80"/>
      <c r="N170" s="76"/>
      <c r="O170" s="76"/>
      <c r="P170" s="81"/>
      <c r="Q170" s="76"/>
      <c r="R170" s="76"/>
      <c r="S170" s="81"/>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3">
        <f t="shared" si="25"/>
        <v>2301.992</v>
      </c>
      <c r="BB170" s="84">
        <f t="shared" si="26"/>
        <v>2301.992</v>
      </c>
      <c r="BC170" s="85" t="str">
        <f t="shared" si="27"/>
        <v>INR  Two Thousand Three Hundred &amp; One  and Paise Ninety Nine Only</v>
      </c>
      <c r="BE170" s="87">
        <v>1015</v>
      </c>
      <c r="BF170" s="88">
        <v>696</v>
      </c>
      <c r="BG170" s="90">
        <f t="shared" si="20"/>
        <v>787.3152000000001</v>
      </c>
      <c r="BH170" s="90">
        <f t="shared" si="21"/>
        <v>1148.1680000000001</v>
      </c>
      <c r="BI170" s="98">
        <v>514</v>
      </c>
      <c r="BJ170" s="94">
        <f t="shared" si="22"/>
        <v>581.4368000000001</v>
      </c>
      <c r="BK170" s="101">
        <v>407</v>
      </c>
      <c r="BL170" s="90">
        <f t="shared" si="23"/>
        <v>460.39840000000004</v>
      </c>
      <c r="IE170" s="22"/>
      <c r="IF170" s="22"/>
      <c r="IG170" s="22"/>
      <c r="IH170" s="22"/>
      <c r="II170" s="22"/>
    </row>
    <row r="171" spans="1:243" s="21" customFormat="1" ht="409.5" customHeight="1">
      <c r="A171" s="33">
        <v>159</v>
      </c>
      <c r="B171" s="74" t="s">
        <v>491</v>
      </c>
      <c r="C171" s="96" t="s">
        <v>211</v>
      </c>
      <c r="D171" s="102">
        <v>10</v>
      </c>
      <c r="E171" s="102" t="s">
        <v>492</v>
      </c>
      <c r="F171" s="86">
        <v>361.98400000000004</v>
      </c>
      <c r="G171" s="76"/>
      <c r="H171" s="76"/>
      <c r="I171" s="77" t="s">
        <v>40</v>
      </c>
      <c r="J171" s="78">
        <f t="shared" si="24"/>
        <v>1</v>
      </c>
      <c r="K171" s="79" t="s">
        <v>64</v>
      </c>
      <c r="L171" s="79" t="s">
        <v>7</v>
      </c>
      <c r="M171" s="80"/>
      <c r="N171" s="76"/>
      <c r="O171" s="76"/>
      <c r="P171" s="81"/>
      <c r="Q171" s="76"/>
      <c r="R171" s="76"/>
      <c r="S171" s="81"/>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3">
        <f t="shared" si="25"/>
        <v>3619.84</v>
      </c>
      <c r="BB171" s="84">
        <f t="shared" si="26"/>
        <v>3619.84</v>
      </c>
      <c r="BC171" s="85" t="str">
        <f t="shared" si="27"/>
        <v>INR  Three Thousand Six Hundred &amp; Nineteen  and Paise Eighty Four Only</v>
      </c>
      <c r="BE171" s="87">
        <v>539</v>
      </c>
      <c r="BF171" s="88">
        <v>941</v>
      </c>
      <c r="BG171" s="90">
        <f t="shared" si="20"/>
        <v>1064.4592</v>
      </c>
      <c r="BH171" s="90">
        <f t="shared" si="21"/>
        <v>609.7168</v>
      </c>
      <c r="BI171" s="98">
        <v>369</v>
      </c>
      <c r="BJ171" s="94">
        <f t="shared" si="22"/>
        <v>417.41280000000006</v>
      </c>
      <c r="BK171" s="86">
        <v>320</v>
      </c>
      <c r="BL171" s="90">
        <f t="shared" si="23"/>
        <v>361.98400000000004</v>
      </c>
      <c r="IE171" s="22"/>
      <c r="IF171" s="22"/>
      <c r="IG171" s="22"/>
      <c r="IH171" s="22"/>
      <c r="II171" s="22"/>
    </row>
    <row r="172" spans="1:243" s="21" customFormat="1" ht="125.25" customHeight="1">
      <c r="A172" s="33">
        <v>160</v>
      </c>
      <c r="B172" s="74" t="s">
        <v>493</v>
      </c>
      <c r="C172" s="96" t="s">
        <v>212</v>
      </c>
      <c r="D172" s="102">
        <v>250</v>
      </c>
      <c r="E172" s="102" t="s">
        <v>492</v>
      </c>
      <c r="F172" s="86">
        <v>291.84960000000007</v>
      </c>
      <c r="G172" s="76"/>
      <c r="H172" s="76"/>
      <c r="I172" s="77" t="s">
        <v>40</v>
      </c>
      <c r="J172" s="78">
        <f>IF(I172="Less(-)",-1,1)</f>
        <v>1</v>
      </c>
      <c r="K172" s="79" t="s">
        <v>64</v>
      </c>
      <c r="L172" s="79" t="s">
        <v>7</v>
      </c>
      <c r="M172" s="80"/>
      <c r="N172" s="76"/>
      <c r="O172" s="76"/>
      <c r="P172" s="81"/>
      <c r="Q172" s="76"/>
      <c r="R172" s="76"/>
      <c r="S172" s="81"/>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3">
        <f>total_amount_ba($B$2,$D$2,D172,F172,J172,K172,M172)</f>
        <v>72962.40000000002</v>
      </c>
      <c r="BB172" s="84">
        <f>BA172+SUM(N172:AZ172)</f>
        <v>72962.40000000002</v>
      </c>
      <c r="BC172" s="85" t="str">
        <f>SpellNumber(L172,BB172)</f>
        <v>INR  Seventy Two Thousand Nine Hundred &amp; Sixty Two  and Paise Forty Only</v>
      </c>
      <c r="BD172" s="69"/>
      <c r="BE172" s="87">
        <v>154</v>
      </c>
      <c r="BF172" s="88">
        <v>730</v>
      </c>
      <c r="BG172" s="90">
        <f t="shared" si="20"/>
        <v>825.7760000000001</v>
      </c>
      <c r="BH172" s="90">
        <f t="shared" si="21"/>
        <v>174.2048</v>
      </c>
      <c r="BI172" s="98">
        <v>262</v>
      </c>
      <c r="BJ172" s="94">
        <f t="shared" si="22"/>
        <v>296.37440000000004</v>
      </c>
      <c r="BK172" s="86">
        <v>258</v>
      </c>
      <c r="BL172" s="90">
        <f t="shared" si="23"/>
        <v>291.84960000000007</v>
      </c>
      <c r="IE172" s="22"/>
      <c r="IF172" s="22"/>
      <c r="IG172" s="22"/>
      <c r="IH172" s="22"/>
      <c r="II172" s="22"/>
    </row>
    <row r="173" spans="1:243" s="21" customFormat="1" ht="91.5" customHeight="1">
      <c r="A173" s="33">
        <v>161</v>
      </c>
      <c r="B173" s="74" t="s">
        <v>497</v>
      </c>
      <c r="C173" s="96" t="s">
        <v>213</v>
      </c>
      <c r="D173" s="102">
        <v>30</v>
      </c>
      <c r="E173" s="115" t="s">
        <v>277</v>
      </c>
      <c r="F173" s="87">
        <v>221.7152</v>
      </c>
      <c r="G173" s="76"/>
      <c r="H173" s="76"/>
      <c r="I173" s="77" t="s">
        <v>40</v>
      </c>
      <c r="J173" s="78">
        <f>IF(I173="Less(-)",-1,1)</f>
        <v>1</v>
      </c>
      <c r="K173" s="79" t="s">
        <v>64</v>
      </c>
      <c r="L173" s="79" t="s">
        <v>7</v>
      </c>
      <c r="M173" s="80"/>
      <c r="N173" s="76"/>
      <c r="O173" s="76"/>
      <c r="P173" s="81"/>
      <c r="Q173" s="76"/>
      <c r="R173" s="76"/>
      <c r="S173" s="81"/>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3">
        <f>total_amount_ba($B$2,$D$2,D173,F173,J173,K173,M173)</f>
        <v>6651.456</v>
      </c>
      <c r="BB173" s="84">
        <f>BA173+SUM(N173:AZ173)</f>
        <v>6651.456</v>
      </c>
      <c r="BC173" s="85" t="str">
        <f>SpellNumber(L173,BB173)</f>
        <v>INR  Six Thousand Six Hundred &amp; Fifty One  and Paise Forty Six Only</v>
      </c>
      <c r="BD173" s="69"/>
      <c r="BE173" s="87">
        <v>135</v>
      </c>
      <c r="BF173" s="88">
        <v>742</v>
      </c>
      <c r="BG173" s="90">
        <f t="shared" si="20"/>
        <v>839.3504</v>
      </c>
      <c r="BH173" s="90">
        <f t="shared" si="21"/>
        <v>152.71200000000002</v>
      </c>
      <c r="BI173" s="98">
        <v>338</v>
      </c>
      <c r="BJ173" s="94">
        <f t="shared" si="22"/>
        <v>382.34560000000005</v>
      </c>
      <c r="BK173" s="87">
        <v>196</v>
      </c>
      <c r="BL173" s="90">
        <f t="shared" si="23"/>
        <v>221.7152</v>
      </c>
      <c r="IE173" s="22"/>
      <c r="IF173" s="22"/>
      <c r="IG173" s="22"/>
      <c r="IH173" s="22"/>
      <c r="II173" s="22"/>
    </row>
    <row r="174" spans="1:243" s="21" customFormat="1" ht="71.25" customHeight="1">
      <c r="A174" s="33">
        <v>162</v>
      </c>
      <c r="B174" s="74" t="s">
        <v>498</v>
      </c>
      <c r="C174" s="96" t="s">
        <v>214</v>
      </c>
      <c r="D174" s="102">
        <v>140</v>
      </c>
      <c r="E174" s="115" t="s">
        <v>277</v>
      </c>
      <c r="F174" s="87">
        <v>330.3104</v>
      </c>
      <c r="G174" s="76"/>
      <c r="H174" s="76"/>
      <c r="I174" s="77" t="s">
        <v>40</v>
      </c>
      <c r="J174" s="78">
        <f t="shared" si="24"/>
        <v>1</v>
      </c>
      <c r="K174" s="79" t="s">
        <v>64</v>
      </c>
      <c r="L174" s="79" t="s">
        <v>7</v>
      </c>
      <c r="M174" s="80"/>
      <c r="N174" s="76"/>
      <c r="O174" s="76"/>
      <c r="P174" s="81"/>
      <c r="Q174" s="76"/>
      <c r="R174" s="76"/>
      <c r="S174" s="81"/>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3">
        <f t="shared" si="25"/>
        <v>46243.456000000006</v>
      </c>
      <c r="BB174" s="84">
        <f t="shared" si="26"/>
        <v>46243.456000000006</v>
      </c>
      <c r="BC174" s="85" t="str">
        <f t="shared" si="27"/>
        <v>INR  Forty Six Thousand Two Hundred &amp; Forty Three  and Paise Forty Six Only</v>
      </c>
      <c r="BE174" s="87">
        <v>223</v>
      </c>
      <c r="BF174" s="88">
        <v>754</v>
      </c>
      <c r="BG174" s="90">
        <f t="shared" si="20"/>
        <v>852.9248000000001</v>
      </c>
      <c r="BH174" s="90">
        <f t="shared" si="21"/>
        <v>252.25760000000002</v>
      </c>
      <c r="BI174" s="98">
        <v>43</v>
      </c>
      <c r="BJ174" s="94">
        <f t="shared" si="22"/>
        <v>48.641600000000004</v>
      </c>
      <c r="BK174" s="87">
        <v>292</v>
      </c>
      <c r="BL174" s="90">
        <f t="shared" si="23"/>
        <v>330.3104</v>
      </c>
      <c r="IE174" s="22"/>
      <c r="IF174" s="22"/>
      <c r="IG174" s="22"/>
      <c r="IH174" s="22"/>
      <c r="II174" s="22"/>
    </row>
    <row r="175" spans="1:243" s="21" customFormat="1" ht="81" customHeight="1">
      <c r="A175" s="33">
        <v>163</v>
      </c>
      <c r="B175" s="74" t="s">
        <v>499</v>
      </c>
      <c r="C175" s="96" t="s">
        <v>215</v>
      </c>
      <c r="D175" s="102">
        <v>56</v>
      </c>
      <c r="E175" s="115" t="s">
        <v>277</v>
      </c>
      <c r="F175" s="87">
        <v>617.6352</v>
      </c>
      <c r="G175" s="76"/>
      <c r="H175" s="76"/>
      <c r="I175" s="77" t="s">
        <v>40</v>
      </c>
      <c r="J175" s="78">
        <f t="shared" si="24"/>
        <v>1</v>
      </c>
      <c r="K175" s="79" t="s">
        <v>64</v>
      </c>
      <c r="L175" s="79" t="s">
        <v>7</v>
      </c>
      <c r="M175" s="80"/>
      <c r="N175" s="76"/>
      <c r="O175" s="76"/>
      <c r="P175" s="81"/>
      <c r="Q175" s="76"/>
      <c r="R175" s="76"/>
      <c r="S175" s="81"/>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3">
        <f t="shared" si="25"/>
        <v>34587.571200000006</v>
      </c>
      <c r="BB175" s="84">
        <f t="shared" si="26"/>
        <v>34587.571200000006</v>
      </c>
      <c r="BC175" s="85" t="str">
        <f t="shared" si="27"/>
        <v>INR  Thirty Four Thousand Five Hundred &amp; Eighty Seven  and Paise Fifty Seven Only</v>
      </c>
      <c r="BE175" s="87">
        <v>430</v>
      </c>
      <c r="BF175" s="88">
        <v>766</v>
      </c>
      <c r="BG175" s="90">
        <f t="shared" si="20"/>
        <v>866.4992000000001</v>
      </c>
      <c r="BH175" s="90">
        <f t="shared" si="21"/>
        <v>486.41600000000005</v>
      </c>
      <c r="BI175" s="98">
        <v>57</v>
      </c>
      <c r="BJ175" s="94">
        <f t="shared" si="22"/>
        <v>64.47840000000001</v>
      </c>
      <c r="BK175" s="87">
        <v>546</v>
      </c>
      <c r="BL175" s="90">
        <f t="shared" si="23"/>
        <v>617.6352</v>
      </c>
      <c r="IE175" s="22"/>
      <c r="IF175" s="22"/>
      <c r="IG175" s="22"/>
      <c r="IH175" s="22"/>
      <c r="II175" s="22"/>
    </row>
    <row r="176" spans="1:243" s="21" customFormat="1" ht="87.75" customHeight="1">
      <c r="A176" s="33">
        <v>164</v>
      </c>
      <c r="B176" s="74" t="s">
        <v>500</v>
      </c>
      <c r="C176" s="96" t="s">
        <v>216</v>
      </c>
      <c r="D176" s="102">
        <v>15</v>
      </c>
      <c r="E176" s="97" t="s">
        <v>278</v>
      </c>
      <c r="F176" s="87">
        <v>52.0352</v>
      </c>
      <c r="G176" s="76"/>
      <c r="H176" s="76"/>
      <c r="I176" s="77" t="s">
        <v>40</v>
      </c>
      <c r="J176" s="78">
        <f>IF(I176="Less(-)",-1,1)</f>
        <v>1</v>
      </c>
      <c r="K176" s="79" t="s">
        <v>64</v>
      </c>
      <c r="L176" s="79" t="s">
        <v>7</v>
      </c>
      <c r="M176" s="80"/>
      <c r="N176" s="76"/>
      <c r="O176" s="76"/>
      <c r="P176" s="81"/>
      <c r="Q176" s="76"/>
      <c r="R176" s="76"/>
      <c r="S176" s="81"/>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3">
        <f>total_amount_ba($B$2,$D$2,D176,F176,J176,K176,M176)</f>
        <v>780.528</v>
      </c>
      <c r="BB176" s="84">
        <f>BA176+SUM(N176:AZ176)</f>
        <v>780.528</v>
      </c>
      <c r="BC176" s="85" t="str">
        <f>SpellNumber(L176,BB176)</f>
        <v>INR  Seven Hundred &amp; Eighty  and Paise Fifty Three Only</v>
      </c>
      <c r="BE176" s="87">
        <v>613</v>
      </c>
      <c r="BF176" s="88">
        <v>468</v>
      </c>
      <c r="BG176" s="90">
        <f t="shared" si="20"/>
        <v>529.4016000000001</v>
      </c>
      <c r="BH176" s="90">
        <f t="shared" si="21"/>
        <v>693.4256</v>
      </c>
      <c r="BI176" s="98">
        <v>66</v>
      </c>
      <c r="BJ176" s="94">
        <f t="shared" si="22"/>
        <v>74.6592</v>
      </c>
      <c r="BK176" s="87">
        <v>46</v>
      </c>
      <c r="BL176" s="90">
        <f t="shared" si="23"/>
        <v>52.0352</v>
      </c>
      <c r="IE176" s="22"/>
      <c r="IF176" s="22"/>
      <c r="IG176" s="22"/>
      <c r="IH176" s="22"/>
      <c r="II176" s="22"/>
    </row>
    <row r="177" spans="1:243" s="21" customFormat="1" ht="91.5" customHeight="1">
      <c r="A177" s="33">
        <v>165</v>
      </c>
      <c r="B177" s="74" t="s">
        <v>501</v>
      </c>
      <c r="C177" s="96" t="s">
        <v>217</v>
      </c>
      <c r="D177" s="102">
        <v>25</v>
      </c>
      <c r="E177" s="97" t="s">
        <v>278</v>
      </c>
      <c r="F177" s="87">
        <v>96.152</v>
      </c>
      <c r="G177" s="76"/>
      <c r="H177" s="76"/>
      <c r="I177" s="77" t="s">
        <v>40</v>
      </c>
      <c r="J177" s="78">
        <f t="shared" si="24"/>
        <v>1</v>
      </c>
      <c r="K177" s="79" t="s">
        <v>64</v>
      </c>
      <c r="L177" s="79" t="s">
        <v>7</v>
      </c>
      <c r="M177" s="80"/>
      <c r="N177" s="76"/>
      <c r="O177" s="76"/>
      <c r="P177" s="81"/>
      <c r="Q177" s="76"/>
      <c r="R177" s="76"/>
      <c r="S177" s="81"/>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3">
        <f t="shared" si="25"/>
        <v>2403.8</v>
      </c>
      <c r="BB177" s="84">
        <f t="shared" si="26"/>
        <v>2403.8</v>
      </c>
      <c r="BC177" s="85" t="str">
        <f t="shared" si="27"/>
        <v>INR  Two Thousand Four Hundred &amp; Three  and Paise Eighty Only</v>
      </c>
      <c r="BE177" s="87">
        <v>3285</v>
      </c>
      <c r="BF177" s="88">
        <v>46</v>
      </c>
      <c r="BG177" s="90">
        <f t="shared" si="20"/>
        <v>52.0352</v>
      </c>
      <c r="BH177" s="90">
        <f t="shared" si="21"/>
        <v>3715.992</v>
      </c>
      <c r="BI177" s="98">
        <v>84</v>
      </c>
      <c r="BJ177" s="94">
        <f t="shared" si="22"/>
        <v>95.02080000000001</v>
      </c>
      <c r="BK177" s="87">
        <v>85</v>
      </c>
      <c r="BL177" s="90">
        <f t="shared" si="23"/>
        <v>96.152</v>
      </c>
      <c r="IE177" s="22"/>
      <c r="IF177" s="22"/>
      <c r="IG177" s="22"/>
      <c r="IH177" s="22"/>
      <c r="II177" s="22"/>
    </row>
    <row r="178" spans="1:243" s="21" customFormat="1" ht="100.5" customHeight="1">
      <c r="A178" s="33">
        <v>166</v>
      </c>
      <c r="B178" s="74" t="s">
        <v>502</v>
      </c>
      <c r="C178" s="96" t="s">
        <v>218</v>
      </c>
      <c r="D178" s="102">
        <v>10</v>
      </c>
      <c r="E178" s="97" t="s">
        <v>278</v>
      </c>
      <c r="F178" s="87">
        <v>295.24320000000006</v>
      </c>
      <c r="G178" s="76"/>
      <c r="H178" s="76"/>
      <c r="I178" s="77" t="s">
        <v>40</v>
      </c>
      <c r="J178" s="78">
        <f>IF(I178="Less(-)",-1,1)</f>
        <v>1</v>
      </c>
      <c r="K178" s="79" t="s">
        <v>64</v>
      </c>
      <c r="L178" s="79" t="s">
        <v>7</v>
      </c>
      <c r="M178" s="80"/>
      <c r="N178" s="76"/>
      <c r="O178" s="76"/>
      <c r="P178" s="81"/>
      <c r="Q178" s="76"/>
      <c r="R178" s="76"/>
      <c r="S178" s="81"/>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3">
        <f>total_amount_ba($B$2,$D$2,D178,F178,J178,K178,M178)</f>
        <v>2952.4320000000007</v>
      </c>
      <c r="BB178" s="84">
        <f>BA178+SUM(N178:AZ178)</f>
        <v>2952.4320000000007</v>
      </c>
      <c r="BC178" s="85" t="str">
        <f>SpellNumber(L178,BB178)</f>
        <v>INR  Two Thousand Nine Hundred &amp; Fifty Two  and Paise Forty Three Only</v>
      </c>
      <c r="BE178" s="87">
        <v>452</v>
      </c>
      <c r="BF178" s="86">
        <v>5250</v>
      </c>
      <c r="BG178" s="90">
        <f t="shared" si="20"/>
        <v>5938.800000000001</v>
      </c>
      <c r="BH178" s="90">
        <f t="shared" si="21"/>
        <v>511.3024000000001</v>
      </c>
      <c r="BI178" s="98">
        <v>93</v>
      </c>
      <c r="BJ178" s="94">
        <f t="shared" si="22"/>
        <v>105.20160000000001</v>
      </c>
      <c r="BK178" s="87">
        <v>261</v>
      </c>
      <c r="BL178" s="90">
        <f t="shared" si="23"/>
        <v>295.24320000000006</v>
      </c>
      <c r="IE178" s="22"/>
      <c r="IF178" s="22"/>
      <c r="IG178" s="22"/>
      <c r="IH178" s="22"/>
      <c r="II178" s="22"/>
    </row>
    <row r="179" spans="1:243" s="21" customFormat="1" ht="89.25" customHeight="1">
      <c r="A179" s="33">
        <v>167</v>
      </c>
      <c r="B179" s="74" t="s">
        <v>503</v>
      </c>
      <c r="C179" s="96" t="s">
        <v>219</v>
      </c>
      <c r="D179" s="102">
        <v>15</v>
      </c>
      <c r="E179" s="97" t="s">
        <v>278</v>
      </c>
      <c r="F179" s="87">
        <v>52.0352</v>
      </c>
      <c r="G179" s="76"/>
      <c r="H179" s="76"/>
      <c r="I179" s="77" t="s">
        <v>40</v>
      </c>
      <c r="J179" s="78">
        <f t="shared" si="24"/>
        <v>1</v>
      </c>
      <c r="K179" s="79" t="s">
        <v>64</v>
      </c>
      <c r="L179" s="79" t="s">
        <v>7</v>
      </c>
      <c r="M179" s="80"/>
      <c r="N179" s="76"/>
      <c r="O179" s="76"/>
      <c r="P179" s="81"/>
      <c r="Q179" s="76"/>
      <c r="R179" s="76"/>
      <c r="S179" s="81"/>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3">
        <f t="shared" si="25"/>
        <v>780.528</v>
      </c>
      <c r="BB179" s="84">
        <f t="shared" si="26"/>
        <v>780.528</v>
      </c>
      <c r="BC179" s="85" t="str">
        <f t="shared" si="27"/>
        <v>INR  Seven Hundred &amp; Eighty  and Paise Fifty Three Only</v>
      </c>
      <c r="BE179" s="87">
        <v>10434</v>
      </c>
      <c r="BF179" s="86">
        <v>17</v>
      </c>
      <c r="BG179" s="90">
        <f t="shared" si="20"/>
        <v>19.230400000000003</v>
      </c>
      <c r="BH179" s="90">
        <f t="shared" si="21"/>
        <v>11802.940800000002</v>
      </c>
      <c r="BI179" s="98">
        <v>10434</v>
      </c>
      <c r="BJ179" s="94">
        <f t="shared" si="22"/>
        <v>11802.940800000002</v>
      </c>
      <c r="BK179" s="87">
        <v>46</v>
      </c>
      <c r="BL179" s="90">
        <f t="shared" si="23"/>
        <v>52.0352</v>
      </c>
      <c r="IE179" s="22"/>
      <c r="IF179" s="22"/>
      <c r="IG179" s="22"/>
      <c r="IH179" s="22"/>
      <c r="II179" s="22"/>
    </row>
    <row r="180" spans="1:243" s="21" customFormat="1" ht="81.75" customHeight="1">
      <c r="A180" s="33">
        <v>168</v>
      </c>
      <c r="B180" s="74" t="s">
        <v>504</v>
      </c>
      <c r="C180" s="96" t="s">
        <v>220</v>
      </c>
      <c r="D180" s="102">
        <v>26</v>
      </c>
      <c r="E180" s="97" t="s">
        <v>278</v>
      </c>
      <c r="F180" s="87">
        <v>96.152</v>
      </c>
      <c r="G180" s="76"/>
      <c r="H180" s="76"/>
      <c r="I180" s="77" t="s">
        <v>40</v>
      </c>
      <c r="J180" s="78">
        <f t="shared" si="24"/>
        <v>1</v>
      </c>
      <c r="K180" s="79" t="s">
        <v>64</v>
      </c>
      <c r="L180" s="79" t="s">
        <v>7</v>
      </c>
      <c r="M180" s="80"/>
      <c r="N180" s="76"/>
      <c r="O180" s="76"/>
      <c r="P180" s="81"/>
      <c r="Q180" s="76"/>
      <c r="R180" s="76"/>
      <c r="S180" s="81"/>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3">
        <f t="shared" si="25"/>
        <v>2499.952</v>
      </c>
      <c r="BB180" s="84">
        <f t="shared" si="26"/>
        <v>2499.952</v>
      </c>
      <c r="BC180" s="85" t="str">
        <f t="shared" si="27"/>
        <v>INR  Two Thousand Four Hundred &amp; Ninety Nine  and Paise Ninety Five Only</v>
      </c>
      <c r="BE180" s="87">
        <v>442</v>
      </c>
      <c r="BF180" s="75">
        <v>88</v>
      </c>
      <c r="BG180" s="90">
        <f t="shared" si="20"/>
        <v>99.54560000000001</v>
      </c>
      <c r="BH180" s="90">
        <f t="shared" si="21"/>
        <v>499.9904</v>
      </c>
      <c r="BI180" s="98">
        <v>370</v>
      </c>
      <c r="BJ180" s="94">
        <f t="shared" si="22"/>
        <v>418.54400000000004</v>
      </c>
      <c r="BK180" s="87">
        <v>85</v>
      </c>
      <c r="BL180" s="90">
        <f t="shared" si="23"/>
        <v>96.152</v>
      </c>
      <c r="IE180" s="22"/>
      <c r="IF180" s="22"/>
      <c r="IG180" s="22"/>
      <c r="IH180" s="22"/>
      <c r="II180" s="22"/>
    </row>
    <row r="181" spans="1:243" s="21" customFormat="1" ht="86.25" customHeight="1">
      <c r="A181" s="33">
        <v>169</v>
      </c>
      <c r="B181" s="74" t="s">
        <v>505</v>
      </c>
      <c r="C181" s="96" t="s">
        <v>221</v>
      </c>
      <c r="D181" s="102">
        <v>10</v>
      </c>
      <c r="E181" s="97" t="s">
        <v>278</v>
      </c>
      <c r="F181" s="87">
        <v>296.37440000000004</v>
      </c>
      <c r="G181" s="76"/>
      <c r="H181" s="76"/>
      <c r="I181" s="77" t="s">
        <v>40</v>
      </c>
      <c r="J181" s="78">
        <f t="shared" si="24"/>
        <v>1</v>
      </c>
      <c r="K181" s="79" t="s">
        <v>64</v>
      </c>
      <c r="L181" s="79" t="s">
        <v>7</v>
      </c>
      <c r="M181" s="80"/>
      <c r="N181" s="76"/>
      <c r="O181" s="76"/>
      <c r="P181" s="81"/>
      <c r="Q181" s="76"/>
      <c r="R181" s="76"/>
      <c r="S181" s="81"/>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3">
        <f t="shared" si="25"/>
        <v>2963.7440000000006</v>
      </c>
      <c r="BB181" s="84">
        <f t="shared" si="26"/>
        <v>2963.7440000000006</v>
      </c>
      <c r="BC181" s="85" t="str">
        <f t="shared" si="27"/>
        <v>INR  Two Thousand Nine Hundred &amp; Sixty Three  and Paise Seventy Four Only</v>
      </c>
      <c r="BE181" s="87">
        <v>19</v>
      </c>
      <c r="BF181" s="75">
        <v>9077</v>
      </c>
      <c r="BG181" s="90">
        <f t="shared" si="20"/>
        <v>10267.9024</v>
      </c>
      <c r="BH181" s="90">
        <f t="shared" si="21"/>
        <v>21.492800000000003</v>
      </c>
      <c r="BI181" s="98">
        <v>19</v>
      </c>
      <c r="BJ181" s="94">
        <f t="shared" si="22"/>
        <v>21.492800000000003</v>
      </c>
      <c r="BK181" s="87">
        <v>262</v>
      </c>
      <c r="BL181" s="90">
        <f t="shared" si="23"/>
        <v>296.37440000000004</v>
      </c>
      <c r="IE181" s="22"/>
      <c r="IF181" s="22"/>
      <c r="IG181" s="22"/>
      <c r="IH181" s="22"/>
      <c r="II181" s="22"/>
    </row>
    <row r="182" spans="1:243" s="21" customFormat="1" ht="93.75" customHeight="1">
      <c r="A182" s="33">
        <v>170</v>
      </c>
      <c r="B182" s="74" t="s">
        <v>506</v>
      </c>
      <c r="C182" s="96" t="s">
        <v>222</v>
      </c>
      <c r="D182" s="102">
        <v>10</v>
      </c>
      <c r="E182" s="97" t="s">
        <v>278</v>
      </c>
      <c r="F182" s="87">
        <v>114.25120000000001</v>
      </c>
      <c r="G182" s="76"/>
      <c r="H182" s="76"/>
      <c r="I182" s="77" t="s">
        <v>40</v>
      </c>
      <c r="J182" s="78">
        <f t="shared" si="24"/>
        <v>1</v>
      </c>
      <c r="K182" s="79" t="s">
        <v>64</v>
      </c>
      <c r="L182" s="79" t="s">
        <v>7</v>
      </c>
      <c r="M182" s="80"/>
      <c r="N182" s="76"/>
      <c r="O182" s="76"/>
      <c r="P182" s="81"/>
      <c r="Q182" s="76"/>
      <c r="R182" s="76"/>
      <c r="S182" s="81"/>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3">
        <f t="shared" si="25"/>
        <v>1142.5120000000002</v>
      </c>
      <c r="BB182" s="84">
        <f t="shared" si="26"/>
        <v>1142.5120000000002</v>
      </c>
      <c r="BC182" s="85" t="str">
        <f t="shared" si="27"/>
        <v>INR  One Thousand One Hundred &amp; Forty Two  and Paise Fifty One Only</v>
      </c>
      <c r="BE182" s="87">
        <v>93571</v>
      </c>
      <c r="BF182" s="75">
        <v>1500</v>
      </c>
      <c r="BG182" s="90">
        <f t="shared" si="20"/>
        <v>1696.8000000000002</v>
      </c>
      <c r="BH182" s="90">
        <f t="shared" si="21"/>
        <v>105847.51520000001</v>
      </c>
      <c r="BI182" s="98">
        <v>7518</v>
      </c>
      <c r="BJ182" s="94">
        <f t="shared" si="22"/>
        <v>8504.361600000002</v>
      </c>
      <c r="BK182" s="87">
        <v>101</v>
      </c>
      <c r="BL182" s="90">
        <f t="shared" si="23"/>
        <v>114.25120000000001</v>
      </c>
      <c r="IE182" s="22"/>
      <c r="IF182" s="22"/>
      <c r="IG182" s="22"/>
      <c r="IH182" s="22"/>
      <c r="II182" s="22"/>
    </row>
    <row r="183" spans="1:243" s="21" customFormat="1" ht="84.75" customHeight="1">
      <c r="A183" s="33">
        <v>171</v>
      </c>
      <c r="B183" s="74" t="s">
        <v>507</v>
      </c>
      <c r="C183" s="96" t="s">
        <v>223</v>
      </c>
      <c r="D183" s="102">
        <v>15</v>
      </c>
      <c r="E183" s="97" t="s">
        <v>278</v>
      </c>
      <c r="F183" s="87">
        <v>220.58400000000003</v>
      </c>
      <c r="G183" s="76"/>
      <c r="H183" s="76"/>
      <c r="I183" s="77" t="s">
        <v>40</v>
      </c>
      <c r="J183" s="78">
        <f>IF(I183="Less(-)",-1,1)</f>
        <v>1</v>
      </c>
      <c r="K183" s="79" t="s">
        <v>64</v>
      </c>
      <c r="L183" s="79" t="s">
        <v>7</v>
      </c>
      <c r="M183" s="80"/>
      <c r="N183" s="76"/>
      <c r="O183" s="76"/>
      <c r="P183" s="81"/>
      <c r="Q183" s="76"/>
      <c r="R183" s="76"/>
      <c r="S183" s="81"/>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3">
        <f>total_amount_ba($B$2,$D$2,D183,F183,J183,K183,M183)</f>
        <v>3308.7600000000007</v>
      </c>
      <c r="BB183" s="84">
        <f>BA183+SUM(N183:AZ183)</f>
        <v>3308.7600000000007</v>
      </c>
      <c r="BC183" s="85" t="str">
        <f>SpellNumber(L183,BB183)</f>
        <v>INR  Three Thousand Three Hundred &amp; Eight  and Paise Seventy Six Only</v>
      </c>
      <c r="BE183" s="87">
        <v>2304</v>
      </c>
      <c r="BF183" s="75">
        <v>3788</v>
      </c>
      <c r="BG183" s="90">
        <f t="shared" si="20"/>
        <v>4284.985600000001</v>
      </c>
      <c r="BH183" s="90">
        <f t="shared" si="21"/>
        <v>2606.2848000000004</v>
      </c>
      <c r="BI183" s="89">
        <v>93571</v>
      </c>
      <c r="BJ183" s="94">
        <f t="shared" si="22"/>
        <v>105847.51520000001</v>
      </c>
      <c r="BK183" s="87">
        <v>195</v>
      </c>
      <c r="BL183" s="90">
        <f t="shared" si="23"/>
        <v>220.58400000000003</v>
      </c>
      <c r="IE183" s="22"/>
      <c r="IF183" s="22"/>
      <c r="IG183" s="22"/>
      <c r="IH183" s="22"/>
      <c r="II183" s="22"/>
    </row>
    <row r="184" spans="1:243" s="21" customFormat="1" ht="86.25" customHeight="1">
      <c r="A184" s="33">
        <v>172</v>
      </c>
      <c r="B184" s="74" t="s">
        <v>508</v>
      </c>
      <c r="C184" s="96" t="s">
        <v>224</v>
      </c>
      <c r="D184" s="102">
        <v>8</v>
      </c>
      <c r="E184" s="97" t="s">
        <v>278</v>
      </c>
      <c r="F184" s="87">
        <v>581.4368000000001</v>
      </c>
      <c r="G184" s="76"/>
      <c r="H184" s="76"/>
      <c r="I184" s="77" t="s">
        <v>40</v>
      </c>
      <c r="J184" s="78">
        <f t="shared" si="24"/>
        <v>1</v>
      </c>
      <c r="K184" s="79" t="s">
        <v>64</v>
      </c>
      <c r="L184" s="79" t="s">
        <v>7</v>
      </c>
      <c r="M184" s="80"/>
      <c r="N184" s="76"/>
      <c r="O184" s="76"/>
      <c r="P184" s="81"/>
      <c r="Q184" s="76"/>
      <c r="R184" s="76"/>
      <c r="S184" s="81"/>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3">
        <f t="shared" si="25"/>
        <v>4651.4944000000005</v>
      </c>
      <c r="BB184" s="84">
        <f t="shared" si="26"/>
        <v>4651.4944000000005</v>
      </c>
      <c r="BC184" s="85" t="str">
        <f t="shared" si="27"/>
        <v>INR  Four Thousand Six Hundred &amp; Fifty One  and Paise Forty Nine Only</v>
      </c>
      <c r="BE184" s="87">
        <v>154</v>
      </c>
      <c r="BF184" s="75">
        <v>177</v>
      </c>
      <c r="BG184" s="90">
        <f t="shared" si="20"/>
        <v>200.22240000000002</v>
      </c>
      <c r="BH184" s="90">
        <f t="shared" si="21"/>
        <v>174.2048</v>
      </c>
      <c r="BI184" s="105">
        <v>16858</v>
      </c>
      <c r="BJ184" s="94">
        <f t="shared" si="22"/>
        <v>19069.769600000003</v>
      </c>
      <c r="BK184" s="87">
        <v>514</v>
      </c>
      <c r="BL184" s="90">
        <f t="shared" si="23"/>
        <v>581.4368000000001</v>
      </c>
      <c r="IE184" s="22"/>
      <c r="IF184" s="22"/>
      <c r="IG184" s="22"/>
      <c r="IH184" s="22"/>
      <c r="II184" s="22"/>
    </row>
    <row r="185" spans="1:243" s="21" customFormat="1" ht="83.25" customHeight="1">
      <c r="A185" s="33">
        <v>173</v>
      </c>
      <c r="B185" s="74" t="s">
        <v>509</v>
      </c>
      <c r="C185" s="96" t="s">
        <v>225</v>
      </c>
      <c r="D185" s="102">
        <v>6</v>
      </c>
      <c r="E185" s="97" t="s">
        <v>278</v>
      </c>
      <c r="F185" s="87">
        <v>201.35360000000003</v>
      </c>
      <c r="G185" s="76"/>
      <c r="H185" s="76"/>
      <c r="I185" s="77" t="s">
        <v>40</v>
      </c>
      <c r="J185" s="78">
        <f t="shared" si="24"/>
        <v>1</v>
      </c>
      <c r="K185" s="79" t="s">
        <v>64</v>
      </c>
      <c r="L185" s="79" t="s">
        <v>7</v>
      </c>
      <c r="M185" s="80"/>
      <c r="N185" s="76"/>
      <c r="O185" s="76"/>
      <c r="P185" s="81"/>
      <c r="Q185" s="76"/>
      <c r="R185" s="76"/>
      <c r="S185" s="81"/>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3">
        <f t="shared" si="25"/>
        <v>1208.1216000000002</v>
      </c>
      <c r="BB185" s="84">
        <f t="shared" si="26"/>
        <v>1208.1216000000002</v>
      </c>
      <c r="BC185" s="85" t="str">
        <f t="shared" si="27"/>
        <v>INR  One Thousand Two Hundred &amp; Eight  and Paise Twelve Only</v>
      </c>
      <c r="BE185" s="87">
        <v>35</v>
      </c>
      <c r="BF185" s="75">
        <v>129</v>
      </c>
      <c r="BG185" s="90">
        <f t="shared" si="20"/>
        <v>145.92480000000003</v>
      </c>
      <c r="BH185" s="90">
        <f t="shared" si="21"/>
        <v>39.592000000000006</v>
      </c>
      <c r="BI185" s="106">
        <v>1014</v>
      </c>
      <c r="BJ185" s="94">
        <f t="shared" si="22"/>
        <v>1147.0368</v>
      </c>
      <c r="BK185" s="87">
        <v>178</v>
      </c>
      <c r="BL185" s="90">
        <f t="shared" si="23"/>
        <v>201.35360000000003</v>
      </c>
      <c r="IE185" s="22"/>
      <c r="IF185" s="22"/>
      <c r="IG185" s="22"/>
      <c r="IH185" s="22"/>
      <c r="II185" s="22"/>
    </row>
    <row r="186" spans="1:243" s="21" customFormat="1" ht="82.5" customHeight="1">
      <c r="A186" s="33">
        <v>174</v>
      </c>
      <c r="B186" s="74" t="s">
        <v>510</v>
      </c>
      <c r="C186" s="96" t="s">
        <v>226</v>
      </c>
      <c r="D186" s="102">
        <v>12</v>
      </c>
      <c r="E186" s="97" t="s">
        <v>278</v>
      </c>
      <c r="F186" s="87">
        <v>352.93440000000004</v>
      </c>
      <c r="G186" s="76"/>
      <c r="H186" s="76"/>
      <c r="I186" s="77" t="s">
        <v>40</v>
      </c>
      <c r="J186" s="78">
        <f t="shared" si="24"/>
        <v>1</v>
      </c>
      <c r="K186" s="79" t="s">
        <v>64</v>
      </c>
      <c r="L186" s="79" t="s">
        <v>7</v>
      </c>
      <c r="M186" s="80"/>
      <c r="N186" s="76"/>
      <c r="O186" s="76"/>
      <c r="P186" s="81"/>
      <c r="Q186" s="76"/>
      <c r="R186" s="76"/>
      <c r="S186" s="81"/>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3">
        <f t="shared" si="25"/>
        <v>4235.2128</v>
      </c>
      <c r="BB186" s="84">
        <f t="shared" si="26"/>
        <v>4235.2128</v>
      </c>
      <c r="BC186" s="85" t="str">
        <f t="shared" si="27"/>
        <v>INR  Four Thousand Two Hundred &amp; Thirty Five  and Paise Twenty One Only</v>
      </c>
      <c r="BE186" s="87">
        <v>12</v>
      </c>
      <c r="BF186" s="75">
        <v>137</v>
      </c>
      <c r="BG186" s="90">
        <f t="shared" si="20"/>
        <v>154.97440000000003</v>
      </c>
      <c r="BH186" s="90">
        <f t="shared" si="21"/>
        <v>13.5744</v>
      </c>
      <c r="BI186" s="106">
        <v>833</v>
      </c>
      <c r="BJ186" s="94">
        <f t="shared" si="22"/>
        <v>942.2896000000001</v>
      </c>
      <c r="BK186" s="87">
        <v>312</v>
      </c>
      <c r="BL186" s="90">
        <f t="shared" si="23"/>
        <v>352.93440000000004</v>
      </c>
      <c r="IE186" s="22"/>
      <c r="IF186" s="22"/>
      <c r="IG186" s="22"/>
      <c r="IH186" s="22"/>
      <c r="II186" s="22"/>
    </row>
    <row r="187" spans="1:243" s="21" customFormat="1" ht="84" customHeight="1">
      <c r="A187" s="33">
        <v>175</v>
      </c>
      <c r="B187" s="74" t="s">
        <v>511</v>
      </c>
      <c r="C187" s="96" t="s">
        <v>227</v>
      </c>
      <c r="D187" s="102">
        <v>10</v>
      </c>
      <c r="E187" s="97" t="s">
        <v>278</v>
      </c>
      <c r="F187" s="87">
        <v>115.3824</v>
      </c>
      <c r="G187" s="76"/>
      <c r="H187" s="76"/>
      <c r="I187" s="77" t="s">
        <v>40</v>
      </c>
      <c r="J187" s="78">
        <f t="shared" si="24"/>
        <v>1</v>
      </c>
      <c r="K187" s="79" t="s">
        <v>64</v>
      </c>
      <c r="L187" s="79" t="s">
        <v>7</v>
      </c>
      <c r="M187" s="80"/>
      <c r="N187" s="76"/>
      <c r="O187" s="76"/>
      <c r="P187" s="81"/>
      <c r="Q187" s="76"/>
      <c r="R187" s="76"/>
      <c r="S187" s="81"/>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3">
        <f t="shared" si="25"/>
        <v>1153.824</v>
      </c>
      <c r="BB187" s="84">
        <f t="shared" si="26"/>
        <v>1153.824</v>
      </c>
      <c r="BC187" s="85" t="str">
        <f t="shared" si="27"/>
        <v>INR  One Thousand One Hundred &amp; Fifty Three  and Paise Eighty Two Only</v>
      </c>
      <c r="BE187" s="94">
        <v>150</v>
      </c>
      <c r="BF187" s="75">
        <v>912</v>
      </c>
      <c r="BG187" s="90">
        <f t="shared" si="20"/>
        <v>1031.6544000000001</v>
      </c>
      <c r="BH187" s="90">
        <f t="shared" si="21"/>
        <v>169.68000000000004</v>
      </c>
      <c r="BI187" s="106">
        <v>1091</v>
      </c>
      <c r="BJ187" s="94">
        <f t="shared" si="22"/>
        <v>1234.1392</v>
      </c>
      <c r="BK187" s="87">
        <v>102</v>
      </c>
      <c r="BL187" s="90">
        <f t="shared" si="23"/>
        <v>115.3824</v>
      </c>
      <c r="IE187" s="22"/>
      <c r="IF187" s="22"/>
      <c r="IG187" s="22"/>
      <c r="IH187" s="22"/>
      <c r="II187" s="22"/>
    </row>
    <row r="188" spans="1:243" s="21" customFormat="1" ht="80.25" customHeight="1">
      <c r="A188" s="33">
        <v>176</v>
      </c>
      <c r="B188" s="74" t="s">
        <v>512</v>
      </c>
      <c r="C188" s="96" t="s">
        <v>228</v>
      </c>
      <c r="D188" s="102">
        <v>30</v>
      </c>
      <c r="E188" s="97" t="s">
        <v>278</v>
      </c>
      <c r="F188" s="87">
        <v>233.02720000000002</v>
      </c>
      <c r="G188" s="76"/>
      <c r="H188" s="76"/>
      <c r="I188" s="77" t="s">
        <v>40</v>
      </c>
      <c r="J188" s="78">
        <f t="shared" si="24"/>
        <v>1</v>
      </c>
      <c r="K188" s="79" t="s">
        <v>64</v>
      </c>
      <c r="L188" s="79" t="s">
        <v>7</v>
      </c>
      <c r="M188" s="80"/>
      <c r="N188" s="76"/>
      <c r="O188" s="76"/>
      <c r="P188" s="81"/>
      <c r="Q188" s="76"/>
      <c r="R188" s="76"/>
      <c r="S188" s="81"/>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3">
        <f t="shared" si="25"/>
        <v>6990.816000000001</v>
      </c>
      <c r="BB188" s="84">
        <f t="shared" si="26"/>
        <v>6990.816000000001</v>
      </c>
      <c r="BC188" s="85" t="str">
        <f t="shared" si="27"/>
        <v>INR  Six Thousand Nine Hundred &amp; Ninety  and Paise Eighty Two Only</v>
      </c>
      <c r="BE188" s="94">
        <v>6323</v>
      </c>
      <c r="BF188" s="75">
        <v>657</v>
      </c>
      <c r="BG188" s="90">
        <f t="shared" si="20"/>
        <v>743.1984</v>
      </c>
      <c r="BH188" s="90">
        <f t="shared" si="21"/>
        <v>7152.577600000001</v>
      </c>
      <c r="BI188" s="106">
        <v>123</v>
      </c>
      <c r="BJ188" s="94">
        <f t="shared" si="22"/>
        <v>139.13760000000002</v>
      </c>
      <c r="BK188" s="87">
        <v>206</v>
      </c>
      <c r="BL188" s="90">
        <f t="shared" si="23"/>
        <v>233.02720000000002</v>
      </c>
      <c r="IE188" s="22"/>
      <c r="IF188" s="22"/>
      <c r="IG188" s="22"/>
      <c r="IH188" s="22"/>
      <c r="II188" s="22"/>
    </row>
    <row r="189" spans="1:243" s="21" customFormat="1" ht="88.5" customHeight="1">
      <c r="A189" s="33">
        <v>177</v>
      </c>
      <c r="B189" s="74" t="s">
        <v>513</v>
      </c>
      <c r="C189" s="96" t="s">
        <v>229</v>
      </c>
      <c r="D189" s="102">
        <v>8</v>
      </c>
      <c r="E189" s="97" t="s">
        <v>278</v>
      </c>
      <c r="F189" s="87">
        <v>659.4896</v>
      </c>
      <c r="G189" s="76"/>
      <c r="H189" s="76"/>
      <c r="I189" s="77" t="s">
        <v>40</v>
      </c>
      <c r="J189" s="78">
        <f t="shared" si="24"/>
        <v>1</v>
      </c>
      <c r="K189" s="79" t="s">
        <v>64</v>
      </c>
      <c r="L189" s="79" t="s">
        <v>7</v>
      </c>
      <c r="M189" s="80"/>
      <c r="N189" s="76"/>
      <c r="O189" s="76"/>
      <c r="P189" s="81"/>
      <c r="Q189" s="76"/>
      <c r="R189" s="76"/>
      <c r="S189" s="81"/>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3">
        <f t="shared" si="25"/>
        <v>5275.9168</v>
      </c>
      <c r="BB189" s="84">
        <f t="shared" si="26"/>
        <v>5275.9168</v>
      </c>
      <c r="BC189" s="85" t="str">
        <f t="shared" si="27"/>
        <v>INR  Five Thousand Two Hundred &amp; Seventy Five  and Paise Ninety Two Only</v>
      </c>
      <c r="BE189" s="94">
        <v>4132</v>
      </c>
      <c r="BF189" s="87">
        <v>196</v>
      </c>
      <c r="BG189" s="90">
        <f t="shared" si="20"/>
        <v>221.7152</v>
      </c>
      <c r="BH189" s="90">
        <f t="shared" si="21"/>
        <v>4674.1184</v>
      </c>
      <c r="BI189" s="106">
        <v>468</v>
      </c>
      <c r="BJ189" s="94">
        <f t="shared" si="22"/>
        <v>529.4016000000001</v>
      </c>
      <c r="BK189" s="87">
        <v>583</v>
      </c>
      <c r="BL189" s="90">
        <f t="shared" si="23"/>
        <v>659.4896</v>
      </c>
      <c r="IE189" s="22"/>
      <c r="IF189" s="22"/>
      <c r="IG189" s="22"/>
      <c r="IH189" s="22"/>
      <c r="II189" s="22"/>
    </row>
    <row r="190" spans="1:243" s="21" customFormat="1" ht="82.5" customHeight="1">
      <c r="A190" s="33">
        <v>178</v>
      </c>
      <c r="B190" s="74" t="s">
        <v>514</v>
      </c>
      <c r="C190" s="96" t="s">
        <v>230</v>
      </c>
      <c r="D190" s="102">
        <v>18</v>
      </c>
      <c r="E190" s="97" t="s">
        <v>278</v>
      </c>
      <c r="F190" s="87">
        <v>69.0032</v>
      </c>
      <c r="G190" s="76"/>
      <c r="H190" s="76"/>
      <c r="I190" s="77" t="s">
        <v>40</v>
      </c>
      <c r="J190" s="78">
        <f t="shared" si="24"/>
        <v>1</v>
      </c>
      <c r="K190" s="79" t="s">
        <v>64</v>
      </c>
      <c r="L190" s="79" t="s">
        <v>7</v>
      </c>
      <c r="M190" s="80"/>
      <c r="N190" s="76"/>
      <c r="O190" s="76"/>
      <c r="P190" s="81"/>
      <c r="Q190" s="76"/>
      <c r="R190" s="76"/>
      <c r="S190" s="81"/>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3">
        <f t="shared" si="25"/>
        <v>1242.0576</v>
      </c>
      <c r="BB190" s="84">
        <f t="shared" si="26"/>
        <v>1242.0576</v>
      </c>
      <c r="BC190" s="85" t="str">
        <f t="shared" si="27"/>
        <v>INR  One Thousand Two Hundred &amp; Forty Two  and Paise Six Only</v>
      </c>
      <c r="BE190" s="94">
        <v>3165</v>
      </c>
      <c r="BF190" s="87">
        <v>46</v>
      </c>
      <c r="BG190" s="90">
        <f t="shared" si="20"/>
        <v>52.0352</v>
      </c>
      <c r="BH190" s="90">
        <f t="shared" si="21"/>
        <v>3580.248</v>
      </c>
      <c r="BI190" s="106">
        <v>598</v>
      </c>
      <c r="BJ190" s="94">
        <f t="shared" si="22"/>
        <v>676.4576000000001</v>
      </c>
      <c r="BK190" s="87">
        <v>61</v>
      </c>
      <c r="BL190" s="90">
        <f t="shared" si="23"/>
        <v>69.0032</v>
      </c>
      <c r="IE190" s="22"/>
      <c r="IF190" s="22"/>
      <c r="IG190" s="22"/>
      <c r="IH190" s="22"/>
      <c r="II190" s="22"/>
    </row>
    <row r="191" spans="1:243" s="21" customFormat="1" ht="91.5" customHeight="1">
      <c r="A191" s="33">
        <v>179</v>
      </c>
      <c r="B191" s="74" t="s">
        <v>515</v>
      </c>
      <c r="C191" s="96" t="s">
        <v>231</v>
      </c>
      <c r="D191" s="102">
        <v>30</v>
      </c>
      <c r="E191" s="97" t="s">
        <v>278</v>
      </c>
      <c r="F191" s="87">
        <v>135.744</v>
      </c>
      <c r="G191" s="76"/>
      <c r="H191" s="76"/>
      <c r="I191" s="77" t="s">
        <v>40</v>
      </c>
      <c r="J191" s="78">
        <f t="shared" si="24"/>
        <v>1</v>
      </c>
      <c r="K191" s="79" t="s">
        <v>64</v>
      </c>
      <c r="L191" s="79" t="s">
        <v>7</v>
      </c>
      <c r="M191" s="80"/>
      <c r="N191" s="76"/>
      <c r="O191" s="76"/>
      <c r="P191" s="81"/>
      <c r="Q191" s="76"/>
      <c r="R191" s="76"/>
      <c r="S191" s="81"/>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3">
        <f t="shared" si="25"/>
        <v>4072.32</v>
      </c>
      <c r="BB191" s="84">
        <f t="shared" si="26"/>
        <v>4072.32</v>
      </c>
      <c r="BC191" s="85" t="str">
        <f t="shared" si="27"/>
        <v>INR  Four Thousand  &amp;Seventy Two  and Paise Thirty Two Only</v>
      </c>
      <c r="BE191" s="94">
        <v>5940</v>
      </c>
      <c r="BF191" s="87">
        <v>140</v>
      </c>
      <c r="BG191" s="90">
        <f t="shared" si="20"/>
        <v>158.36800000000002</v>
      </c>
      <c r="BH191" s="90">
        <f t="shared" si="21"/>
        <v>6719.328</v>
      </c>
      <c r="BI191" s="106">
        <v>2066</v>
      </c>
      <c r="BJ191" s="94">
        <f t="shared" si="22"/>
        <v>2337.0592</v>
      </c>
      <c r="BK191" s="87">
        <v>120</v>
      </c>
      <c r="BL191" s="90">
        <f t="shared" si="23"/>
        <v>135.744</v>
      </c>
      <c r="IE191" s="22"/>
      <c r="IF191" s="22"/>
      <c r="IG191" s="22"/>
      <c r="IH191" s="22"/>
      <c r="II191" s="22"/>
    </row>
    <row r="192" spans="1:243" s="21" customFormat="1" ht="83.25" customHeight="1">
      <c r="A192" s="33">
        <v>180</v>
      </c>
      <c r="B192" s="74" t="s">
        <v>516</v>
      </c>
      <c r="C192" s="96" t="s">
        <v>232</v>
      </c>
      <c r="D192" s="102">
        <v>8</v>
      </c>
      <c r="E192" s="97" t="s">
        <v>278</v>
      </c>
      <c r="F192" s="87">
        <v>382.34560000000005</v>
      </c>
      <c r="G192" s="76"/>
      <c r="H192" s="76"/>
      <c r="I192" s="77" t="s">
        <v>40</v>
      </c>
      <c r="J192" s="78">
        <f t="shared" si="24"/>
        <v>1</v>
      </c>
      <c r="K192" s="79" t="s">
        <v>64</v>
      </c>
      <c r="L192" s="79" t="s">
        <v>7</v>
      </c>
      <c r="M192" s="80"/>
      <c r="N192" s="76"/>
      <c r="O192" s="76"/>
      <c r="P192" s="81"/>
      <c r="Q192" s="76"/>
      <c r="R192" s="76"/>
      <c r="S192" s="81"/>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3">
        <f t="shared" si="25"/>
        <v>3058.7648000000004</v>
      </c>
      <c r="BB192" s="84">
        <f t="shared" si="26"/>
        <v>3058.7648000000004</v>
      </c>
      <c r="BC192" s="85" t="str">
        <f t="shared" si="27"/>
        <v>INR  Three Thousand  &amp;Fifty Eight  and Paise Seventy Six Only</v>
      </c>
      <c r="BE192" s="94">
        <v>5872</v>
      </c>
      <c r="BF192" s="87">
        <v>83</v>
      </c>
      <c r="BG192" s="90">
        <f t="shared" si="20"/>
        <v>93.88960000000002</v>
      </c>
      <c r="BH192" s="90">
        <f t="shared" si="21"/>
        <v>6642.406400000001</v>
      </c>
      <c r="BI192" s="106">
        <v>243</v>
      </c>
      <c r="BJ192" s="94">
        <f t="shared" si="22"/>
        <v>274.88160000000005</v>
      </c>
      <c r="BK192" s="87">
        <v>338</v>
      </c>
      <c r="BL192" s="90">
        <f t="shared" si="23"/>
        <v>382.34560000000005</v>
      </c>
      <c r="IE192" s="22"/>
      <c r="IF192" s="22"/>
      <c r="IG192" s="22"/>
      <c r="IH192" s="22"/>
      <c r="II192" s="22"/>
    </row>
    <row r="193" spans="1:243" s="65" customFormat="1" ht="76.5" customHeight="1">
      <c r="A193" s="33">
        <v>181</v>
      </c>
      <c r="B193" s="74" t="s">
        <v>517</v>
      </c>
      <c r="C193" s="96" t="s">
        <v>233</v>
      </c>
      <c r="D193" s="102">
        <v>10</v>
      </c>
      <c r="E193" s="97" t="s">
        <v>278</v>
      </c>
      <c r="F193" s="87">
        <v>93.88960000000002</v>
      </c>
      <c r="G193" s="76"/>
      <c r="H193" s="76"/>
      <c r="I193" s="77" t="s">
        <v>40</v>
      </c>
      <c r="J193" s="78">
        <f t="shared" si="24"/>
        <v>1</v>
      </c>
      <c r="K193" s="79" t="s">
        <v>64</v>
      </c>
      <c r="L193" s="79" t="s">
        <v>7</v>
      </c>
      <c r="M193" s="80"/>
      <c r="N193" s="76"/>
      <c r="O193" s="76"/>
      <c r="P193" s="81"/>
      <c r="Q193" s="76"/>
      <c r="R193" s="76"/>
      <c r="S193" s="81"/>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3">
        <f t="shared" si="25"/>
        <v>938.8960000000002</v>
      </c>
      <c r="BB193" s="84">
        <f t="shared" si="26"/>
        <v>938.8960000000002</v>
      </c>
      <c r="BC193" s="85" t="str">
        <f t="shared" si="27"/>
        <v>INR  Nine Hundred &amp; Thirty Eight  and Paise Ninety Only</v>
      </c>
      <c r="BD193" s="69"/>
      <c r="BE193" s="94">
        <v>3291</v>
      </c>
      <c r="BF193" s="87">
        <v>46</v>
      </c>
      <c r="BG193" s="90">
        <f t="shared" si="20"/>
        <v>52.0352</v>
      </c>
      <c r="BH193" s="90">
        <f t="shared" si="21"/>
        <v>3722.7792000000004</v>
      </c>
      <c r="BI193" s="106">
        <v>916</v>
      </c>
      <c r="BJ193" s="94">
        <f t="shared" si="22"/>
        <v>1036.1792</v>
      </c>
      <c r="BK193" s="87">
        <v>83</v>
      </c>
      <c r="BL193" s="90">
        <f t="shared" si="23"/>
        <v>93.88960000000002</v>
      </c>
      <c r="BM193" s="69"/>
      <c r="BN193" s="69"/>
      <c r="BO193" s="69"/>
      <c r="BP193" s="69"/>
      <c r="BQ193" s="69"/>
      <c r="BR193" s="69"/>
      <c r="BS193" s="69"/>
      <c r="BT193" s="69"/>
      <c r="BU193" s="69"/>
      <c r="BV193" s="69"/>
      <c r="BW193" s="69"/>
      <c r="BX193" s="69"/>
      <c r="BY193" s="69"/>
      <c r="BZ193" s="69"/>
      <c r="CA193" s="69"/>
      <c r="CB193" s="69"/>
      <c r="CC193" s="69"/>
      <c r="CD193" s="69"/>
      <c r="IE193" s="66"/>
      <c r="IF193" s="66"/>
      <c r="IG193" s="66"/>
      <c r="IH193" s="66"/>
      <c r="II193" s="66"/>
    </row>
    <row r="194" spans="1:243" s="21" customFormat="1" ht="83.25" customHeight="1">
      <c r="A194" s="33">
        <v>182</v>
      </c>
      <c r="B194" s="74" t="s">
        <v>518</v>
      </c>
      <c r="C194" s="96" t="s">
        <v>234</v>
      </c>
      <c r="D194" s="102">
        <v>22</v>
      </c>
      <c r="E194" s="97" t="s">
        <v>278</v>
      </c>
      <c r="F194" s="87">
        <v>166.28640000000001</v>
      </c>
      <c r="G194" s="76"/>
      <c r="H194" s="76"/>
      <c r="I194" s="77" t="s">
        <v>40</v>
      </c>
      <c r="J194" s="78">
        <f t="shared" si="24"/>
        <v>1</v>
      </c>
      <c r="K194" s="79" t="s">
        <v>64</v>
      </c>
      <c r="L194" s="79" t="s">
        <v>7</v>
      </c>
      <c r="M194" s="80"/>
      <c r="N194" s="76"/>
      <c r="O194" s="76"/>
      <c r="P194" s="81"/>
      <c r="Q194" s="76"/>
      <c r="R194" s="76"/>
      <c r="S194" s="81"/>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3">
        <f t="shared" si="25"/>
        <v>3658.3008000000004</v>
      </c>
      <c r="BB194" s="84">
        <f t="shared" si="26"/>
        <v>3658.3008000000004</v>
      </c>
      <c r="BC194" s="85" t="str">
        <f t="shared" si="27"/>
        <v>INR  Three Thousand Six Hundred &amp; Fifty Eight  and Paise Thirty Only</v>
      </c>
      <c r="BE194" s="94">
        <v>704</v>
      </c>
      <c r="BF194" s="87">
        <v>16</v>
      </c>
      <c r="BG194" s="90">
        <f t="shared" si="20"/>
        <v>18.099200000000003</v>
      </c>
      <c r="BH194" s="90">
        <f t="shared" si="21"/>
        <v>796.3648000000001</v>
      </c>
      <c r="BI194" s="106">
        <v>1231</v>
      </c>
      <c r="BJ194" s="94">
        <f t="shared" si="22"/>
        <v>1392.5072</v>
      </c>
      <c r="BK194" s="87">
        <v>147</v>
      </c>
      <c r="BL194" s="90">
        <f t="shared" si="23"/>
        <v>166.28640000000001</v>
      </c>
      <c r="IE194" s="22"/>
      <c r="IF194" s="22"/>
      <c r="IG194" s="22"/>
      <c r="IH194" s="22"/>
      <c r="II194" s="22"/>
    </row>
    <row r="195" spans="1:243" s="21" customFormat="1" ht="85.5" customHeight="1">
      <c r="A195" s="33">
        <v>183</v>
      </c>
      <c r="B195" s="74" t="s">
        <v>519</v>
      </c>
      <c r="C195" s="96" t="s">
        <v>235</v>
      </c>
      <c r="D195" s="102">
        <v>9</v>
      </c>
      <c r="E195" s="97" t="s">
        <v>278</v>
      </c>
      <c r="F195" s="87">
        <v>417.41280000000006</v>
      </c>
      <c r="G195" s="76"/>
      <c r="H195" s="76"/>
      <c r="I195" s="77" t="s">
        <v>40</v>
      </c>
      <c r="J195" s="78">
        <f t="shared" si="24"/>
        <v>1</v>
      </c>
      <c r="K195" s="79" t="s">
        <v>64</v>
      </c>
      <c r="L195" s="79" t="s">
        <v>7</v>
      </c>
      <c r="M195" s="80"/>
      <c r="N195" s="76"/>
      <c r="O195" s="76"/>
      <c r="P195" s="81"/>
      <c r="Q195" s="76"/>
      <c r="R195" s="76"/>
      <c r="S195" s="81"/>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3">
        <f t="shared" si="25"/>
        <v>3756.7152000000006</v>
      </c>
      <c r="BB195" s="84">
        <f t="shared" si="26"/>
        <v>3756.7152000000006</v>
      </c>
      <c r="BC195" s="85" t="str">
        <f t="shared" si="27"/>
        <v>INR  Three Thousand Seven Hundred &amp; Fifty Six  and Paise Seventy Two Only</v>
      </c>
      <c r="BE195" s="94">
        <v>162</v>
      </c>
      <c r="BF195" s="87">
        <v>25</v>
      </c>
      <c r="BG195" s="90">
        <f t="shared" si="20"/>
        <v>28.280000000000005</v>
      </c>
      <c r="BH195" s="90">
        <f t="shared" si="21"/>
        <v>183.25440000000003</v>
      </c>
      <c r="BI195" s="106">
        <v>2029</v>
      </c>
      <c r="BJ195" s="94">
        <f t="shared" si="22"/>
        <v>2295.2048</v>
      </c>
      <c r="BK195" s="87">
        <v>369</v>
      </c>
      <c r="BL195" s="90">
        <f t="shared" si="23"/>
        <v>417.41280000000006</v>
      </c>
      <c r="IE195" s="22"/>
      <c r="IF195" s="22"/>
      <c r="IG195" s="22"/>
      <c r="IH195" s="22"/>
      <c r="II195" s="22"/>
    </row>
    <row r="196" spans="1:243" s="21" customFormat="1" ht="90" customHeight="1">
      <c r="A196" s="33">
        <v>184</v>
      </c>
      <c r="B196" s="74" t="s">
        <v>520</v>
      </c>
      <c r="C196" s="96" t="s">
        <v>236</v>
      </c>
      <c r="D196" s="102">
        <v>8</v>
      </c>
      <c r="E196" s="97" t="s">
        <v>278</v>
      </c>
      <c r="F196" s="87">
        <v>244.3392</v>
      </c>
      <c r="G196" s="76"/>
      <c r="H196" s="76"/>
      <c r="I196" s="77" t="s">
        <v>40</v>
      </c>
      <c r="J196" s="78">
        <f t="shared" si="24"/>
        <v>1</v>
      </c>
      <c r="K196" s="79" t="s">
        <v>64</v>
      </c>
      <c r="L196" s="79" t="s">
        <v>7</v>
      </c>
      <c r="M196" s="80"/>
      <c r="N196" s="76"/>
      <c r="O196" s="76"/>
      <c r="P196" s="81"/>
      <c r="Q196" s="76"/>
      <c r="R196" s="76"/>
      <c r="S196" s="81"/>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3">
        <f t="shared" si="25"/>
        <v>1954.7136</v>
      </c>
      <c r="BB196" s="84">
        <f t="shared" si="26"/>
        <v>1954.7136</v>
      </c>
      <c r="BC196" s="85" t="str">
        <f t="shared" si="27"/>
        <v>INR  One Thousand Nine Hundred &amp; Fifty Four  and Paise Seventy One Only</v>
      </c>
      <c r="BE196" s="94">
        <v>172</v>
      </c>
      <c r="BF196" s="87">
        <v>292</v>
      </c>
      <c r="BG196" s="90">
        <f t="shared" si="20"/>
        <v>330.3104</v>
      </c>
      <c r="BH196" s="90">
        <f t="shared" si="21"/>
        <v>194.56640000000002</v>
      </c>
      <c r="BI196" s="106">
        <v>417</v>
      </c>
      <c r="BJ196" s="94">
        <f t="shared" si="22"/>
        <v>471.71040000000005</v>
      </c>
      <c r="BK196" s="87">
        <v>216</v>
      </c>
      <c r="BL196" s="90">
        <f t="shared" si="23"/>
        <v>244.3392</v>
      </c>
      <c r="IE196" s="22"/>
      <c r="IF196" s="22"/>
      <c r="IG196" s="22"/>
      <c r="IH196" s="22"/>
      <c r="II196" s="22"/>
    </row>
    <row r="197" spans="1:243" s="21" customFormat="1" ht="75.75" customHeight="1">
      <c r="A197" s="33">
        <v>185</v>
      </c>
      <c r="B197" s="74" t="s">
        <v>521</v>
      </c>
      <c r="C197" s="96" t="s">
        <v>237</v>
      </c>
      <c r="D197" s="102">
        <v>18</v>
      </c>
      <c r="E197" s="97" t="s">
        <v>278</v>
      </c>
      <c r="F197" s="87">
        <v>270.3568</v>
      </c>
      <c r="G197" s="76"/>
      <c r="H197" s="76"/>
      <c r="I197" s="77" t="s">
        <v>40</v>
      </c>
      <c r="J197" s="78">
        <f>IF(I197="Less(-)",-1,1)</f>
        <v>1</v>
      </c>
      <c r="K197" s="79" t="s">
        <v>64</v>
      </c>
      <c r="L197" s="79" t="s">
        <v>7</v>
      </c>
      <c r="M197" s="80"/>
      <c r="N197" s="76"/>
      <c r="O197" s="76"/>
      <c r="P197" s="81"/>
      <c r="Q197" s="76"/>
      <c r="R197" s="76"/>
      <c r="S197" s="81"/>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3">
        <f>total_amount_ba($B$2,$D$2,D197,F197,J197,K197,M197)</f>
        <v>4866.4224</v>
      </c>
      <c r="BB197" s="84">
        <f>BA197+SUM(N197:AZ197)</f>
        <v>4866.4224</v>
      </c>
      <c r="BC197" s="85" t="str">
        <f>SpellNumber(L197,BB197)</f>
        <v>INR  Four Thousand Eight Hundred &amp; Sixty Six  and Paise Forty Two Only</v>
      </c>
      <c r="BD197" s="69"/>
      <c r="BE197" s="94">
        <v>127</v>
      </c>
      <c r="BF197" s="87">
        <v>85</v>
      </c>
      <c r="BG197" s="90">
        <f t="shared" si="20"/>
        <v>96.152</v>
      </c>
      <c r="BH197" s="90">
        <f t="shared" si="21"/>
        <v>143.66240000000002</v>
      </c>
      <c r="BI197" s="106">
        <v>8247</v>
      </c>
      <c r="BJ197" s="94">
        <f t="shared" si="22"/>
        <v>9329.006400000002</v>
      </c>
      <c r="BK197" s="87">
        <v>239</v>
      </c>
      <c r="BL197" s="90">
        <f t="shared" si="23"/>
        <v>270.3568</v>
      </c>
      <c r="IE197" s="22"/>
      <c r="IF197" s="22"/>
      <c r="IG197" s="22"/>
      <c r="IH197" s="22"/>
      <c r="II197" s="22"/>
    </row>
    <row r="198" spans="1:243" s="21" customFormat="1" ht="84" customHeight="1">
      <c r="A198" s="33">
        <v>186</v>
      </c>
      <c r="B198" s="74" t="s">
        <v>522</v>
      </c>
      <c r="C198" s="96" t="s">
        <v>238</v>
      </c>
      <c r="D198" s="102">
        <v>5</v>
      </c>
      <c r="E198" s="97" t="s">
        <v>278</v>
      </c>
      <c r="F198" s="87">
        <v>28.280000000000005</v>
      </c>
      <c r="G198" s="76"/>
      <c r="H198" s="76"/>
      <c r="I198" s="77" t="s">
        <v>40</v>
      </c>
      <c r="J198" s="78">
        <f t="shared" si="24"/>
        <v>1</v>
      </c>
      <c r="K198" s="79" t="s">
        <v>64</v>
      </c>
      <c r="L198" s="79" t="s">
        <v>7</v>
      </c>
      <c r="M198" s="80"/>
      <c r="N198" s="76"/>
      <c r="O198" s="76"/>
      <c r="P198" s="81"/>
      <c r="Q198" s="76"/>
      <c r="R198" s="76"/>
      <c r="S198" s="81"/>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3">
        <f t="shared" si="25"/>
        <v>141.40000000000003</v>
      </c>
      <c r="BB198" s="84">
        <f t="shared" si="26"/>
        <v>141.40000000000003</v>
      </c>
      <c r="BC198" s="85" t="str">
        <f t="shared" si="27"/>
        <v>INR  One Hundred &amp; Forty One  and Paise Forty Only</v>
      </c>
      <c r="BE198" s="94">
        <v>127</v>
      </c>
      <c r="BF198" s="87">
        <v>147</v>
      </c>
      <c r="BG198" s="90">
        <f t="shared" si="20"/>
        <v>166.28640000000001</v>
      </c>
      <c r="BH198" s="90">
        <f t="shared" si="21"/>
        <v>143.66240000000002</v>
      </c>
      <c r="BI198" s="106">
        <v>874</v>
      </c>
      <c r="BJ198" s="94">
        <f t="shared" si="22"/>
        <v>988.6688000000001</v>
      </c>
      <c r="BK198" s="87">
        <v>25</v>
      </c>
      <c r="BL198" s="90">
        <f t="shared" si="23"/>
        <v>28.280000000000005</v>
      </c>
      <c r="IE198" s="22"/>
      <c r="IF198" s="22"/>
      <c r="IG198" s="22"/>
      <c r="IH198" s="22"/>
      <c r="II198" s="22"/>
    </row>
    <row r="199" spans="1:243" s="21" customFormat="1" ht="86.25" customHeight="1">
      <c r="A199" s="33">
        <v>187</v>
      </c>
      <c r="B199" s="74" t="s">
        <v>523</v>
      </c>
      <c r="C199" s="96" t="s">
        <v>239</v>
      </c>
      <c r="D199" s="102">
        <v>10</v>
      </c>
      <c r="E199" s="97" t="s">
        <v>278</v>
      </c>
      <c r="F199" s="87">
        <v>37.3296</v>
      </c>
      <c r="G199" s="76"/>
      <c r="H199" s="76"/>
      <c r="I199" s="77" t="s">
        <v>40</v>
      </c>
      <c r="J199" s="78">
        <f t="shared" si="24"/>
        <v>1</v>
      </c>
      <c r="K199" s="79" t="s">
        <v>64</v>
      </c>
      <c r="L199" s="79" t="s">
        <v>7</v>
      </c>
      <c r="M199" s="80"/>
      <c r="N199" s="76"/>
      <c r="O199" s="76"/>
      <c r="P199" s="81"/>
      <c r="Q199" s="76"/>
      <c r="R199" s="76"/>
      <c r="S199" s="81"/>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3">
        <f t="shared" si="25"/>
        <v>373.296</v>
      </c>
      <c r="BB199" s="84">
        <f t="shared" si="26"/>
        <v>373.296</v>
      </c>
      <c r="BC199" s="85" t="str">
        <f t="shared" si="27"/>
        <v>INR  Three Hundred &amp; Seventy Three  and Paise Thirty Only</v>
      </c>
      <c r="BE199" s="94">
        <v>127</v>
      </c>
      <c r="BF199" s="87">
        <v>85</v>
      </c>
      <c r="BG199" s="90">
        <f t="shared" si="20"/>
        <v>96.152</v>
      </c>
      <c r="BH199" s="90">
        <f t="shared" si="21"/>
        <v>143.66240000000002</v>
      </c>
      <c r="BI199" s="106">
        <v>1420</v>
      </c>
      <c r="BJ199" s="94">
        <f t="shared" si="22"/>
        <v>1606.304</v>
      </c>
      <c r="BK199" s="87">
        <v>33</v>
      </c>
      <c r="BL199" s="90">
        <f t="shared" si="23"/>
        <v>37.3296</v>
      </c>
      <c r="IE199" s="22"/>
      <c r="IF199" s="22"/>
      <c r="IG199" s="22"/>
      <c r="IH199" s="22"/>
      <c r="II199" s="22"/>
    </row>
    <row r="200" spans="1:243" s="21" customFormat="1" ht="82.5" customHeight="1">
      <c r="A200" s="33">
        <v>188</v>
      </c>
      <c r="B200" s="74" t="s">
        <v>524</v>
      </c>
      <c r="C200" s="96" t="s">
        <v>240</v>
      </c>
      <c r="D200" s="102">
        <v>2</v>
      </c>
      <c r="E200" s="97" t="s">
        <v>278</v>
      </c>
      <c r="F200" s="87">
        <v>64.47840000000001</v>
      </c>
      <c r="G200" s="76"/>
      <c r="H200" s="76"/>
      <c r="I200" s="77" t="s">
        <v>40</v>
      </c>
      <c r="J200" s="78">
        <f t="shared" si="24"/>
        <v>1</v>
      </c>
      <c r="K200" s="79" t="s">
        <v>64</v>
      </c>
      <c r="L200" s="79" t="s">
        <v>7</v>
      </c>
      <c r="M200" s="80"/>
      <c r="N200" s="76"/>
      <c r="O200" s="76"/>
      <c r="P200" s="81"/>
      <c r="Q200" s="76"/>
      <c r="R200" s="76"/>
      <c r="S200" s="81"/>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3">
        <f t="shared" si="25"/>
        <v>128.95680000000002</v>
      </c>
      <c r="BB200" s="84">
        <f t="shared" si="26"/>
        <v>128.95680000000002</v>
      </c>
      <c r="BC200" s="85" t="str">
        <f t="shared" si="27"/>
        <v>INR  One Hundred &amp; Twenty Eight  and Paise Ninety Six Only</v>
      </c>
      <c r="BE200" s="94">
        <v>64</v>
      </c>
      <c r="BF200" s="87">
        <v>21</v>
      </c>
      <c r="BG200" s="90">
        <f t="shared" si="20"/>
        <v>23.755200000000002</v>
      </c>
      <c r="BH200" s="90">
        <f t="shared" si="21"/>
        <v>72.39680000000001</v>
      </c>
      <c r="BI200" s="106">
        <v>1638</v>
      </c>
      <c r="BJ200" s="94">
        <f t="shared" si="22"/>
        <v>1852.9056000000003</v>
      </c>
      <c r="BK200" s="87">
        <v>57</v>
      </c>
      <c r="BL200" s="90">
        <f t="shared" si="23"/>
        <v>64.47840000000001</v>
      </c>
      <c r="IE200" s="22"/>
      <c r="IF200" s="22"/>
      <c r="IG200" s="22"/>
      <c r="IH200" s="22"/>
      <c r="II200" s="22"/>
    </row>
    <row r="201" spans="1:243" s="21" customFormat="1" ht="84.75" customHeight="1">
      <c r="A201" s="33">
        <v>189</v>
      </c>
      <c r="B201" s="74" t="s">
        <v>525</v>
      </c>
      <c r="C201" s="96" t="s">
        <v>241</v>
      </c>
      <c r="D201" s="102">
        <v>30</v>
      </c>
      <c r="E201" s="97" t="s">
        <v>278</v>
      </c>
      <c r="F201" s="87">
        <v>18.099200000000003</v>
      </c>
      <c r="G201" s="76"/>
      <c r="H201" s="76"/>
      <c r="I201" s="77" t="s">
        <v>40</v>
      </c>
      <c r="J201" s="78">
        <f t="shared" si="24"/>
        <v>1</v>
      </c>
      <c r="K201" s="79" t="s">
        <v>64</v>
      </c>
      <c r="L201" s="79" t="s">
        <v>7</v>
      </c>
      <c r="M201" s="80"/>
      <c r="N201" s="76"/>
      <c r="O201" s="76"/>
      <c r="P201" s="81"/>
      <c r="Q201" s="76"/>
      <c r="R201" s="76"/>
      <c r="S201" s="81"/>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3">
        <f t="shared" si="25"/>
        <v>542.9760000000001</v>
      </c>
      <c r="BB201" s="84">
        <f t="shared" si="26"/>
        <v>542.9760000000001</v>
      </c>
      <c r="BC201" s="85" t="str">
        <f t="shared" si="27"/>
        <v>INR  Five Hundred &amp; Forty Two  and Paise Ninety Eight Only</v>
      </c>
      <c r="BE201" s="94">
        <v>64</v>
      </c>
      <c r="BF201" s="87">
        <v>33</v>
      </c>
      <c r="BG201" s="90">
        <f t="shared" si="20"/>
        <v>37.3296</v>
      </c>
      <c r="BH201" s="90">
        <f t="shared" si="21"/>
        <v>72.39680000000001</v>
      </c>
      <c r="BI201" s="106">
        <v>2628</v>
      </c>
      <c r="BJ201" s="94">
        <f t="shared" si="22"/>
        <v>2972.7936</v>
      </c>
      <c r="BK201" s="87">
        <v>16</v>
      </c>
      <c r="BL201" s="90">
        <f t="shared" si="23"/>
        <v>18.099200000000003</v>
      </c>
      <c r="IE201" s="22"/>
      <c r="IF201" s="22"/>
      <c r="IG201" s="22"/>
      <c r="IH201" s="22"/>
      <c r="II201" s="22"/>
    </row>
    <row r="202" spans="1:243" s="21" customFormat="1" ht="88.5" customHeight="1">
      <c r="A202" s="33">
        <v>190</v>
      </c>
      <c r="B202" s="74" t="s">
        <v>526</v>
      </c>
      <c r="C202" s="96" t="s">
        <v>242</v>
      </c>
      <c r="D202" s="102">
        <v>150</v>
      </c>
      <c r="E202" s="97" t="s">
        <v>278</v>
      </c>
      <c r="F202" s="87">
        <v>23.755200000000002</v>
      </c>
      <c r="G202" s="76"/>
      <c r="H202" s="76"/>
      <c r="I202" s="77" t="s">
        <v>40</v>
      </c>
      <c r="J202" s="78">
        <f>IF(I202="Less(-)",-1,1)</f>
        <v>1</v>
      </c>
      <c r="K202" s="79" t="s">
        <v>64</v>
      </c>
      <c r="L202" s="79" t="s">
        <v>7</v>
      </c>
      <c r="M202" s="80"/>
      <c r="N202" s="76"/>
      <c r="O202" s="76"/>
      <c r="P202" s="81"/>
      <c r="Q202" s="76"/>
      <c r="R202" s="76"/>
      <c r="S202" s="81"/>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3">
        <f>total_amount_ba($B$2,$D$2,D202,F202,J202,K202,M202)</f>
        <v>3563.28</v>
      </c>
      <c r="BB202" s="84">
        <f>BA202+SUM(N202:AZ202)</f>
        <v>3563.28</v>
      </c>
      <c r="BC202" s="85" t="str">
        <f>SpellNumber(L202,BB202)</f>
        <v>INR  Three Thousand Five Hundred &amp; Sixty Three  and Paise Twenty Eight Only</v>
      </c>
      <c r="BE202" s="94">
        <v>529</v>
      </c>
      <c r="BF202" s="75">
        <v>45</v>
      </c>
      <c r="BG202" s="90">
        <f aca="true" t="shared" si="28" ref="BG202:BG228">BF202*1.12*1.01</f>
        <v>50.904</v>
      </c>
      <c r="BH202" s="90">
        <f aca="true" t="shared" si="29" ref="BH202:BH219">BE202*1.12*1.01</f>
        <v>598.4048</v>
      </c>
      <c r="BI202" s="106">
        <v>624</v>
      </c>
      <c r="BJ202" s="94">
        <f t="shared" si="22"/>
        <v>705.8688000000001</v>
      </c>
      <c r="BK202" s="87">
        <v>21</v>
      </c>
      <c r="BL202" s="90">
        <f t="shared" si="23"/>
        <v>23.755200000000002</v>
      </c>
      <c r="IE202" s="22"/>
      <c r="IF202" s="22"/>
      <c r="IG202" s="22"/>
      <c r="IH202" s="22"/>
      <c r="II202" s="22"/>
    </row>
    <row r="203" spans="1:243" s="21" customFormat="1" ht="90.75" customHeight="1">
      <c r="A203" s="33">
        <v>191</v>
      </c>
      <c r="B203" s="74" t="s">
        <v>527</v>
      </c>
      <c r="C203" s="96" t="s">
        <v>243</v>
      </c>
      <c r="D203" s="102">
        <v>60</v>
      </c>
      <c r="E203" s="97" t="s">
        <v>278</v>
      </c>
      <c r="F203" s="87">
        <v>48.641600000000004</v>
      </c>
      <c r="G203" s="76"/>
      <c r="H203" s="76"/>
      <c r="I203" s="77" t="s">
        <v>40</v>
      </c>
      <c r="J203" s="78">
        <f t="shared" si="24"/>
        <v>1</v>
      </c>
      <c r="K203" s="79" t="s">
        <v>64</v>
      </c>
      <c r="L203" s="79" t="s">
        <v>7</v>
      </c>
      <c r="M203" s="80"/>
      <c r="N203" s="76"/>
      <c r="O203" s="76"/>
      <c r="P203" s="81"/>
      <c r="Q203" s="76"/>
      <c r="R203" s="76"/>
      <c r="S203" s="81"/>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3">
        <f t="shared" si="25"/>
        <v>2918.496</v>
      </c>
      <c r="BB203" s="84">
        <f t="shared" si="26"/>
        <v>2918.496</v>
      </c>
      <c r="BC203" s="85" t="str">
        <f t="shared" si="27"/>
        <v>INR  Two Thousand Nine Hundred &amp; Eighteen  and Paise Fifty Only</v>
      </c>
      <c r="BE203" s="94">
        <v>246</v>
      </c>
      <c r="BF203" s="75">
        <v>57</v>
      </c>
      <c r="BG203" s="90">
        <f t="shared" si="28"/>
        <v>64.47840000000001</v>
      </c>
      <c r="BH203" s="90">
        <f t="shared" si="29"/>
        <v>278.27520000000004</v>
      </c>
      <c r="BI203" s="106">
        <v>2203</v>
      </c>
      <c r="BJ203" s="94">
        <f t="shared" si="22"/>
        <v>2492.0336</v>
      </c>
      <c r="BK203" s="87">
        <v>43</v>
      </c>
      <c r="BL203" s="90">
        <f t="shared" si="23"/>
        <v>48.641600000000004</v>
      </c>
      <c r="IE203" s="22"/>
      <c r="IF203" s="22"/>
      <c r="IG203" s="22"/>
      <c r="IH203" s="22"/>
      <c r="II203" s="22"/>
    </row>
    <row r="204" spans="1:243" s="21" customFormat="1" ht="72.75" customHeight="1">
      <c r="A204" s="33">
        <v>192</v>
      </c>
      <c r="B204" s="74" t="s">
        <v>528</v>
      </c>
      <c r="C204" s="96" t="s">
        <v>244</v>
      </c>
      <c r="D204" s="102">
        <v>15</v>
      </c>
      <c r="E204" s="115" t="s">
        <v>278</v>
      </c>
      <c r="F204" s="87">
        <v>162.89280000000002</v>
      </c>
      <c r="G204" s="76"/>
      <c r="H204" s="76"/>
      <c r="I204" s="77" t="s">
        <v>40</v>
      </c>
      <c r="J204" s="78">
        <f>IF(I204="Less(-)",-1,1)</f>
        <v>1</v>
      </c>
      <c r="K204" s="79" t="s">
        <v>64</v>
      </c>
      <c r="L204" s="79" t="s">
        <v>7</v>
      </c>
      <c r="M204" s="80"/>
      <c r="N204" s="76"/>
      <c r="O204" s="76"/>
      <c r="P204" s="81"/>
      <c r="Q204" s="76"/>
      <c r="R204" s="76"/>
      <c r="S204" s="81"/>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3">
        <f>total_amount_ba($B$2,$D$2,D204,F204,J204,K204,M204)</f>
        <v>2443.3920000000003</v>
      </c>
      <c r="BB204" s="84">
        <f>BA204+SUM(N204:AZ204)</f>
        <v>2443.3920000000003</v>
      </c>
      <c r="BC204" s="85" t="str">
        <f>SpellNumber(L204,BB204)</f>
        <v>INR  Two Thousand Four Hundred &amp; Forty Three  and Paise Thirty Nine Only</v>
      </c>
      <c r="BE204" s="94">
        <v>475</v>
      </c>
      <c r="BF204" s="75">
        <v>84</v>
      </c>
      <c r="BG204" s="90">
        <f t="shared" si="28"/>
        <v>95.02080000000001</v>
      </c>
      <c r="BH204" s="90">
        <f t="shared" si="29"/>
        <v>537.32</v>
      </c>
      <c r="BI204" s="106">
        <v>2362</v>
      </c>
      <c r="BJ204" s="94">
        <f>BI204*1.12*1.01</f>
        <v>2671.8944</v>
      </c>
      <c r="BK204" s="87">
        <v>144</v>
      </c>
      <c r="BL204" s="90">
        <f t="shared" si="23"/>
        <v>162.89280000000002</v>
      </c>
      <c r="IE204" s="22"/>
      <c r="IF204" s="22"/>
      <c r="IG204" s="22"/>
      <c r="IH204" s="22"/>
      <c r="II204" s="22"/>
    </row>
    <row r="205" spans="1:243" s="21" customFormat="1" ht="65.25" customHeight="1">
      <c r="A205" s="33">
        <v>193</v>
      </c>
      <c r="B205" s="74" t="s">
        <v>529</v>
      </c>
      <c r="C205" s="96" t="s">
        <v>245</v>
      </c>
      <c r="D205" s="102">
        <v>15</v>
      </c>
      <c r="E205" s="115" t="s">
        <v>278</v>
      </c>
      <c r="F205" s="87">
        <v>490.9408</v>
      </c>
      <c r="G205" s="76"/>
      <c r="H205" s="76"/>
      <c r="I205" s="77" t="s">
        <v>40</v>
      </c>
      <c r="J205" s="78">
        <f>IF(I205="Less(-)",-1,1)</f>
        <v>1</v>
      </c>
      <c r="K205" s="79" t="s">
        <v>64</v>
      </c>
      <c r="L205" s="79" t="s">
        <v>7</v>
      </c>
      <c r="M205" s="80"/>
      <c r="N205" s="76"/>
      <c r="O205" s="76"/>
      <c r="P205" s="81"/>
      <c r="Q205" s="76"/>
      <c r="R205" s="76"/>
      <c r="S205" s="81"/>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3">
        <f>total_amount_ba($B$2,$D$2,D205,F205,J205,K205,M205)</f>
        <v>7364.112</v>
      </c>
      <c r="BB205" s="84">
        <f>BA205+SUM(N205:AZ205)</f>
        <v>7364.112</v>
      </c>
      <c r="BC205" s="85" t="str">
        <f>SpellNumber(L205,BB205)</f>
        <v>INR  Seven Thousand Three Hundred &amp; Sixty Four  and Paise Eleven Only</v>
      </c>
      <c r="BE205" s="94">
        <v>320</v>
      </c>
      <c r="BF205" s="75">
        <v>2869</v>
      </c>
      <c r="BG205" s="90">
        <f t="shared" si="28"/>
        <v>3245.4128</v>
      </c>
      <c r="BH205" s="90">
        <f t="shared" si="29"/>
        <v>361.98400000000004</v>
      </c>
      <c r="BI205" s="106">
        <v>168</v>
      </c>
      <c r="BJ205" s="94">
        <f>BI205*1.12*1.01</f>
        <v>190.04160000000002</v>
      </c>
      <c r="BK205" s="87">
        <v>434</v>
      </c>
      <c r="BL205" s="90">
        <f t="shared" si="23"/>
        <v>490.9408</v>
      </c>
      <c r="IE205" s="22"/>
      <c r="IF205" s="22"/>
      <c r="IG205" s="22"/>
      <c r="IH205" s="22"/>
      <c r="II205" s="22"/>
    </row>
    <row r="206" spans="1:243" s="21" customFormat="1" ht="67.5" customHeight="1">
      <c r="A206" s="33">
        <v>194</v>
      </c>
      <c r="B206" s="74" t="s">
        <v>530</v>
      </c>
      <c r="C206" s="96" t="s">
        <v>246</v>
      </c>
      <c r="D206" s="102">
        <v>15</v>
      </c>
      <c r="E206" s="115" t="s">
        <v>278</v>
      </c>
      <c r="F206" s="87">
        <v>90.49600000000001</v>
      </c>
      <c r="G206" s="76"/>
      <c r="H206" s="76"/>
      <c r="I206" s="77" t="s">
        <v>40</v>
      </c>
      <c r="J206" s="78">
        <f t="shared" si="24"/>
        <v>1</v>
      </c>
      <c r="K206" s="79" t="s">
        <v>64</v>
      </c>
      <c r="L206" s="79" t="s">
        <v>7</v>
      </c>
      <c r="M206" s="80"/>
      <c r="N206" s="76"/>
      <c r="O206" s="76"/>
      <c r="P206" s="81"/>
      <c r="Q206" s="76"/>
      <c r="R206" s="76"/>
      <c r="S206" s="81"/>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3">
        <f t="shared" si="25"/>
        <v>1357.44</v>
      </c>
      <c r="BB206" s="84">
        <f t="shared" si="26"/>
        <v>1357.44</v>
      </c>
      <c r="BC206" s="85" t="str">
        <f t="shared" si="27"/>
        <v>INR  One Thousand Three Hundred &amp; Fifty Seven  and Paise Forty Four Only</v>
      </c>
      <c r="BE206" s="94">
        <v>149</v>
      </c>
      <c r="BF206" s="75">
        <v>1132</v>
      </c>
      <c r="BG206" s="90">
        <f t="shared" si="28"/>
        <v>1280.5184000000002</v>
      </c>
      <c r="BH206" s="90">
        <f t="shared" si="29"/>
        <v>168.54880000000003</v>
      </c>
      <c r="BI206" s="106">
        <v>225</v>
      </c>
      <c r="BJ206" s="94">
        <f>BI206*1.12*1.01</f>
        <v>254.52000000000004</v>
      </c>
      <c r="BK206" s="87">
        <v>80</v>
      </c>
      <c r="BL206" s="90">
        <f t="shared" si="23"/>
        <v>90.49600000000001</v>
      </c>
      <c r="IE206" s="22"/>
      <c r="IF206" s="22"/>
      <c r="IG206" s="22"/>
      <c r="IH206" s="22"/>
      <c r="II206" s="22"/>
    </row>
    <row r="207" spans="1:243" s="21" customFormat="1" ht="66" customHeight="1">
      <c r="A207" s="33">
        <v>195</v>
      </c>
      <c r="B207" s="74" t="s">
        <v>531</v>
      </c>
      <c r="C207" s="96" t="s">
        <v>247</v>
      </c>
      <c r="D207" s="102">
        <v>15</v>
      </c>
      <c r="E207" s="115" t="s">
        <v>278</v>
      </c>
      <c r="F207" s="87">
        <v>160.6304</v>
      </c>
      <c r="G207" s="76"/>
      <c r="H207" s="76"/>
      <c r="I207" s="77" t="s">
        <v>40</v>
      </c>
      <c r="J207" s="78">
        <f t="shared" si="24"/>
        <v>1</v>
      </c>
      <c r="K207" s="79" t="s">
        <v>64</v>
      </c>
      <c r="L207" s="79" t="s">
        <v>7</v>
      </c>
      <c r="M207" s="80"/>
      <c r="N207" s="76"/>
      <c r="O207" s="76"/>
      <c r="P207" s="81"/>
      <c r="Q207" s="76"/>
      <c r="R207" s="76"/>
      <c r="S207" s="81"/>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3">
        <f t="shared" si="25"/>
        <v>2409.456</v>
      </c>
      <c r="BB207" s="84">
        <f t="shared" si="26"/>
        <v>2409.456</v>
      </c>
      <c r="BC207" s="85" t="str">
        <f t="shared" si="27"/>
        <v>INR  Two Thousand Four Hundred &amp; Nine  and Paise Forty Six Only</v>
      </c>
      <c r="BE207" s="94">
        <v>100</v>
      </c>
      <c r="BF207" s="75">
        <v>881</v>
      </c>
      <c r="BG207" s="90">
        <f t="shared" si="28"/>
        <v>996.5872000000002</v>
      </c>
      <c r="BH207" s="90">
        <f t="shared" si="29"/>
        <v>113.12000000000002</v>
      </c>
      <c r="BI207" s="106">
        <v>3026</v>
      </c>
      <c r="BJ207" s="94">
        <f>BI207*1.12*1.01</f>
        <v>3423.0112000000004</v>
      </c>
      <c r="BK207" s="87">
        <v>142</v>
      </c>
      <c r="BL207" s="90">
        <f aca="true" t="shared" si="30" ref="BL207:BL270">BK207*1.12*1.01</f>
        <v>160.6304</v>
      </c>
      <c r="IE207" s="22"/>
      <c r="IF207" s="22"/>
      <c r="IG207" s="22"/>
      <c r="IH207" s="22"/>
      <c r="II207" s="22"/>
    </row>
    <row r="208" spans="1:243" s="21" customFormat="1" ht="72.75" customHeight="1">
      <c r="A208" s="33">
        <v>196</v>
      </c>
      <c r="B208" s="74" t="s">
        <v>532</v>
      </c>
      <c r="C208" s="96" t="s">
        <v>248</v>
      </c>
      <c r="D208" s="102">
        <v>15</v>
      </c>
      <c r="E208" s="115" t="s">
        <v>278</v>
      </c>
      <c r="F208" s="87">
        <v>313.3424</v>
      </c>
      <c r="G208" s="76"/>
      <c r="H208" s="76"/>
      <c r="I208" s="77" t="s">
        <v>40</v>
      </c>
      <c r="J208" s="78">
        <f>IF(I208="Less(-)",-1,1)</f>
        <v>1</v>
      </c>
      <c r="K208" s="79" t="s">
        <v>64</v>
      </c>
      <c r="L208" s="79" t="s">
        <v>7</v>
      </c>
      <c r="M208" s="80"/>
      <c r="N208" s="76"/>
      <c r="O208" s="76"/>
      <c r="P208" s="81"/>
      <c r="Q208" s="76"/>
      <c r="R208" s="76"/>
      <c r="S208" s="81"/>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3">
        <f>total_amount_ba($B$2,$D$2,D208,F208,J208,K208,M208)</f>
        <v>4700.136</v>
      </c>
      <c r="BB208" s="84">
        <f>BA208+SUM(N208:AZ208)</f>
        <v>4700.136</v>
      </c>
      <c r="BC208" s="85" t="str">
        <f>SpellNumber(L208,BB208)</f>
        <v>INR  Four Thousand Seven Hundred    and Paise Fourteen Only</v>
      </c>
      <c r="BE208" s="94">
        <v>139</v>
      </c>
      <c r="BF208" s="75">
        <v>3287</v>
      </c>
      <c r="BG208" s="90">
        <f t="shared" si="28"/>
        <v>3718.2544000000007</v>
      </c>
      <c r="BH208" s="90">
        <f t="shared" si="29"/>
        <v>157.23680000000002</v>
      </c>
      <c r="BI208" s="110">
        <v>7415</v>
      </c>
      <c r="BJ208" s="112">
        <f>BI208*1.12*1.01</f>
        <v>8387.848000000002</v>
      </c>
      <c r="BK208" s="87">
        <v>277</v>
      </c>
      <c r="BL208" s="90">
        <f t="shared" si="30"/>
        <v>313.3424</v>
      </c>
      <c r="IE208" s="22"/>
      <c r="IF208" s="22"/>
      <c r="IG208" s="22"/>
      <c r="IH208" s="22"/>
      <c r="II208" s="22"/>
    </row>
    <row r="209" spans="1:243" s="21" customFormat="1" ht="63.75" customHeight="1">
      <c r="A209" s="33">
        <v>197</v>
      </c>
      <c r="B209" s="74" t="s">
        <v>533</v>
      </c>
      <c r="C209" s="96" t="s">
        <v>249</v>
      </c>
      <c r="D209" s="102">
        <v>15</v>
      </c>
      <c r="E209" s="115" t="s">
        <v>278</v>
      </c>
      <c r="F209" s="87">
        <v>317.8672</v>
      </c>
      <c r="G209" s="76"/>
      <c r="H209" s="76"/>
      <c r="I209" s="77" t="s">
        <v>40</v>
      </c>
      <c r="J209" s="78">
        <f>IF(I209="Less(-)",-1,1)</f>
        <v>1</v>
      </c>
      <c r="K209" s="79" t="s">
        <v>64</v>
      </c>
      <c r="L209" s="79" t="s">
        <v>7</v>
      </c>
      <c r="M209" s="80"/>
      <c r="N209" s="76"/>
      <c r="O209" s="76"/>
      <c r="P209" s="81"/>
      <c r="Q209" s="76"/>
      <c r="R209" s="76"/>
      <c r="S209" s="81"/>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3">
        <f>total_amount_ba($B$2,$D$2,D209,F209,J209,K209,M209)</f>
        <v>4768.008000000001</v>
      </c>
      <c r="BB209" s="84">
        <f>BA209+SUM(N209:AZ209)</f>
        <v>4768.008000000001</v>
      </c>
      <c r="BC209" s="85" t="str">
        <f>SpellNumber(L209,BB209)</f>
        <v>INR  Four Thousand Seven Hundred &amp; Sixty Eight  and Paise One Only</v>
      </c>
      <c r="BE209" s="94">
        <v>893</v>
      </c>
      <c r="BF209" s="75">
        <v>1613</v>
      </c>
      <c r="BG209" s="90">
        <f t="shared" si="28"/>
        <v>1824.6256000000003</v>
      </c>
      <c r="BH209" s="90">
        <f t="shared" si="29"/>
        <v>1010.1616000000001</v>
      </c>
      <c r="BI209" s="86">
        <v>4132</v>
      </c>
      <c r="BJ209" s="90">
        <f aca="true" t="shared" si="31" ref="BJ209:BJ257">BI209*1.12*1.01</f>
        <v>4674.1184</v>
      </c>
      <c r="BK209" s="87">
        <v>281</v>
      </c>
      <c r="BL209" s="90">
        <f t="shared" si="30"/>
        <v>317.8672</v>
      </c>
      <c r="IE209" s="22"/>
      <c r="IF209" s="22"/>
      <c r="IG209" s="22"/>
      <c r="IH209" s="22"/>
      <c r="II209" s="22"/>
    </row>
    <row r="210" spans="1:243" s="21" customFormat="1" ht="69" customHeight="1">
      <c r="A210" s="33">
        <v>198</v>
      </c>
      <c r="B210" s="74" t="s">
        <v>534</v>
      </c>
      <c r="C210" s="96" t="s">
        <v>250</v>
      </c>
      <c r="D210" s="102">
        <v>30</v>
      </c>
      <c r="E210" s="115" t="s">
        <v>278</v>
      </c>
      <c r="F210" s="87">
        <v>27.1488</v>
      </c>
      <c r="G210" s="76"/>
      <c r="H210" s="76"/>
      <c r="I210" s="77" t="s">
        <v>40</v>
      </c>
      <c r="J210" s="78">
        <f>IF(I210="Less(-)",-1,1)</f>
        <v>1</v>
      </c>
      <c r="K210" s="79" t="s">
        <v>64</v>
      </c>
      <c r="L210" s="79" t="s">
        <v>7</v>
      </c>
      <c r="M210" s="80"/>
      <c r="N210" s="76"/>
      <c r="O210" s="76"/>
      <c r="P210" s="81"/>
      <c r="Q210" s="76"/>
      <c r="R210" s="76"/>
      <c r="S210" s="81"/>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3">
        <f>total_amount_ba($B$2,$D$2,D210,F210,J210,K210,M210)</f>
        <v>814.464</v>
      </c>
      <c r="BB210" s="84">
        <f>BA210+SUM(N210:AZ210)</f>
        <v>814.464</v>
      </c>
      <c r="BC210" s="85" t="str">
        <f>SpellNumber(L210,BB210)</f>
        <v>INR  Eight Hundred &amp; Fourteen  and Paise Forty Six Only</v>
      </c>
      <c r="BE210" s="94">
        <v>249</v>
      </c>
      <c r="BF210" s="75">
        <v>1015</v>
      </c>
      <c r="BG210" s="90">
        <f t="shared" si="28"/>
        <v>1148.1680000000001</v>
      </c>
      <c r="BH210" s="90">
        <f t="shared" si="29"/>
        <v>281.66880000000003</v>
      </c>
      <c r="BI210" s="86">
        <v>5418</v>
      </c>
      <c r="BJ210" s="90">
        <f t="shared" si="31"/>
        <v>6128.841600000001</v>
      </c>
      <c r="BK210" s="87">
        <v>24</v>
      </c>
      <c r="BL210" s="90">
        <f t="shared" si="30"/>
        <v>27.1488</v>
      </c>
      <c r="IE210" s="22"/>
      <c r="IF210" s="22"/>
      <c r="IG210" s="22"/>
      <c r="IH210" s="22"/>
      <c r="II210" s="22"/>
    </row>
    <row r="211" spans="1:243" s="21" customFormat="1" ht="71.25" customHeight="1">
      <c r="A211" s="33">
        <v>199</v>
      </c>
      <c r="B211" s="74" t="s">
        <v>535</v>
      </c>
      <c r="C211" s="96" t="s">
        <v>251</v>
      </c>
      <c r="D211" s="102">
        <v>10</v>
      </c>
      <c r="E211" s="115" t="s">
        <v>278</v>
      </c>
      <c r="F211" s="87">
        <v>41.854400000000005</v>
      </c>
      <c r="G211" s="76"/>
      <c r="H211" s="76"/>
      <c r="I211" s="77" t="s">
        <v>40</v>
      </c>
      <c r="J211" s="78">
        <f t="shared" si="24"/>
        <v>1</v>
      </c>
      <c r="K211" s="79" t="s">
        <v>64</v>
      </c>
      <c r="L211" s="79" t="s">
        <v>7</v>
      </c>
      <c r="M211" s="80"/>
      <c r="N211" s="76"/>
      <c r="O211" s="76"/>
      <c r="P211" s="81"/>
      <c r="Q211" s="76"/>
      <c r="R211" s="76"/>
      <c r="S211" s="81"/>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3">
        <f t="shared" si="25"/>
        <v>418.54400000000004</v>
      </c>
      <c r="BB211" s="84">
        <f t="shared" si="26"/>
        <v>418.54400000000004</v>
      </c>
      <c r="BC211" s="85" t="str">
        <f t="shared" si="27"/>
        <v>INR  Four Hundred &amp; Eighteen  and Paise Fifty Four Only</v>
      </c>
      <c r="BE211" s="94">
        <v>1211</v>
      </c>
      <c r="BF211" s="75">
        <v>485</v>
      </c>
      <c r="BG211" s="90">
        <f t="shared" si="28"/>
        <v>548.6320000000001</v>
      </c>
      <c r="BH211" s="90">
        <f t="shared" si="29"/>
        <v>1369.8832000000002</v>
      </c>
      <c r="BI211" s="86">
        <v>8568</v>
      </c>
      <c r="BJ211" s="90">
        <f t="shared" si="31"/>
        <v>9692.121600000002</v>
      </c>
      <c r="BK211" s="87">
        <v>37</v>
      </c>
      <c r="BL211" s="90">
        <f t="shared" si="30"/>
        <v>41.854400000000005</v>
      </c>
      <c r="IE211" s="22"/>
      <c r="IF211" s="22"/>
      <c r="IG211" s="22"/>
      <c r="IH211" s="22"/>
      <c r="II211" s="22"/>
    </row>
    <row r="212" spans="1:243" s="21" customFormat="1" ht="70.5" customHeight="1">
      <c r="A212" s="33">
        <v>200</v>
      </c>
      <c r="B212" s="74" t="s">
        <v>536</v>
      </c>
      <c r="C212" s="96" t="s">
        <v>252</v>
      </c>
      <c r="D212" s="102">
        <v>10</v>
      </c>
      <c r="E212" s="115" t="s">
        <v>278</v>
      </c>
      <c r="F212" s="87">
        <v>57.6912</v>
      </c>
      <c r="G212" s="76"/>
      <c r="H212" s="76"/>
      <c r="I212" s="77" t="s">
        <v>40</v>
      </c>
      <c r="J212" s="78">
        <f t="shared" si="24"/>
        <v>1</v>
      </c>
      <c r="K212" s="79" t="s">
        <v>64</v>
      </c>
      <c r="L212" s="79" t="s">
        <v>7</v>
      </c>
      <c r="M212" s="80"/>
      <c r="N212" s="76"/>
      <c r="O212" s="76"/>
      <c r="P212" s="81"/>
      <c r="Q212" s="76"/>
      <c r="R212" s="76"/>
      <c r="S212" s="81"/>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3">
        <f t="shared" si="25"/>
        <v>576.912</v>
      </c>
      <c r="BB212" s="84">
        <f t="shared" si="26"/>
        <v>576.912</v>
      </c>
      <c r="BC212" s="85" t="str">
        <f t="shared" si="27"/>
        <v>INR  Five Hundred &amp; Seventy Six  and Paise Ninety One Only</v>
      </c>
      <c r="BE212" s="94">
        <v>938</v>
      </c>
      <c r="BF212" s="75">
        <v>91</v>
      </c>
      <c r="BG212" s="90">
        <f t="shared" si="28"/>
        <v>102.93920000000001</v>
      </c>
      <c r="BH212" s="90">
        <f t="shared" si="29"/>
        <v>1061.0656000000001</v>
      </c>
      <c r="BI212" s="86">
        <v>3998</v>
      </c>
      <c r="BJ212" s="90">
        <f t="shared" si="31"/>
        <v>4522.537600000001</v>
      </c>
      <c r="BK212" s="87">
        <v>51</v>
      </c>
      <c r="BL212" s="90">
        <f t="shared" si="30"/>
        <v>57.6912</v>
      </c>
      <c r="IE212" s="22"/>
      <c r="IF212" s="22"/>
      <c r="IG212" s="22"/>
      <c r="IH212" s="22"/>
      <c r="II212" s="22"/>
    </row>
    <row r="213" spans="1:243" s="21" customFormat="1" ht="266.25" customHeight="1">
      <c r="A213" s="33">
        <v>201</v>
      </c>
      <c r="B213" s="74" t="s">
        <v>537</v>
      </c>
      <c r="C213" s="96" t="s">
        <v>253</v>
      </c>
      <c r="D213" s="102">
        <v>25</v>
      </c>
      <c r="E213" s="115" t="s">
        <v>277</v>
      </c>
      <c r="F213" s="87">
        <v>50.904</v>
      </c>
      <c r="G213" s="76"/>
      <c r="H213" s="76"/>
      <c r="I213" s="77" t="s">
        <v>40</v>
      </c>
      <c r="J213" s="78">
        <f>IF(I213="Less(-)",-1,1)</f>
        <v>1</v>
      </c>
      <c r="K213" s="79" t="s">
        <v>64</v>
      </c>
      <c r="L213" s="79" t="s">
        <v>7</v>
      </c>
      <c r="M213" s="80"/>
      <c r="N213" s="76"/>
      <c r="O213" s="76"/>
      <c r="P213" s="81"/>
      <c r="Q213" s="76"/>
      <c r="R213" s="76"/>
      <c r="S213" s="81"/>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3">
        <f>total_amount_ba($B$2,$D$2,D213,F213,J213,K213,M213)</f>
        <v>1272.6000000000001</v>
      </c>
      <c r="BB213" s="84">
        <f>BA213+SUM(N213:AZ213)</f>
        <v>1272.6000000000001</v>
      </c>
      <c r="BC213" s="85" t="str">
        <f>SpellNumber(L213,BB213)</f>
        <v>INR  One Thousand Two Hundred &amp; Seventy Two  and Paise Sixty Only</v>
      </c>
      <c r="BE213" s="94">
        <v>406</v>
      </c>
      <c r="BF213" s="75">
        <v>3260</v>
      </c>
      <c r="BG213" s="90">
        <f t="shared" si="28"/>
        <v>3687.7120000000004</v>
      </c>
      <c r="BH213" s="90">
        <f t="shared" si="29"/>
        <v>459.26720000000006</v>
      </c>
      <c r="BI213" s="86">
        <v>816</v>
      </c>
      <c r="BJ213" s="90">
        <f t="shared" si="31"/>
        <v>923.0592</v>
      </c>
      <c r="BK213" s="87">
        <v>45</v>
      </c>
      <c r="BL213" s="90">
        <f t="shared" si="30"/>
        <v>50.904</v>
      </c>
      <c r="IE213" s="22"/>
      <c r="IF213" s="22"/>
      <c r="IG213" s="22"/>
      <c r="IH213" s="22"/>
      <c r="II213" s="22"/>
    </row>
    <row r="214" spans="1:243" s="21" customFormat="1" ht="256.5" customHeight="1">
      <c r="A214" s="33">
        <v>202</v>
      </c>
      <c r="B214" s="74" t="s">
        <v>539</v>
      </c>
      <c r="C214" s="96" t="s">
        <v>254</v>
      </c>
      <c r="D214" s="102">
        <v>135</v>
      </c>
      <c r="E214" s="115" t="s">
        <v>277</v>
      </c>
      <c r="F214" s="87">
        <v>64.47840000000001</v>
      </c>
      <c r="G214" s="76"/>
      <c r="H214" s="76"/>
      <c r="I214" s="77" t="s">
        <v>40</v>
      </c>
      <c r="J214" s="78">
        <f>IF(I214="Less(-)",-1,1)</f>
        <v>1</v>
      </c>
      <c r="K214" s="79" t="s">
        <v>64</v>
      </c>
      <c r="L214" s="79" t="s">
        <v>7</v>
      </c>
      <c r="M214" s="80"/>
      <c r="N214" s="76"/>
      <c r="O214" s="76"/>
      <c r="P214" s="81"/>
      <c r="Q214" s="76"/>
      <c r="R214" s="76"/>
      <c r="S214" s="81"/>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3">
        <f>total_amount_ba($B$2,$D$2,D214,F214,J214,K214,M214)</f>
        <v>8704.584</v>
      </c>
      <c r="BB214" s="84">
        <f>BA214+SUM(N214:AZ214)</f>
        <v>8704.584</v>
      </c>
      <c r="BC214" s="85" t="str">
        <f>SpellNumber(L214,BB214)</f>
        <v>INR  Eight Thousand Seven Hundred &amp; Four  and Paise Fifty Eight Only</v>
      </c>
      <c r="BE214" s="94">
        <v>331</v>
      </c>
      <c r="BF214" s="75">
        <v>1497</v>
      </c>
      <c r="BG214" s="90">
        <f t="shared" si="28"/>
        <v>1693.4064</v>
      </c>
      <c r="BH214" s="90">
        <f t="shared" si="29"/>
        <v>374.4272</v>
      </c>
      <c r="BI214" s="86">
        <v>13805</v>
      </c>
      <c r="BJ214" s="90">
        <f t="shared" si="31"/>
        <v>15616.216000000002</v>
      </c>
      <c r="BK214" s="87">
        <v>57</v>
      </c>
      <c r="BL214" s="90">
        <f t="shared" si="30"/>
        <v>64.47840000000001</v>
      </c>
      <c r="IE214" s="22"/>
      <c r="IF214" s="22"/>
      <c r="IG214" s="22"/>
      <c r="IH214" s="22"/>
      <c r="II214" s="22"/>
    </row>
    <row r="215" spans="1:243" s="21" customFormat="1" ht="252.75" customHeight="1">
      <c r="A215" s="33">
        <v>203</v>
      </c>
      <c r="B215" s="74" t="s">
        <v>541</v>
      </c>
      <c r="C215" s="96" t="s">
        <v>255</v>
      </c>
      <c r="D215" s="102">
        <v>6</v>
      </c>
      <c r="E215" s="115" t="s">
        <v>277</v>
      </c>
      <c r="F215" s="87">
        <v>74.6592</v>
      </c>
      <c r="G215" s="76"/>
      <c r="H215" s="76"/>
      <c r="I215" s="77" t="s">
        <v>40</v>
      </c>
      <c r="J215" s="78">
        <f t="shared" si="24"/>
        <v>1</v>
      </c>
      <c r="K215" s="79" t="s">
        <v>64</v>
      </c>
      <c r="L215" s="79" t="s">
        <v>7</v>
      </c>
      <c r="M215" s="80"/>
      <c r="N215" s="76"/>
      <c r="O215" s="76"/>
      <c r="P215" s="81"/>
      <c r="Q215" s="76"/>
      <c r="R215" s="76"/>
      <c r="S215" s="81"/>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3">
        <f t="shared" si="25"/>
        <v>447.9552</v>
      </c>
      <c r="BB215" s="84">
        <f t="shared" si="26"/>
        <v>447.9552</v>
      </c>
      <c r="BC215" s="85" t="str">
        <f t="shared" si="27"/>
        <v>INR  Four Hundred &amp; Forty Seven  and Paise Ninety Six Only</v>
      </c>
      <c r="BD215" s="69"/>
      <c r="BE215" s="94">
        <v>329</v>
      </c>
      <c r="BF215" s="75">
        <v>107</v>
      </c>
      <c r="BG215" s="90">
        <f t="shared" si="28"/>
        <v>121.03840000000002</v>
      </c>
      <c r="BH215" s="90">
        <f t="shared" si="29"/>
        <v>372.1648</v>
      </c>
      <c r="BI215" s="86">
        <v>3125</v>
      </c>
      <c r="BJ215" s="90">
        <f t="shared" si="31"/>
        <v>3535.0000000000005</v>
      </c>
      <c r="BK215" s="87">
        <v>66</v>
      </c>
      <c r="BL215" s="90">
        <f t="shared" si="30"/>
        <v>74.6592</v>
      </c>
      <c r="IE215" s="22"/>
      <c r="IF215" s="22"/>
      <c r="IG215" s="22"/>
      <c r="IH215" s="22"/>
      <c r="II215" s="22"/>
    </row>
    <row r="216" spans="1:243" s="21" customFormat="1" ht="271.5" customHeight="1">
      <c r="A216" s="33">
        <v>204</v>
      </c>
      <c r="B216" s="74" t="s">
        <v>538</v>
      </c>
      <c r="C216" s="96" t="s">
        <v>256</v>
      </c>
      <c r="D216" s="102">
        <v>5</v>
      </c>
      <c r="E216" s="115" t="s">
        <v>277</v>
      </c>
      <c r="F216" s="87">
        <v>82.5776</v>
      </c>
      <c r="G216" s="76"/>
      <c r="H216" s="76"/>
      <c r="I216" s="77" t="s">
        <v>40</v>
      </c>
      <c r="J216" s="78">
        <f t="shared" si="24"/>
        <v>1</v>
      </c>
      <c r="K216" s="79" t="s">
        <v>64</v>
      </c>
      <c r="L216" s="79" t="s">
        <v>7</v>
      </c>
      <c r="M216" s="80"/>
      <c r="N216" s="76"/>
      <c r="O216" s="76"/>
      <c r="P216" s="81"/>
      <c r="Q216" s="76"/>
      <c r="R216" s="76"/>
      <c r="S216" s="81"/>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3">
        <f t="shared" si="25"/>
        <v>412.88800000000003</v>
      </c>
      <c r="BB216" s="84">
        <f t="shared" si="26"/>
        <v>412.88800000000003</v>
      </c>
      <c r="BC216" s="85" t="str">
        <f t="shared" si="27"/>
        <v>INR  Four Hundred &amp; Twelve  and Paise Eighty Nine Only</v>
      </c>
      <c r="BD216" s="69"/>
      <c r="BE216" s="94">
        <v>100</v>
      </c>
      <c r="BF216" s="75">
        <v>592</v>
      </c>
      <c r="BG216" s="90">
        <f t="shared" si="28"/>
        <v>669.6704000000001</v>
      </c>
      <c r="BH216" s="90">
        <f t="shared" si="29"/>
        <v>113.12000000000002</v>
      </c>
      <c r="BI216" s="86">
        <v>5976</v>
      </c>
      <c r="BJ216" s="90">
        <f t="shared" si="31"/>
        <v>6760.051200000001</v>
      </c>
      <c r="BK216" s="87">
        <v>73</v>
      </c>
      <c r="BL216" s="90">
        <f t="shared" si="30"/>
        <v>82.5776</v>
      </c>
      <c r="IE216" s="22"/>
      <c r="IF216" s="22"/>
      <c r="IG216" s="22"/>
      <c r="IH216" s="22"/>
      <c r="II216" s="22"/>
    </row>
    <row r="217" spans="1:243" s="21" customFormat="1" ht="248.25" customHeight="1">
      <c r="A217" s="33">
        <v>205</v>
      </c>
      <c r="B217" s="74" t="s">
        <v>540</v>
      </c>
      <c r="C217" s="96" t="s">
        <v>257</v>
      </c>
      <c r="D217" s="102">
        <v>5</v>
      </c>
      <c r="E217" s="115" t="s">
        <v>277</v>
      </c>
      <c r="F217" s="87">
        <v>95.02080000000001</v>
      </c>
      <c r="G217" s="76"/>
      <c r="H217" s="76"/>
      <c r="I217" s="77" t="s">
        <v>40</v>
      </c>
      <c r="J217" s="78">
        <f>IF(I217="Less(-)",-1,1)</f>
        <v>1</v>
      </c>
      <c r="K217" s="79" t="s">
        <v>64</v>
      </c>
      <c r="L217" s="79" t="s">
        <v>7</v>
      </c>
      <c r="M217" s="80"/>
      <c r="N217" s="76"/>
      <c r="O217" s="76"/>
      <c r="P217" s="81"/>
      <c r="Q217" s="76"/>
      <c r="R217" s="76"/>
      <c r="S217" s="81"/>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3">
        <f>total_amount_ba($B$2,$D$2,D217,F217,J217,K217,M217)</f>
        <v>475.10400000000004</v>
      </c>
      <c r="BB217" s="84">
        <f>BA217+SUM(N217:AZ217)</f>
        <v>475.10400000000004</v>
      </c>
      <c r="BC217" s="85" t="str">
        <f>SpellNumber(L217,BB217)</f>
        <v>INR  Four Hundred &amp; Seventy Five  and Paise Ten Only</v>
      </c>
      <c r="BE217" s="94">
        <v>376</v>
      </c>
      <c r="BF217" s="75">
        <v>475</v>
      </c>
      <c r="BG217" s="90">
        <f t="shared" si="28"/>
        <v>537.32</v>
      </c>
      <c r="BH217" s="90">
        <f t="shared" si="29"/>
        <v>425.3312000000001</v>
      </c>
      <c r="BI217" s="86">
        <v>1869</v>
      </c>
      <c r="BJ217" s="90">
        <f t="shared" si="31"/>
        <v>2114.2128000000002</v>
      </c>
      <c r="BK217" s="87">
        <v>84</v>
      </c>
      <c r="BL217" s="90">
        <f t="shared" si="30"/>
        <v>95.02080000000001</v>
      </c>
      <c r="IE217" s="22"/>
      <c r="IF217" s="22"/>
      <c r="IG217" s="22"/>
      <c r="IH217" s="22"/>
      <c r="II217" s="22"/>
    </row>
    <row r="218" spans="1:243" s="21" customFormat="1" ht="258.75" customHeight="1">
      <c r="A218" s="33">
        <v>206</v>
      </c>
      <c r="B218" s="74" t="s">
        <v>542</v>
      </c>
      <c r="C218" s="96" t="s">
        <v>258</v>
      </c>
      <c r="D218" s="102">
        <v>50</v>
      </c>
      <c r="E218" s="115" t="s">
        <v>277</v>
      </c>
      <c r="F218" s="87">
        <v>105.20160000000001</v>
      </c>
      <c r="G218" s="76"/>
      <c r="H218" s="76"/>
      <c r="I218" s="77" t="s">
        <v>40</v>
      </c>
      <c r="J218" s="78">
        <f aca="true" t="shared" si="32" ref="J218:J243">IF(I218="Less(-)",-1,1)</f>
        <v>1</v>
      </c>
      <c r="K218" s="79" t="s">
        <v>64</v>
      </c>
      <c r="L218" s="79" t="s">
        <v>7</v>
      </c>
      <c r="M218" s="80"/>
      <c r="N218" s="76"/>
      <c r="O218" s="76"/>
      <c r="P218" s="81"/>
      <c r="Q218" s="76"/>
      <c r="R218" s="76"/>
      <c r="S218" s="81"/>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3">
        <f aca="true" t="shared" si="33" ref="BA218:BA243">total_amount_ba($B$2,$D$2,D218,F218,J218,K218,M218)</f>
        <v>5260.080000000001</v>
      </c>
      <c r="BB218" s="84">
        <f aca="true" t="shared" si="34" ref="BB218:BB243">BA218+SUM(N218:AZ218)</f>
        <v>5260.080000000001</v>
      </c>
      <c r="BC218" s="85" t="str">
        <f aca="true" t="shared" si="35" ref="BC218:BC243">SpellNumber(L218,BB218)</f>
        <v>INR  Five Thousand Two Hundred &amp; Sixty  and Paise Eight Only</v>
      </c>
      <c r="BD218" s="69"/>
      <c r="BE218" s="94">
        <v>196</v>
      </c>
      <c r="BF218" s="75">
        <v>613</v>
      </c>
      <c r="BG218" s="90">
        <f t="shared" si="28"/>
        <v>693.4256</v>
      </c>
      <c r="BH218" s="90">
        <f t="shared" si="29"/>
        <v>221.7152</v>
      </c>
      <c r="BI218" s="86">
        <v>3346</v>
      </c>
      <c r="BJ218" s="90">
        <f t="shared" si="31"/>
        <v>3784.9952000000003</v>
      </c>
      <c r="BK218" s="87">
        <v>93</v>
      </c>
      <c r="BL218" s="90">
        <f t="shared" si="30"/>
        <v>105.20160000000001</v>
      </c>
      <c r="IE218" s="22"/>
      <c r="IF218" s="22"/>
      <c r="IG218" s="22"/>
      <c r="IH218" s="22"/>
      <c r="II218" s="22"/>
    </row>
    <row r="219" spans="1:243" s="21" customFormat="1" ht="312.75" customHeight="1">
      <c r="A219" s="33">
        <v>207</v>
      </c>
      <c r="B219" s="74" t="s">
        <v>543</v>
      </c>
      <c r="C219" s="96" t="s">
        <v>259</v>
      </c>
      <c r="D219" s="102">
        <v>45</v>
      </c>
      <c r="E219" s="115" t="s">
        <v>277</v>
      </c>
      <c r="F219" s="87">
        <v>330.3104</v>
      </c>
      <c r="G219" s="76"/>
      <c r="H219" s="76"/>
      <c r="I219" s="77" t="s">
        <v>40</v>
      </c>
      <c r="J219" s="78">
        <f t="shared" si="32"/>
        <v>1</v>
      </c>
      <c r="K219" s="79" t="s">
        <v>64</v>
      </c>
      <c r="L219" s="79" t="s">
        <v>7</v>
      </c>
      <c r="M219" s="80"/>
      <c r="N219" s="76"/>
      <c r="O219" s="76"/>
      <c r="P219" s="81"/>
      <c r="Q219" s="76"/>
      <c r="R219" s="76"/>
      <c r="S219" s="81"/>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3">
        <f t="shared" si="33"/>
        <v>14863.968</v>
      </c>
      <c r="BB219" s="84">
        <f t="shared" si="34"/>
        <v>14863.968</v>
      </c>
      <c r="BC219" s="85" t="str">
        <f t="shared" si="35"/>
        <v>INR  Fourteen Thousand Eight Hundred &amp; Sixty Three  and Paise Ninety Seven Only</v>
      </c>
      <c r="BE219" s="94">
        <v>1369</v>
      </c>
      <c r="BF219" s="75">
        <v>861</v>
      </c>
      <c r="BG219" s="90">
        <f t="shared" si="28"/>
        <v>973.9632</v>
      </c>
      <c r="BH219" s="90">
        <f t="shared" si="29"/>
        <v>1548.6128</v>
      </c>
      <c r="BI219" s="86">
        <v>162</v>
      </c>
      <c r="BJ219" s="90">
        <f t="shared" si="31"/>
        <v>183.25440000000003</v>
      </c>
      <c r="BK219" s="87">
        <v>292</v>
      </c>
      <c r="BL219" s="90">
        <f t="shared" si="30"/>
        <v>330.3104</v>
      </c>
      <c r="IE219" s="22"/>
      <c r="IF219" s="22"/>
      <c r="IG219" s="22"/>
      <c r="IH219" s="22"/>
      <c r="II219" s="22"/>
    </row>
    <row r="220" spans="1:243" s="21" customFormat="1" ht="325.5" customHeight="1">
      <c r="A220" s="33">
        <v>208</v>
      </c>
      <c r="B220" s="74" t="s">
        <v>544</v>
      </c>
      <c r="C220" s="96" t="s">
        <v>260</v>
      </c>
      <c r="D220" s="102">
        <v>80</v>
      </c>
      <c r="E220" s="115" t="s">
        <v>277</v>
      </c>
      <c r="F220" s="87">
        <v>266.96320000000003</v>
      </c>
      <c r="G220" s="76"/>
      <c r="H220" s="76"/>
      <c r="I220" s="77" t="s">
        <v>40</v>
      </c>
      <c r="J220" s="78">
        <f t="shared" si="32"/>
        <v>1</v>
      </c>
      <c r="K220" s="79" t="s">
        <v>64</v>
      </c>
      <c r="L220" s="79" t="s">
        <v>7</v>
      </c>
      <c r="M220" s="80"/>
      <c r="N220" s="76"/>
      <c r="O220" s="76"/>
      <c r="P220" s="81"/>
      <c r="Q220" s="76"/>
      <c r="R220" s="76"/>
      <c r="S220" s="81"/>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3">
        <f t="shared" si="33"/>
        <v>21357.056000000004</v>
      </c>
      <c r="BB220" s="84">
        <f t="shared" si="34"/>
        <v>21357.056000000004</v>
      </c>
      <c r="BC220" s="85" t="str">
        <f t="shared" si="35"/>
        <v>INR  Twenty One Thousand Three Hundred &amp; Fifty Seven  and Paise Six Only</v>
      </c>
      <c r="BF220" s="75">
        <v>815</v>
      </c>
      <c r="BG220" s="90">
        <f t="shared" si="28"/>
        <v>921.9280000000001</v>
      </c>
      <c r="BH220" s="87">
        <v>918</v>
      </c>
      <c r="BI220" s="86">
        <v>162</v>
      </c>
      <c r="BJ220" s="90">
        <f t="shared" si="31"/>
        <v>183.25440000000003</v>
      </c>
      <c r="BK220" s="87">
        <v>236</v>
      </c>
      <c r="BL220" s="90">
        <f t="shared" si="30"/>
        <v>266.96320000000003</v>
      </c>
      <c r="IE220" s="22"/>
      <c r="IF220" s="22"/>
      <c r="IG220" s="22"/>
      <c r="IH220" s="22"/>
      <c r="II220" s="22"/>
    </row>
    <row r="221" spans="1:243" s="21" customFormat="1" ht="327.75" customHeight="1">
      <c r="A221" s="33">
        <v>209</v>
      </c>
      <c r="B221" s="74" t="s">
        <v>545</v>
      </c>
      <c r="C221" s="96" t="s">
        <v>261</v>
      </c>
      <c r="D221" s="102">
        <v>20</v>
      </c>
      <c r="E221" s="115" t="s">
        <v>277</v>
      </c>
      <c r="F221" s="87">
        <v>200.22240000000002</v>
      </c>
      <c r="G221" s="76"/>
      <c r="H221" s="76"/>
      <c r="I221" s="77" t="s">
        <v>40</v>
      </c>
      <c r="J221" s="78">
        <f>IF(I221="Less(-)",-1,1)</f>
        <v>1</v>
      </c>
      <c r="K221" s="79" t="s">
        <v>64</v>
      </c>
      <c r="L221" s="79" t="s">
        <v>7</v>
      </c>
      <c r="M221" s="80"/>
      <c r="N221" s="76"/>
      <c r="O221" s="76"/>
      <c r="P221" s="81"/>
      <c r="Q221" s="76"/>
      <c r="R221" s="76"/>
      <c r="S221" s="81"/>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3">
        <f>total_amount_ba($B$2,$D$2,D221,F221,J221,K221,M221)</f>
        <v>4004.4480000000003</v>
      </c>
      <c r="BB221" s="84">
        <f>BA221+SUM(N221:AZ221)</f>
        <v>4004.4480000000003</v>
      </c>
      <c r="BC221" s="85" t="str">
        <f>SpellNumber(L221,BB221)</f>
        <v>INR  Four Thousand  &amp;Four  and Paise Forty Five Only</v>
      </c>
      <c r="BF221" s="75">
        <v>2390</v>
      </c>
      <c r="BG221" s="90">
        <f t="shared" si="28"/>
        <v>2703.568</v>
      </c>
      <c r="BH221" s="87">
        <v>438</v>
      </c>
      <c r="BI221" s="86">
        <v>162</v>
      </c>
      <c r="BJ221" s="90">
        <f t="shared" si="31"/>
        <v>183.25440000000003</v>
      </c>
      <c r="BK221" s="87">
        <v>177</v>
      </c>
      <c r="BL221" s="90">
        <f t="shared" si="30"/>
        <v>200.22240000000002</v>
      </c>
      <c r="IE221" s="22"/>
      <c r="IF221" s="22"/>
      <c r="IG221" s="22"/>
      <c r="IH221" s="22"/>
      <c r="II221" s="22"/>
    </row>
    <row r="222" spans="1:243" s="21" customFormat="1" ht="313.5" customHeight="1">
      <c r="A222" s="33">
        <v>210</v>
      </c>
      <c r="B222" s="74" t="s">
        <v>546</v>
      </c>
      <c r="C222" s="96" t="s">
        <v>262</v>
      </c>
      <c r="D222" s="102">
        <v>30</v>
      </c>
      <c r="E222" s="115" t="s">
        <v>277</v>
      </c>
      <c r="F222" s="87">
        <v>145.92480000000003</v>
      </c>
      <c r="G222" s="76"/>
      <c r="H222" s="76"/>
      <c r="I222" s="77" t="s">
        <v>40</v>
      </c>
      <c r="J222" s="78">
        <f t="shared" si="32"/>
        <v>1</v>
      </c>
      <c r="K222" s="79" t="s">
        <v>64</v>
      </c>
      <c r="L222" s="79" t="s">
        <v>7</v>
      </c>
      <c r="M222" s="80"/>
      <c r="N222" s="76"/>
      <c r="O222" s="76"/>
      <c r="P222" s="81"/>
      <c r="Q222" s="76"/>
      <c r="R222" s="76"/>
      <c r="S222" s="81"/>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3">
        <f t="shared" si="33"/>
        <v>4377.744000000001</v>
      </c>
      <c r="BB222" s="84">
        <f t="shared" si="34"/>
        <v>4377.744000000001</v>
      </c>
      <c r="BC222" s="85" t="str">
        <f t="shared" si="35"/>
        <v>INR  Four Thousand Three Hundred &amp; Seventy Seven  and Paise Seventy Four Only</v>
      </c>
      <c r="BF222" s="75">
        <v>452</v>
      </c>
      <c r="BG222" s="90">
        <f t="shared" si="28"/>
        <v>511.3024000000001</v>
      </c>
      <c r="BH222" s="87">
        <v>248</v>
      </c>
      <c r="BI222" s="86">
        <v>127</v>
      </c>
      <c r="BJ222" s="90">
        <f t="shared" si="31"/>
        <v>143.66240000000002</v>
      </c>
      <c r="BK222" s="87">
        <v>129</v>
      </c>
      <c r="BL222" s="90">
        <f t="shared" si="30"/>
        <v>145.92480000000003</v>
      </c>
      <c r="IE222" s="22"/>
      <c r="IF222" s="22"/>
      <c r="IG222" s="22"/>
      <c r="IH222" s="22"/>
      <c r="II222" s="22"/>
    </row>
    <row r="223" spans="1:243" s="21" customFormat="1" ht="308.25" customHeight="1">
      <c r="A223" s="33">
        <v>211</v>
      </c>
      <c r="B223" s="74" t="s">
        <v>547</v>
      </c>
      <c r="C223" s="96" t="s">
        <v>263</v>
      </c>
      <c r="D223" s="102">
        <v>45</v>
      </c>
      <c r="E223" s="115" t="s">
        <v>277</v>
      </c>
      <c r="F223" s="87">
        <v>114.25120000000001</v>
      </c>
      <c r="G223" s="76"/>
      <c r="H223" s="76"/>
      <c r="I223" s="77" t="s">
        <v>40</v>
      </c>
      <c r="J223" s="78">
        <f t="shared" si="32"/>
        <v>1</v>
      </c>
      <c r="K223" s="79" t="s">
        <v>64</v>
      </c>
      <c r="L223" s="79" t="s">
        <v>7</v>
      </c>
      <c r="M223" s="80"/>
      <c r="N223" s="76"/>
      <c r="O223" s="76"/>
      <c r="P223" s="81"/>
      <c r="Q223" s="76"/>
      <c r="R223" s="76"/>
      <c r="S223" s="81"/>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3">
        <f t="shared" si="33"/>
        <v>5141.304</v>
      </c>
      <c r="BB223" s="84">
        <f t="shared" si="34"/>
        <v>5141.304</v>
      </c>
      <c r="BC223" s="85" t="str">
        <f t="shared" si="35"/>
        <v>INR  Five Thousand One Hundred &amp; Forty One  and Paise Thirty Only</v>
      </c>
      <c r="BF223" s="75">
        <v>85</v>
      </c>
      <c r="BG223" s="90">
        <f t="shared" si="28"/>
        <v>96.152</v>
      </c>
      <c r="BH223" s="87">
        <v>99</v>
      </c>
      <c r="BI223" s="86">
        <v>127</v>
      </c>
      <c r="BJ223" s="90">
        <f t="shared" si="31"/>
        <v>143.66240000000002</v>
      </c>
      <c r="BK223" s="87">
        <v>101</v>
      </c>
      <c r="BL223" s="90">
        <f t="shared" si="30"/>
        <v>114.25120000000001</v>
      </c>
      <c r="IE223" s="22"/>
      <c r="IF223" s="22"/>
      <c r="IG223" s="22"/>
      <c r="IH223" s="22"/>
      <c r="II223" s="22"/>
    </row>
    <row r="224" spans="1:243" s="21" customFormat="1" ht="103.5" customHeight="1">
      <c r="A224" s="33">
        <v>212</v>
      </c>
      <c r="B224" s="74" t="s">
        <v>548</v>
      </c>
      <c r="C224" s="96" t="s">
        <v>264</v>
      </c>
      <c r="D224" s="102">
        <v>4</v>
      </c>
      <c r="E224" s="115" t="s">
        <v>278</v>
      </c>
      <c r="F224" s="86">
        <v>1861.9552000000003</v>
      </c>
      <c r="G224" s="76"/>
      <c r="H224" s="76"/>
      <c r="I224" s="77" t="s">
        <v>40</v>
      </c>
      <c r="J224" s="78">
        <f t="shared" si="32"/>
        <v>1</v>
      </c>
      <c r="K224" s="79" t="s">
        <v>64</v>
      </c>
      <c r="L224" s="79" t="s">
        <v>7</v>
      </c>
      <c r="M224" s="80"/>
      <c r="N224" s="76"/>
      <c r="O224" s="76"/>
      <c r="P224" s="81"/>
      <c r="Q224" s="76"/>
      <c r="R224" s="76"/>
      <c r="S224" s="81"/>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3">
        <f t="shared" si="33"/>
        <v>7447.820800000001</v>
      </c>
      <c r="BB224" s="84">
        <f t="shared" si="34"/>
        <v>7447.820800000001</v>
      </c>
      <c r="BC224" s="85" t="str">
        <f t="shared" si="35"/>
        <v>INR  Seven Thousand Four Hundred &amp; Forty Seven  and Paise Eighty Two Only</v>
      </c>
      <c r="BF224" s="75">
        <v>102</v>
      </c>
      <c r="BG224" s="90">
        <f t="shared" si="28"/>
        <v>115.3824</v>
      </c>
      <c r="BH224" s="87">
        <v>83</v>
      </c>
      <c r="BI224" s="86">
        <v>246</v>
      </c>
      <c r="BJ224" s="90">
        <f t="shared" si="31"/>
        <v>278.27520000000004</v>
      </c>
      <c r="BK224" s="86">
        <v>1646</v>
      </c>
      <c r="BL224" s="90">
        <f t="shared" si="30"/>
        <v>1861.9552000000003</v>
      </c>
      <c r="IE224" s="22"/>
      <c r="IF224" s="22"/>
      <c r="IG224" s="22"/>
      <c r="IH224" s="22"/>
      <c r="II224" s="22"/>
    </row>
    <row r="225" spans="1:243" s="21" customFormat="1" ht="100.5" customHeight="1">
      <c r="A225" s="33">
        <v>213</v>
      </c>
      <c r="B225" s="74" t="s">
        <v>549</v>
      </c>
      <c r="C225" s="96" t="s">
        <v>265</v>
      </c>
      <c r="D225" s="102">
        <v>12</v>
      </c>
      <c r="E225" s="115" t="s">
        <v>278</v>
      </c>
      <c r="F225" s="86">
        <v>1423.0496</v>
      </c>
      <c r="G225" s="76"/>
      <c r="H225" s="76"/>
      <c r="I225" s="77" t="s">
        <v>40</v>
      </c>
      <c r="J225" s="78">
        <f t="shared" si="32"/>
        <v>1</v>
      </c>
      <c r="K225" s="79" t="s">
        <v>64</v>
      </c>
      <c r="L225" s="79" t="s">
        <v>7</v>
      </c>
      <c r="M225" s="80"/>
      <c r="N225" s="76"/>
      <c r="O225" s="76"/>
      <c r="P225" s="81"/>
      <c r="Q225" s="76"/>
      <c r="R225" s="76"/>
      <c r="S225" s="81"/>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3">
        <f t="shared" si="33"/>
        <v>17076.5952</v>
      </c>
      <c r="BB225" s="84">
        <f t="shared" si="34"/>
        <v>17076.5952</v>
      </c>
      <c r="BC225" s="85" t="str">
        <f t="shared" si="35"/>
        <v>INR  Seventeen Thousand  &amp;Seventy Six  and Paise Sixty Only</v>
      </c>
      <c r="BF225" s="75">
        <v>10434</v>
      </c>
      <c r="BG225" s="90">
        <f t="shared" si="28"/>
        <v>11802.940800000002</v>
      </c>
      <c r="BH225" s="87">
        <v>376</v>
      </c>
      <c r="BI225" s="86">
        <v>330</v>
      </c>
      <c r="BJ225" s="90">
        <f t="shared" si="31"/>
        <v>373.29600000000005</v>
      </c>
      <c r="BK225" s="86">
        <v>1258</v>
      </c>
      <c r="BL225" s="90">
        <f t="shared" si="30"/>
        <v>1423.0496</v>
      </c>
      <c r="IE225" s="22"/>
      <c r="IF225" s="22"/>
      <c r="IG225" s="22"/>
      <c r="IH225" s="22"/>
      <c r="II225" s="22"/>
    </row>
    <row r="226" spans="1:243" s="21" customFormat="1" ht="105" customHeight="1">
      <c r="A226" s="33">
        <v>214</v>
      </c>
      <c r="B226" s="74" t="s">
        <v>550</v>
      </c>
      <c r="C226" s="96" t="s">
        <v>266</v>
      </c>
      <c r="D226" s="102">
        <v>8</v>
      </c>
      <c r="E226" s="115" t="s">
        <v>278</v>
      </c>
      <c r="F226" s="86">
        <v>1031.6544000000001</v>
      </c>
      <c r="G226" s="76"/>
      <c r="H226" s="76"/>
      <c r="I226" s="77" t="s">
        <v>40</v>
      </c>
      <c r="J226" s="78">
        <f t="shared" si="32"/>
        <v>1</v>
      </c>
      <c r="K226" s="79" t="s">
        <v>64</v>
      </c>
      <c r="L226" s="79" t="s">
        <v>7</v>
      </c>
      <c r="M226" s="80"/>
      <c r="N226" s="76"/>
      <c r="O226" s="76"/>
      <c r="P226" s="81"/>
      <c r="Q226" s="76"/>
      <c r="R226" s="76"/>
      <c r="S226" s="81"/>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3">
        <f t="shared" si="33"/>
        <v>8253.235200000001</v>
      </c>
      <c r="BB226" s="84">
        <f t="shared" si="34"/>
        <v>8253.235200000001</v>
      </c>
      <c r="BC226" s="85" t="str">
        <f t="shared" si="35"/>
        <v>INR  Eight Thousand Two Hundred &amp; Fifty Three  and Paise Twenty Four Only</v>
      </c>
      <c r="BF226" s="75">
        <v>226</v>
      </c>
      <c r="BG226" s="90">
        <f t="shared" si="28"/>
        <v>255.65120000000005</v>
      </c>
      <c r="BH226" s="87">
        <v>1267</v>
      </c>
      <c r="BI226" s="86">
        <v>320</v>
      </c>
      <c r="BJ226" s="90">
        <f t="shared" si="31"/>
        <v>361.98400000000004</v>
      </c>
      <c r="BK226" s="86">
        <v>912</v>
      </c>
      <c r="BL226" s="90">
        <f t="shared" si="30"/>
        <v>1031.6544000000001</v>
      </c>
      <c r="IE226" s="22"/>
      <c r="IF226" s="22"/>
      <c r="IG226" s="22"/>
      <c r="IH226" s="22"/>
      <c r="II226" s="22"/>
    </row>
    <row r="227" spans="1:243" s="21" customFormat="1" ht="105" customHeight="1">
      <c r="A227" s="33">
        <v>215</v>
      </c>
      <c r="B227" s="74" t="s">
        <v>551</v>
      </c>
      <c r="C227" s="96" t="s">
        <v>267</v>
      </c>
      <c r="D227" s="102">
        <v>15</v>
      </c>
      <c r="E227" s="115" t="s">
        <v>278</v>
      </c>
      <c r="F227" s="87">
        <v>743.1984</v>
      </c>
      <c r="G227" s="76"/>
      <c r="H227" s="76"/>
      <c r="I227" s="77" t="s">
        <v>40</v>
      </c>
      <c r="J227" s="78">
        <f t="shared" si="32"/>
        <v>1</v>
      </c>
      <c r="K227" s="79" t="s">
        <v>64</v>
      </c>
      <c r="L227" s="79" t="s">
        <v>7</v>
      </c>
      <c r="M227" s="80"/>
      <c r="N227" s="76"/>
      <c r="O227" s="76"/>
      <c r="P227" s="81"/>
      <c r="Q227" s="76"/>
      <c r="R227" s="76"/>
      <c r="S227" s="81"/>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3">
        <f t="shared" si="33"/>
        <v>11147.976</v>
      </c>
      <c r="BB227" s="84">
        <f t="shared" si="34"/>
        <v>11147.976</v>
      </c>
      <c r="BC227" s="85" t="str">
        <f t="shared" si="35"/>
        <v>INR  Eleven Thousand One Hundred &amp; Forty Seven  and Paise Ninety Eight Only</v>
      </c>
      <c r="BF227" s="75">
        <v>6617</v>
      </c>
      <c r="BG227" s="90">
        <f t="shared" si="28"/>
        <v>7485.150400000001</v>
      </c>
      <c r="BH227" s="87">
        <v>12074</v>
      </c>
      <c r="BI227" s="86">
        <v>227</v>
      </c>
      <c r="BJ227" s="90">
        <f t="shared" si="31"/>
        <v>256.78240000000005</v>
      </c>
      <c r="BK227" s="87">
        <v>657</v>
      </c>
      <c r="BL227" s="90">
        <f t="shared" si="30"/>
        <v>743.1984</v>
      </c>
      <c r="IE227" s="22"/>
      <c r="IF227" s="22"/>
      <c r="IG227" s="22"/>
      <c r="IH227" s="22"/>
      <c r="II227" s="22"/>
    </row>
    <row r="228" spans="1:243" s="21" customFormat="1" ht="101.25" customHeight="1">
      <c r="A228" s="33">
        <v>216</v>
      </c>
      <c r="B228" s="74" t="s">
        <v>552</v>
      </c>
      <c r="C228" s="96" t="s">
        <v>268</v>
      </c>
      <c r="D228" s="102">
        <v>15</v>
      </c>
      <c r="E228" s="115" t="s">
        <v>278</v>
      </c>
      <c r="F228" s="87">
        <v>589.3552000000001</v>
      </c>
      <c r="G228" s="76"/>
      <c r="H228" s="76"/>
      <c r="I228" s="77" t="s">
        <v>40</v>
      </c>
      <c r="J228" s="78">
        <f t="shared" si="32"/>
        <v>1</v>
      </c>
      <c r="K228" s="79" t="s">
        <v>64</v>
      </c>
      <c r="L228" s="79" t="s">
        <v>7</v>
      </c>
      <c r="M228" s="80"/>
      <c r="N228" s="76"/>
      <c r="O228" s="76"/>
      <c r="P228" s="81"/>
      <c r="Q228" s="76"/>
      <c r="R228" s="76"/>
      <c r="S228" s="81"/>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3">
        <f t="shared" si="33"/>
        <v>8840.328000000001</v>
      </c>
      <c r="BB228" s="84">
        <f t="shared" si="34"/>
        <v>8840.328000000001</v>
      </c>
      <c r="BC228" s="85" t="str">
        <f t="shared" si="35"/>
        <v>INR  Eight Thousand Eight Hundred &amp; Forty  and Paise Thirty Three Only</v>
      </c>
      <c r="BF228" s="75">
        <v>106181</v>
      </c>
      <c r="BG228" s="90">
        <f t="shared" si="28"/>
        <v>120111.94720000002</v>
      </c>
      <c r="BH228" s="87">
        <v>8996</v>
      </c>
      <c r="BI228" s="86">
        <v>100</v>
      </c>
      <c r="BJ228" s="90">
        <f t="shared" si="31"/>
        <v>113.12000000000002</v>
      </c>
      <c r="BK228" s="87">
        <v>521</v>
      </c>
      <c r="BL228" s="90">
        <f t="shared" si="30"/>
        <v>589.3552000000001</v>
      </c>
      <c r="IE228" s="22"/>
      <c r="IF228" s="22"/>
      <c r="IG228" s="22"/>
      <c r="IH228" s="22"/>
      <c r="II228" s="22"/>
    </row>
    <row r="229" spans="1:64" ht="202.5" customHeight="1">
      <c r="A229" s="33">
        <v>217</v>
      </c>
      <c r="B229" s="74" t="s">
        <v>553</v>
      </c>
      <c r="C229" s="96" t="s">
        <v>269</v>
      </c>
      <c r="D229" s="102">
        <v>10</v>
      </c>
      <c r="E229" s="115" t="s">
        <v>278</v>
      </c>
      <c r="F229" s="87">
        <v>2497.6896</v>
      </c>
      <c r="G229" s="76"/>
      <c r="H229" s="76"/>
      <c r="I229" s="77" t="s">
        <v>40</v>
      </c>
      <c r="J229" s="78">
        <f>IF(I229="Less(-)",-1,1)</f>
        <v>1</v>
      </c>
      <c r="K229" s="79" t="s">
        <v>64</v>
      </c>
      <c r="L229" s="79" t="s">
        <v>7</v>
      </c>
      <c r="M229" s="80"/>
      <c r="N229" s="76"/>
      <c r="O229" s="76"/>
      <c r="P229" s="81"/>
      <c r="Q229" s="76"/>
      <c r="R229" s="76"/>
      <c r="S229" s="81"/>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3">
        <f>total_amount_ba($B$2,$D$2,D229,F229,J229,K229,M229)</f>
        <v>24976.896</v>
      </c>
      <c r="BB229" s="84">
        <f>BA229+SUM(N229:AZ229)</f>
        <v>24976.896</v>
      </c>
      <c r="BC229" s="85" t="str">
        <f>SpellNumber(L229,BB229)</f>
        <v>INR  Twenty Four Thousand Nine Hundred &amp; Seventy Six  and Paise Ninety Only</v>
      </c>
      <c r="BI229" s="86">
        <v>172</v>
      </c>
      <c r="BJ229" s="90">
        <f t="shared" si="31"/>
        <v>194.56640000000002</v>
      </c>
      <c r="BK229" s="87">
        <v>2208</v>
      </c>
      <c r="BL229" s="90">
        <f t="shared" si="30"/>
        <v>2497.6896</v>
      </c>
    </row>
    <row r="230" spans="1:64" ht="48" customHeight="1">
      <c r="A230" s="33">
        <v>218</v>
      </c>
      <c r="B230" s="74" t="s">
        <v>554</v>
      </c>
      <c r="C230" s="96" t="s">
        <v>270</v>
      </c>
      <c r="D230" s="102">
        <v>15</v>
      </c>
      <c r="E230" s="102" t="s">
        <v>278</v>
      </c>
      <c r="F230" s="86">
        <v>1693.4064</v>
      </c>
      <c r="G230" s="76"/>
      <c r="H230" s="76"/>
      <c r="I230" s="77" t="s">
        <v>40</v>
      </c>
      <c r="J230" s="78">
        <f t="shared" si="32"/>
        <v>1</v>
      </c>
      <c r="K230" s="79" t="s">
        <v>64</v>
      </c>
      <c r="L230" s="79" t="s">
        <v>7</v>
      </c>
      <c r="M230" s="80"/>
      <c r="N230" s="76"/>
      <c r="O230" s="76"/>
      <c r="P230" s="81"/>
      <c r="Q230" s="76"/>
      <c r="R230" s="76"/>
      <c r="S230" s="81"/>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3">
        <f t="shared" si="33"/>
        <v>25401.096</v>
      </c>
      <c r="BB230" s="84">
        <f t="shared" si="34"/>
        <v>25401.096</v>
      </c>
      <c r="BC230" s="85" t="str">
        <f t="shared" si="35"/>
        <v>INR  Twenty Five Thousand Four Hundred &amp; One  and Paise Ten Only</v>
      </c>
      <c r="BI230" s="86">
        <v>128</v>
      </c>
      <c r="BJ230" s="90">
        <f t="shared" si="31"/>
        <v>144.79360000000003</v>
      </c>
      <c r="BK230" s="86">
        <v>1497</v>
      </c>
      <c r="BL230" s="90">
        <f t="shared" si="30"/>
        <v>1693.4064</v>
      </c>
    </row>
    <row r="231" spans="1:64" ht="51.75" customHeight="1">
      <c r="A231" s="33">
        <v>219</v>
      </c>
      <c r="B231" s="74" t="s">
        <v>555</v>
      </c>
      <c r="C231" s="96" t="s">
        <v>271</v>
      </c>
      <c r="D231" s="102">
        <v>6</v>
      </c>
      <c r="E231" s="115" t="s">
        <v>278</v>
      </c>
      <c r="F231" s="87">
        <v>39.592000000000006</v>
      </c>
      <c r="G231" s="76"/>
      <c r="H231" s="76"/>
      <c r="I231" s="77" t="s">
        <v>40</v>
      </c>
      <c r="J231" s="78">
        <f>IF(I231="Less(-)",-1,1)</f>
        <v>1</v>
      </c>
      <c r="K231" s="79" t="s">
        <v>64</v>
      </c>
      <c r="L231" s="79" t="s">
        <v>7</v>
      </c>
      <c r="M231" s="80"/>
      <c r="N231" s="76"/>
      <c r="O231" s="76"/>
      <c r="P231" s="81"/>
      <c r="Q231" s="76"/>
      <c r="R231" s="76"/>
      <c r="S231" s="81"/>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3">
        <f>total_amount_ba($B$2,$D$2,D231,F231,J231,K231,M231)</f>
        <v>237.55200000000002</v>
      </c>
      <c r="BB231" s="84">
        <f>BA231+SUM(N231:AZ231)</f>
        <v>237.55200000000002</v>
      </c>
      <c r="BC231" s="85" t="str">
        <f>SpellNumber(L231,BB231)</f>
        <v>INR  Two Hundred &amp; Thirty Seven  and Paise Fifty Five Only</v>
      </c>
      <c r="BI231" s="86">
        <v>111</v>
      </c>
      <c r="BJ231" s="90">
        <f t="shared" si="31"/>
        <v>125.56320000000001</v>
      </c>
      <c r="BK231" s="87">
        <v>35</v>
      </c>
      <c r="BL231" s="90">
        <f t="shared" si="30"/>
        <v>39.592000000000006</v>
      </c>
    </row>
    <row r="232" spans="1:64" ht="44.25" customHeight="1">
      <c r="A232" s="33">
        <v>220</v>
      </c>
      <c r="B232" s="74" t="s">
        <v>556</v>
      </c>
      <c r="C232" s="96" t="s">
        <v>272</v>
      </c>
      <c r="D232" s="102">
        <v>6</v>
      </c>
      <c r="E232" s="115" t="s">
        <v>278</v>
      </c>
      <c r="F232" s="87">
        <v>79.18400000000001</v>
      </c>
      <c r="G232" s="76"/>
      <c r="H232" s="76"/>
      <c r="I232" s="77" t="s">
        <v>40</v>
      </c>
      <c r="J232" s="78">
        <f>IF(I232="Less(-)",-1,1)</f>
        <v>1</v>
      </c>
      <c r="K232" s="79" t="s">
        <v>64</v>
      </c>
      <c r="L232" s="79" t="s">
        <v>7</v>
      </c>
      <c r="M232" s="80"/>
      <c r="N232" s="76"/>
      <c r="O232" s="76"/>
      <c r="P232" s="81"/>
      <c r="Q232" s="76"/>
      <c r="R232" s="76"/>
      <c r="S232" s="81"/>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3">
        <f>total_amount_ba($B$2,$D$2,D232,F232,J232,K232,M232)</f>
        <v>475.10400000000004</v>
      </c>
      <c r="BB232" s="84">
        <f>BA232+SUM(N232:AZ232)</f>
        <v>475.10400000000004</v>
      </c>
      <c r="BC232" s="85" t="str">
        <f>SpellNumber(L232,BB232)</f>
        <v>INR  Four Hundred &amp; Seventy Five  and Paise Ten Only</v>
      </c>
      <c r="BI232" s="86">
        <v>171</v>
      </c>
      <c r="BJ232" s="90">
        <f t="shared" si="31"/>
        <v>193.4352</v>
      </c>
      <c r="BK232" s="87">
        <v>70</v>
      </c>
      <c r="BL232" s="90">
        <f t="shared" si="30"/>
        <v>79.18400000000001</v>
      </c>
    </row>
    <row r="233" spans="1:64" ht="93.75" customHeight="1">
      <c r="A233" s="33">
        <v>221</v>
      </c>
      <c r="B233" s="74" t="s">
        <v>557</v>
      </c>
      <c r="C233" s="96" t="s">
        <v>273</v>
      </c>
      <c r="D233" s="102">
        <v>15</v>
      </c>
      <c r="E233" s="115" t="s">
        <v>278</v>
      </c>
      <c r="F233" s="87">
        <v>3482.9648000000007</v>
      </c>
      <c r="G233" s="23"/>
      <c r="H233" s="23"/>
      <c r="I233" s="36" t="s">
        <v>40</v>
      </c>
      <c r="J233" s="17">
        <f t="shared" si="32"/>
        <v>1</v>
      </c>
      <c r="K233" s="18" t="s">
        <v>64</v>
      </c>
      <c r="L233" s="18" t="s">
        <v>7</v>
      </c>
      <c r="M233" s="43"/>
      <c r="N233" s="23"/>
      <c r="O233" s="23"/>
      <c r="P233" s="42"/>
      <c r="Q233" s="23"/>
      <c r="R233" s="23"/>
      <c r="S233" s="42"/>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83">
        <f t="shared" si="33"/>
        <v>52244.47200000001</v>
      </c>
      <c r="BB233" s="63">
        <f t="shared" si="34"/>
        <v>52244.47200000001</v>
      </c>
      <c r="BC233" s="64" t="str">
        <f t="shared" si="35"/>
        <v>INR  Fifty Two Thousand Two Hundred &amp; Forty Four  and Paise Forty Seven Only</v>
      </c>
      <c r="BI233" s="86">
        <v>120</v>
      </c>
      <c r="BJ233" s="90">
        <f t="shared" si="31"/>
        <v>135.744</v>
      </c>
      <c r="BK233" s="87">
        <v>3079</v>
      </c>
      <c r="BL233" s="90">
        <f t="shared" si="30"/>
        <v>3482.9648000000007</v>
      </c>
    </row>
    <row r="234" spans="1:64" ht="54.75" customHeight="1">
      <c r="A234" s="33">
        <v>222</v>
      </c>
      <c r="B234" s="74" t="s">
        <v>558</v>
      </c>
      <c r="C234" s="96" t="s">
        <v>283</v>
      </c>
      <c r="D234" s="102">
        <v>5</v>
      </c>
      <c r="E234" s="115" t="s">
        <v>280</v>
      </c>
      <c r="F234" s="87">
        <v>50.904</v>
      </c>
      <c r="G234" s="23"/>
      <c r="H234" s="23"/>
      <c r="I234" s="36" t="s">
        <v>40</v>
      </c>
      <c r="J234" s="17">
        <f t="shared" si="32"/>
        <v>1</v>
      </c>
      <c r="K234" s="18" t="s">
        <v>64</v>
      </c>
      <c r="L234" s="18" t="s">
        <v>7</v>
      </c>
      <c r="M234" s="43"/>
      <c r="N234" s="23"/>
      <c r="O234" s="23"/>
      <c r="P234" s="42"/>
      <c r="Q234" s="23"/>
      <c r="R234" s="23"/>
      <c r="S234" s="42"/>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83">
        <f t="shared" si="33"/>
        <v>254.52</v>
      </c>
      <c r="BB234" s="63">
        <f t="shared" si="34"/>
        <v>254.52</v>
      </c>
      <c r="BC234" s="64" t="str">
        <f t="shared" si="35"/>
        <v>INR  Two Hundred &amp; Fifty Four  and Paise Fifty Two Only</v>
      </c>
      <c r="BI234" s="86">
        <v>967</v>
      </c>
      <c r="BJ234" s="90">
        <f t="shared" si="31"/>
        <v>1093.8704000000002</v>
      </c>
      <c r="BK234" s="87">
        <v>45</v>
      </c>
      <c r="BL234" s="90">
        <f t="shared" si="30"/>
        <v>50.904</v>
      </c>
    </row>
    <row r="235" spans="1:64" ht="51.75" customHeight="1">
      <c r="A235" s="33">
        <v>223</v>
      </c>
      <c r="B235" s="74" t="s">
        <v>559</v>
      </c>
      <c r="C235" s="96" t="s">
        <v>284</v>
      </c>
      <c r="D235" s="102">
        <v>2</v>
      </c>
      <c r="E235" s="115" t="s">
        <v>280</v>
      </c>
      <c r="F235" s="87">
        <v>79.18400000000001</v>
      </c>
      <c r="G235" s="23"/>
      <c r="H235" s="23"/>
      <c r="I235" s="36" t="s">
        <v>40</v>
      </c>
      <c r="J235" s="17">
        <f t="shared" si="32"/>
        <v>1</v>
      </c>
      <c r="K235" s="18" t="s">
        <v>64</v>
      </c>
      <c r="L235" s="18" t="s">
        <v>7</v>
      </c>
      <c r="M235" s="43"/>
      <c r="N235" s="23"/>
      <c r="O235" s="23"/>
      <c r="P235" s="42"/>
      <c r="Q235" s="23"/>
      <c r="R235" s="23"/>
      <c r="S235" s="42"/>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83">
        <f t="shared" si="33"/>
        <v>158.36800000000002</v>
      </c>
      <c r="BB235" s="63">
        <f t="shared" si="34"/>
        <v>158.36800000000002</v>
      </c>
      <c r="BC235" s="64" t="str">
        <f t="shared" si="35"/>
        <v>INR  One Hundred &amp; Fifty Eight  and Paise Thirty Seven Only</v>
      </c>
      <c r="BI235" s="86">
        <v>76</v>
      </c>
      <c r="BJ235" s="90">
        <f t="shared" si="31"/>
        <v>85.97120000000001</v>
      </c>
      <c r="BK235" s="87">
        <v>70</v>
      </c>
      <c r="BL235" s="90">
        <f t="shared" si="30"/>
        <v>79.18400000000001</v>
      </c>
    </row>
    <row r="236" spans="1:64" ht="59.25" customHeight="1">
      <c r="A236" s="33">
        <v>224</v>
      </c>
      <c r="B236" s="74" t="s">
        <v>560</v>
      </c>
      <c r="C236" s="96" t="s">
        <v>285</v>
      </c>
      <c r="D236" s="102">
        <v>15</v>
      </c>
      <c r="E236" s="115" t="s">
        <v>280</v>
      </c>
      <c r="F236" s="87">
        <v>50.904</v>
      </c>
      <c r="G236" s="23"/>
      <c r="H236" s="23"/>
      <c r="I236" s="36" t="s">
        <v>40</v>
      </c>
      <c r="J236" s="17">
        <f t="shared" si="32"/>
        <v>1</v>
      </c>
      <c r="K236" s="18" t="s">
        <v>64</v>
      </c>
      <c r="L236" s="18" t="s">
        <v>7</v>
      </c>
      <c r="M236" s="43"/>
      <c r="N236" s="23"/>
      <c r="O236" s="23"/>
      <c r="P236" s="42"/>
      <c r="Q236" s="23"/>
      <c r="R236" s="23"/>
      <c r="S236" s="42"/>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83">
        <f t="shared" si="33"/>
        <v>763.5600000000001</v>
      </c>
      <c r="BB236" s="63">
        <f t="shared" si="34"/>
        <v>763.5600000000001</v>
      </c>
      <c r="BC236" s="64" t="str">
        <f t="shared" si="35"/>
        <v>INR  Seven Hundred &amp; Sixty Three  and Paise Fifty Six Only</v>
      </c>
      <c r="BI236" s="86">
        <v>684</v>
      </c>
      <c r="BJ236" s="90">
        <f t="shared" si="31"/>
        <v>773.7408</v>
      </c>
      <c r="BK236" s="87">
        <v>45</v>
      </c>
      <c r="BL236" s="90">
        <f t="shared" si="30"/>
        <v>50.904</v>
      </c>
    </row>
    <row r="237" spans="1:64" ht="38.25" customHeight="1">
      <c r="A237" s="33">
        <v>225</v>
      </c>
      <c r="B237" s="74" t="s">
        <v>561</v>
      </c>
      <c r="C237" s="96" t="s">
        <v>286</v>
      </c>
      <c r="D237" s="102">
        <v>15</v>
      </c>
      <c r="E237" s="115" t="s">
        <v>280</v>
      </c>
      <c r="F237" s="87">
        <v>30.5424</v>
      </c>
      <c r="G237" s="23"/>
      <c r="H237" s="23"/>
      <c r="I237" s="36" t="s">
        <v>40</v>
      </c>
      <c r="J237" s="17">
        <f t="shared" si="32"/>
        <v>1</v>
      </c>
      <c r="K237" s="18" t="s">
        <v>64</v>
      </c>
      <c r="L237" s="18" t="s">
        <v>7</v>
      </c>
      <c r="M237" s="43"/>
      <c r="N237" s="23"/>
      <c r="O237" s="23"/>
      <c r="P237" s="42"/>
      <c r="Q237" s="23"/>
      <c r="R237" s="23"/>
      <c r="S237" s="42"/>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83">
        <f t="shared" si="33"/>
        <v>458.136</v>
      </c>
      <c r="BB237" s="63">
        <f t="shared" si="34"/>
        <v>458.136</v>
      </c>
      <c r="BC237" s="64" t="str">
        <f t="shared" si="35"/>
        <v>INR  Four Hundred &amp; Fifty Eight  and Paise Fourteen Only</v>
      </c>
      <c r="BI237" s="86">
        <v>287</v>
      </c>
      <c r="BJ237" s="90">
        <f t="shared" si="31"/>
        <v>324.65440000000007</v>
      </c>
      <c r="BK237" s="87">
        <v>27</v>
      </c>
      <c r="BL237" s="90">
        <f t="shared" si="30"/>
        <v>30.5424</v>
      </c>
    </row>
    <row r="238" spans="1:64" ht="40.5" customHeight="1">
      <c r="A238" s="33">
        <v>226</v>
      </c>
      <c r="B238" s="74" t="s">
        <v>562</v>
      </c>
      <c r="C238" s="96" t="s">
        <v>288</v>
      </c>
      <c r="D238" s="102">
        <v>15</v>
      </c>
      <c r="E238" s="115" t="s">
        <v>280</v>
      </c>
      <c r="F238" s="87">
        <v>22.624000000000002</v>
      </c>
      <c r="G238" s="23"/>
      <c r="H238" s="23"/>
      <c r="I238" s="36" t="s">
        <v>40</v>
      </c>
      <c r="J238" s="17">
        <f>IF(I238="Less(-)",-1,1)</f>
        <v>1</v>
      </c>
      <c r="K238" s="18" t="s">
        <v>64</v>
      </c>
      <c r="L238" s="18" t="s">
        <v>7</v>
      </c>
      <c r="M238" s="43"/>
      <c r="N238" s="23"/>
      <c r="O238" s="23"/>
      <c r="P238" s="42"/>
      <c r="Q238" s="23"/>
      <c r="R238" s="23"/>
      <c r="S238" s="42"/>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83">
        <f>total_amount_ba($B$2,$D$2,D238,F238,J238,K238,M238)</f>
        <v>339.36</v>
      </c>
      <c r="BB238" s="63">
        <f>BA238+SUM(N238:AZ238)</f>
        <v>339.36</v>
      </c>
      <c r="BC238" s="64" t="str">
        <f>SpellNumber(L238,BB238)</f>
        <v>INR  Three Hundred &amp; Thirty Nine  and Paise Thirty Six Only</v>
      </c>
      <c r="BI238" s="86">
        <v>1064</v>
      </c>
      <c r="BJ238" s="90">
        <f t="shared" si="31"/>
        <v>1203.5968</v>
      </c>
      <c r="BK238" s="87">
        <v>20</v>
      </c>
      <c r="BL238" s="90">
        <f t="shared" si="30"/>
        <v>22.624000000000002</v>
      </c>
    </row>
    <row r="239" spans="1:64" ht="39" customHeight="1">
      <c r="A239" s="33">
        <v>227</v>
      </c>
      <c r="B239" s="74" t="s">
        <v>563</v>
      </c>
      <c r="C239" s="96" t="s">
        <v>289</v>
      </c>
      <c r="D239" s="102">
        <v>15</v>
      </c>
      <c r="E239" s="115" t="s">
        <v>280</v>
      </c>
      <c r="F239" s="87">
        <v>29.411200000000004</v>
      </c>
      <c r="G239" s="23"/>
      <c r="H239" s="23"/>
      <c r="I239" s="36" t="s">
        <v>40</v>
      </c>
      <c r="J239" s="17">
        <f>IF(I239="Less(-)",-1,1)</f>
        <v>1</v>
      </c>
      <c r="K239" s="18" t="s">
        <v>64</v>
      </c>
      <c r="L239" s="18" t="s">
        <v>7</v>
      </c>
      <c r="M239" s="43"/>
      <c r="N239" s="23"/>
      <c r="O239" s="23"/>
      <c r="P239" s="42"/>
      <c r="Q239" s="23"/>
      <c r="R239" s="23"/>
      <c r="S239" s="42"/>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83">
        <f>total_amount_ba($B$2,$D$2,D239,F239,J239,K239,M239)</f>
        <v>441.16800000000006</v>
      </c>
      <c r="BB239" s="63">
        <f>BA239+SUM(N239:AZ239)</f>
        <v>441.16800000000006</v>
      </c>
      <c r="BC239" s="64" t="str">
        <f>SpellNumber(L239,BB239)</f>
        <v>INR  Four Hundred &amp; Forty One  and Paise Seventeen Only</v>
      </c>
      <c r="BI239" s="108">
        <v>307</v>
      </c>
      <c r="BJ239" s="90">
        <f t="shared" si="31"/>
        <v>347.27840000000003</v>
      </c>
      <c r="BK239" s="87">
        <v>26</v>
      </c>
      <c r="BL239" s="90">
        <f t="shared" si="30"/>
        <v>29.411200000000004</v>
      </c>
    </row>
    <row r="240" spans="1:64" ht="43.5" customHeight="1">
      <c r="A240" s="33">
        <v>228</v>
      </c>
      <c r="B240" s="74" t="s">
        <v>564</v>
      </c>
      <c r="C240" s="96" t="s">
        <v>290</v>
      </c>
      <c r="D240" s="102">
        <v>15</v>
      </c>
      <c r="E240" s="115" t="s">
        <v>280</v>
      </c>
      <c r="F240" s="87">
        <v>29.411200000000004</v>
      </c>
      <c r="G240" s="23"/>
      <c r="H240" s="23"/>
      <c r="I240" s="36" t="s">
        <v>40</v>
      </c>
      <c r="J240" s="17">
        <f t="shared" si="32"/>
        <v>1</v>
      </c>
      <c r="K240" s="18" t="s">
        <v>64</v>
      </c>
      <c r="L240" s="18" t="s">
        <v>7</v>
      </c>
      <c r="M240" s="43"/>
      <c r="N240" s="23"/>
      <c r="O240" s="23"/>
      <c r="P240" s="42"/>
      <c r="Q240" s="23"/>
      <c r="R240" s="23"/>
      <c r="S240" s="42"/>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83">
        <f t="shared" si="33"/>
        <v>441.16800000000006</v>
      </c>
      <c r="BB240" s="63">
        <f t="shared" si="34"/>
        <v>441.16800000000006</v>
      </c>
      <c r="BC240" s="64" t="str">
        <f t="shared" si="35"/>
        <v>INR  Four Hundred &amp; Forty One  and Paise Seventeen Only</v>
      </c>
      <c r="BI240" s="86">
        <v>195</v>
      </c>
      <c r="BJ240" s="90">
        <f t="shared" si="31"/>
        <v>220.58400000000003</v>
      </c>
      <c r="BK240" s="87">
        <v>26</v>
      </c>
      <c r="BL240" s="90">
        <f t="shared" si="30"/>
        <v>29.411200000000004</v>
      </c>
    </row>
    <row r="241" spans="1:64" ht="78.75" customHeight="1">
      <c r="A241" s="33">
        <v>229</v>
      </c>
      <c r="B241" s="74" t="s">
        <v>565</v>
      </c>
      <c r="C241" s="96" t="s">
        <v>291</v>
      </c>
      <c r="D241" s="102">
        <v>15</v>
      </c>
      <c r="E241" s="115" t="s">
        <v>278</v>
      </c>
      <c r="F241" s="87">
        <v>175.336</v>
      </c>
      <c r="G241" s="23"/>
      <c r="H241" s="23"/>
      <c r="I241" s="36" t="s">
        <v>40</v>
      </c>
      <c r="J241" s="17">
        <f>IF(I241="Less(-)",-1,1)</f>
        <v>1</v>
      </c>
      <c r="K241" s="18" t="s">
        <v>64</v>
      </c>
      <c r="L241" s="18" t="s">
        <v>7</v>
      </c>
      <c r="M241" s="43"/>
      <c r="N241" s="23"/>
      <c r="O241" s="23"/>
      <c r="P241" s="42"/>
      <c r="Q241" s="23"/>
      <c r="R241" s="23"/>
      <c r="S241" s="42"/>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83">
        <f>total_amount_ba($B$2,$D$2,D241,F241,J241,K241,M241)</f>
        <v>2630.04</v>
      </c>
      <c r="BB241" s="63">
        <f>BA241+SUM(N241:AZ241)</f>
        <v>2630.04</v>
      </c>
      <c r="BC241" s="64" t="str">
        <f>SpellNumber(L241,BB241)</f>
        <v>INR  Two Thousand Six Hundred &amp; Thirty  and Paise Four Only</v>
      </c>
      <c r="BI241" s="86">
        <v>195</v>
      </c>
      <c r="BJ241" s="90">
        <f t="shared" si="31"/>
        <v>220.58400000000003</v>
      </c>
      <c r="BK241" s="87">
        <v>155</v>
      </c>
      <c r="BL241" s="90">
        <f t="shared" si="30"/>
        <v>175.336</v>
      </c>
    </row>
    <row r="242" spans="1:64" ht="91.5" customHeight="1">
      <c r="A242" s="33">
        <v>230</v>
      </c>
      <c r="B242" s="74" t="s">
        <v>566</v>
      </c>
      <c r="C242" s="96" t="s">
        <v>292</v>
      </c>
      <c r="D242" s="102">
        <v>45</v>
      </c>
      <c r="E242" s="115" t="s">
        <v>278</v>
      </c>
      <c r="F242" s="87">
        <v>166.28640000000001</v>
      </c>
      <c r="G242" s="23"/>
      <c r="H242" s="23"/>
      <c r="I242" s="36" t="s">
        <v>40</v>
      </c>
      <c r="J242" s="17">
        <f t="shared" si="32"/>
        <v>1</v>
      </c>
      <c r="K242" s="18" t="s">
        <v>64</v>
      </c>
      <c r="L242" s="18" t="s">
        <v>7</v>
      </c>
      <c r="M242" s="43"/>
      <c r="N242" s="23"/>
      <c r="O242" s="23"/>
      <c r="P242" s="42"/>
      <c r="Q242" s="23"/>
      <c r="R242" s="23"/>
      <c r="S242" s="42"/>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83">
        <f t="shared" si="33"/>
        <v>7482.888000000001</v>
      </c>
      <c r="BB242" s="63">
        <f t="shared" si="34"/>
        <v>7482.888000000001</v>
      </c>
      <c r="BC242" s="64" t="str">
        <f t="shared" si="35"/>
        <v>INR  Seven Thousand Four Hundred &amp; Eighty Two  and Paise Eighty Nine Only</v>
      </c>
      <c r="BI242" s="91">
        <v>261</v>
      </c>
      <c r="BJ242" s="90">
        <f t="shared" si="31"/>
        <v>295.24320000000006</v>
      </c>
      <c r="BK242" s="87">
        <v>147</v>
      </c>
      <c r="BL242" s="90">
        <f t="shared" si="30"/>
        <v>166.28640000000001</v>
      </c>
    </row>
    <row r="243" spans="1:64" ht="83.25" customHeight="1">
      <c r="A243" s="33">
        <v>231</v>
      </c>
      <c r="B243" s="74" t="s">
        <v>567</v>
      </c>
      <c r="C243" s="96" t="s">
        <v>293</v>
      </c>
      <c r="D243" s="102">
        <v>15</v>
      </c>
      <c r="E243" s="115" t="s">
        <v>278</v>
      </c>
      <c r="F243" s="87">
        <v>102.93920000000001</v>
      </c>
      <c r="G243" s="23"/>
      <c r="H243" s="23"/>
      <c r="I243" s="36" t="s">
        <v>40</v>
      </c>
      <c r="J243" s="17">
        <f t="shared" si="32"/>
        <v>1</v>
      </c>
      <c r="K243" s="18" t="s">
        <v>64</v>
      </c>
      <c r="L243" s="18" t="s">
        <v>7</v>
      </c>
      <c r="M243" s="43"/>
      <c r="N243" s="23"/>
      <c r="O243" s="23"/>
      <c r="P243" s="42"/>
      <c r="Q243" s="23"/>
      <c r="R243" s="23"/>
      <c r="S243" s="42"/>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83">
        <f t="shared" si="33"/>
        <v>1544.0880000000002</v>
      </c>
      <c r="BB243" s="63">
        <f t="shared" si="34"/>
        <v>1544.0880000000002</v>
      </c>
      <c r="BC243" s="64" t="str">
        <f t="shared" si="35"/>
        <v>INR  One Thousand Five Hundred &amp; Forty Four  and Paise Nine Only</v>
      </c>
      <c r="BI243" s="91">
        <v>406</v>
      </c>
      <c r="BJ243" s="90">
        <f t="shared" si="31"/>
        <v>459.26720000000006</v>
      </c>
      <c r="BK243" s="87">
        <v>91</v>
      </c>
      <c r="BL243" s="90">
        <f t="shared" si="30"/>
        <v>102.93920000000001</v>
      </c>
    </row>
    <row r="244" spans="1:64" ht="77.25" customHeight="1">
      <c r="A244" s="33">
        <v>232</v>
      </c>
      <c r="B244" s="74" t="s">
        <v>568</v>
      </c>
      <c r="C244" s="96" t="s">
        <v>294</v>
      </c>
      <c r="D244" s="102">
        <v>15</v>
      </c>
      <c r="E244" s="115" t="s">
        <v>278</v>
      </c>
      <c r="F244" s="87">
        <v>1148.1680000000001</v>
      </c>
      <c r="G244" s="23"/>
      <c r="H244" s="23"/>
      <c r="I244" s="36" t="s">
        <v>40</v>
      </c>
      <c r="J244" s="17">
        <f aca="true" t="shared" si="36" ref="J244:J258">IF(I244="Less(-)",-1,1)</f>
        <v>1</v>
      </c>
      <c r="K244" s="18" t="s">
        <v>64</v>
      </c>
      <c r="L244" s="18" t="s">
        <v>7</v>
      </c>
      <c r="M244" s="43"/>
      <c r="N244" s="23"/>
      <c r="O244" s="23"/>
      <c r="P244" s="42"/>
      <c r="Q244" s="23"/>
      <c r="R244" s="23"/>
      <c r="S244" s="42"/>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83">
        <f aca="true" t="shared" si="37" ref="BA244:BA258">total_amount_ba($B$2,$D$2,D244,F244,J244,K244,M244)</f>
        <v>17222.52</v>
      </c>
      <c r="BB244" s="63">
        <f aca="true" t="shared" si="38" ref="BB244:BB258">BA244+SUM(N244:AZ244)</f>
        <v>17222.52</v>
      </c>
      <c r="BC244" s="64" t="str">
        <f aca="true" t="shared" si="39" ref="BC244:BC258">SpellNumber(L244,BB244)</f>
        <v>INR  Seventeen Thousand Two Hundred &amp; Twenty Two  and Paise Fifty Two Only</v>
      </c>
      <c r="BI244" s="91">
        <v>523</v>
      </c>
      <c r="BJ244" s="90">
        <f t="shared" si="31"/>
        <v>591.6176000000002</v>
      </c>
      <c r="BK244" s="87">
        <v>1015</v>
      </c>
      <c r="BL244" s="90">
        <f t="shared" si="30"/>
        <v>1148.1680000000001</v>
      </c>
    </row>
    <row r="245" spans="1:64" ht="86.25" customHeight="1">
      <c r="A245" s="33">
        <v>233</v>
      </c>
      <c r="B245" s="74" t="s">
        <v>569</v>
      </c>
      <c r="C245" s="96" t="s">
        <v>295</v>
      </c>
      <c r="D245" s="102">
        <v>3</v>
      </c>
      <c r="E245" s="116" t="s">
        <v>577</v>
      </c>
      <c r="F245" s="87">
        <v>321.2608</v>
      </c>
      <c r="G245" s="23"/>
      <c r="H245" s="23"/>
      <c r="I245" s="36" t="s">
        <v>40</v>
      </c>
      <c r="J245" s="17">
        <f t="shared" si="36"/>
        <v>1</v>
      </c>
      <c r="K245" s="18" t="s">
        <v>64</v>
      </c>
      <c r="L245" s="18" t="s">
        <v>7</v>
      </c>
      <c r="M245" s="43"/>
      <c r="N245" s="23"/>
      <c r="O245" s="23"/>
      <c r="P245" s="42"/>
      <c r="Q245" s="23"/>
      <c r="R245" s="23"/>
      <c r="S245" s="42"/>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83">
        <f t="shared" si="37"/>
        <v>963.7824</v>
      </c>
      <c r="BB245" s="63">
        <f t="shared" si="38"/>
        <v>963.7824</v>
      </c>
      <c r="BC245" s="64" t="str">
        <f t="shared" si="39"/>
        <v>INR  Nine Hundred &amp; Sixty Three  and Paise Seventy Eight Only</v>
      </c>
      <c r="BI245" s="86">
        <v>161</v>
      </c>
      <c r="BJ245" s="90">
        <f t="shared" si="31"/>
        <v>182.12320000000003</v>
      </c>
      <c r="BK245" s="87">
        <v>284</v>
      </c>
      <c r="BL245" s="90">
        <f t="shared" si="30"/>
        <v>321.2608</v>
      </c>
    </row>
    <row r="246" spans="1:64" ht="69.75" customHeight="1">
      <c r="A246" s="33">
        <v>234</v>
      </c>
      <c r="B246" s="74" t="s">
        <v>570</v>
      </c>
      <c r="C246" s="96" t="s">
        <v>296</v>
      </c>
      <c r="D246" s="102">
        <v>3</v>
      </c>
      <c r="E246" s="115" t="s">
        <v>278</v>
      </c>
      <c r="F246" s="87">
        <v>315.6048</v>
      </c>
      <c r="G246" s="23"/>
      <c r="H246" s="23"/>
      <c r="I246" s="36" t="s">
        <v>40</v>
      </c>
      <c r="J246" s="17">
        <f t="shared" si="36"/>
        <v>1</v>
      </c>
      <c r="K246" s="18" t="s">
        <v>64</v>
      </c>
      <c r="L246" s="18" t="s">
        <v>7</v>
      </c>
      <c r="M246" s="43"/>
      <c r="N246" s="23"/>
      <c r="O246" s="23"/>
      <c r="P246" s="42"/>
      <c r="Q246" s="23"/>
      <c r="R246" s="23"/>
      <c r="S246" s="42"/>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83">
        <f t="shared" si="37"/>
        <v>946.8144</v>
      </c>
      <c r="BB246" s="63">
        <f t="shared" si="38"/>
        <v>946.8144</v>
      </c>
      <c r="BC246" s="64" t="str">
        <f t="shared" si="39"/>
        <v>INR  Nine Hundred &amp; Forty Six  and Paise Eighty One Only</v>
      </c>
      <c r="BI246" s="86">
        <v>174</v>
      </c>
      <c r="BJ246" s="90">
        <f t="shared" si="31"/>
        <v>196.82880000000003</v>
      </c>
      <c r="BK246" s="87">
        <v>279</v>
      </c>
      <c r="BL246" s="90">
        <f t="shared" si="30"/>
        <v>315.6048</v>
      </c>
    </row>
    <row r="247" spans="1:64" ht="64.5" customHeight="1">
      <c r="A247" s="33">
        <v>235</v>
      </c>
      <c r="B247" s="74" t="s">
        <v>571</v>
      </c>
      <c r="C247" s="96" t="s">
        <v>297</v>
      </c>
      <c r="D247" s="102">
        <v>3</v>
      </c>
      <c r="E247" s="115" t="s">
        <v>278</v>
      </c>
      <c r="F247" s="87">
        <v>72.39680000000001</v>
      </c>
      <c r="G247" s="23"/>
      <c r="H247" s="23"/>
      <c r="I247" s="36" t="s">
        <v>40</v>
      </c>
      <c r="J247" s="17">
        <f t="shared" si="36"/>
        <v>1</v>
      </c>
      <c r="K247" s="18" t="s">
        <v>64</v>
      </c>
      <c r="L247" s="18" t="s">
        <v>7</v>
      </c>
      <c r="M247" s="43"/>
      <c r="N247" s="23"/>
      <c r="O247" s="23"/>
      <c r="P247" s="42"/>
      <c r="Q247" s="23"/>
      <c r="R247" s="23"/>
      <c r="S247" s="42"/>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83">
        <f t="shared" si="37"/>
        <v>217.19040000000004</v>
      </c>
      <c r="BB247" s="63">
        <f t="shared" si="38"/>
        <v>217.19040000000004</v>
      </c>
      <c r="BC247" s="64" t="str">
        <f t="shared" si="39"/>
        <v>INR  Two Hundred &amp; Seventeen  and Paise Nineteen Only</v>
      </c>
      <c r="BI247" s="86">
        <v>152</v>
      </c>
      <c r="BJ247" s="90">
        <f t="shared" si="31"/>
        <v>171.94240000000002</v>
      </c>
      <c r="BK247" s="87">
        <v>64</v>
      </c>
      <c r="BL247" s="90">
        <f t="shared" si="30"/>
        <v>72.39680000000001</v>
      </c>
    </row>
    <row r="248" spans="1:64" ht="61.5" customHeight="1">
      <c r="A248" s="33">
        <v>236</v>
      </c>
      <c r="B248" s="74" t="s">
        <v>572</v>
      </c>
      <c r="C248" s="96" t="s">
        <v>298</v>
      </c>
      <c r="D248" s="102">
        <v>3</v>
      </c>
      <c r="E248" s="115" t="s">
        <v>278</v>
      </c>
      <c r="F248" s="87">
        <v>343.88480000000004</v>
      </c>
      <c r="G248" s="23"/>
      <c r="H248" s="23"/>
      <c r="I248" s="36" t="s">
        <v>40</v>
      </c>
      <c r="J248" s="17">
        <f t="shared" si="36"/>
        <v>1</v>
      </c>
      <c r="K248" s="18" t="s">
        <v>64</v>
      </c>
      <c r="L248" s="18" t="s">
        <v>7</v>
      </c>
      <c r="M248" s="43"/>
      <c r="N248" s="23"/>
      <c r="O248" s="23"/>
      <c r="P248" s="42"/>
      <c r="Q248" s="23"/>
      <c r="R248" s="23"/>
      <c r="S248" s="42"/>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83">
        <f t="shared" si="37"/>
        <v>1031.6544000000001</v>
      </c>
      <c r="BB248" s="63">
        <f t="shared" si="38"/>
        <v>1031.6544000000001</v>
      </c>
      <c r="BC248" s="64" t="str">
        <f t="shared" si="39"/>
        <v>INR  One Thousand  &amp;Thirty One  and Paise Sixty Five Only</v>
      </c>
      <c r="BI248" s="86">
        <v>193</v>
      </c>
      <c r="BJ248" s="90">
        <f t="shared" si="31"/>
        <v>218.32160000000002</v>
      </c>
      <c r="BK248" s="87">
        <v>304</v>
      </c>
      <c r="BL248" s="90">
        <f t="shared" si="30"/>
        <v>343.88480000000004</v>
      </c>
    </row>
    <row r="249" spans="1:64" ht="60.75" customHeight="1">
      <c r="A249" s="33">
        <v>237</v>
      </c>
      <c r="B249" s="74" t="s">
        <v>573</v>
      </c>
      <c r="C249" s="96" t="s">
        <v>299</v>
      </c>
      <c r="D249" s="102">
        <v>3</v>
      </c>
      <c r="E249" s="115" t="s">
        <v>278</v>
      </c>
      <c r="F249" s="87">
        <v>343.88480000000004</v>
      </c>
      <c r="G249" s="76"/>
      <c r="H249" s="76"/>
      <c r="I249" s="77" t="s">
        <v>40</v>
      </c>
      <c r="J249" s="78">
        <f t="shared" si="36"/>
        <v>1</v>
      </c>
      <c r="K249" s="79" t="s">
        <v>64</v>
      </c>
      <c r="L249" s="79" t="s">
        <v>7</v>
      </c>
      <c r="M249" s="80"/>
      <c r="N249" s="76"/>
      <c r="O249" s="76"/>
      <c r="P249" s="81"/>
      <c r="Q249" s="76"/>
      <c r="R249" s="76"/>
      <c r="S249" s="81"/>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3">
        <f t="shared" si="37"/>
        <v>1031.6544000000001</v>
      </c>
      <c r="BB249" s="84">
        <f t="shared" si="38"/>
        <v>1031.6544000000001</v>
      </c>
      <c r="BC249" s="85" t="str">
        <f t="shared" si="39"/>
        <v>INR  One Thousand  &amp;Thirty One  and Paise Sixty Five Only</v>
      </c>
      <c r="BI249" s="86">
        <v>247</v>
      </c>
      <c r="BJ249" s="90">
        <f t="shared" si="31"/>
        <v>279.4064</v>
      </c>
      <c r="BK249" s="87">
        <v>304</v>
      </c>
      <c r="BL249" s="90">
        <f t="shared" si="30"/>
        <v>343.88480000000004</v>
      </c>
    </row>
    <row r="250" spans="1:64" ht="66.75" customHeight="1">
      <c r="A250" s="33">
        <v>238</v>
      </c>
      <c r="B250" s="74" t="s">
        <v>574</v>
      </c>
      <c r="C250" s="96" t="s">
        <v>300</v>
      </c>
      <c r="D250" s="102">
        <v>3</v>
      </c>
      <c r="E250" s="115" t="s">
        <v>278</v>
      </c>
      <c r="F250" s="87">
        <v>343.88480000000004</v>
      </c>
      <c r="G250" s="76"/>
      <c r="H250" s="76"/>
      <c r="I250" s="77" t="s">
        <v>40</v>
      </c>
      <c r="J250" s="78">
        <f t="shared" si="36"/>
        <v>1</v>
      </c>
      <c r="K250" s="79" t="s">
        <v>64</v>
      </c>
      <c r="L250" s="79" t="s">
        <v>7</v>
      </c>
      <c r="M250" s="80"/>
      <c r="N250" s="76"/>
      <c r="O250" s="76"/>
      <c r="P250" s="81"/>
      <c r="Q250" s="76"/>
      <c r="R250" s="76"/>
      <c r="S250" s="81"/>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3">
        <f t="shared" si="37"/>
        <v>1031.6544000000001</v>
      </c>
      <c r="BB250" s="84">
        <f t="shared" si="38"/>
        <v>1031.6544000000001</v>
      </c>
      <c r="BC250" s="85" t="str">
        <f t="shared" si="39"/>
        <v>INR  One Thousand  &amp;Thirty One  and Paise Sixty Five Only</v>
      </c>
      <c r="BI250" s="86">
        <v>329</v>
      </c>
      <c r="BJ250" s="90">
        <f t="shared" si="31"/>
        <v>372.1648</v>
      </c>
      <c r="BK250" s="87">
        <v>304</v>
      </c>
      <c r="BL250" s="90">
        <f t="shared" si="30"/>
        <v>343.88480000000004</v>
      </c>
    </row>
    <row r="251" spans="1:64" ht="76.5" customHeight="1">
      <c r="A251" s="33">
        <v>239</v>
      </c>
      <c r="B251" s="74" t="s">
        <v>575</v>
      </c>
      <c r="C251" s="96" t="s">
        <v>301</v>
      </c>
      <c r="D251" s="102">
        <v>15</v>
      </c>
      <c r="E251" s="115" t="s">
        <v>278</v>
      </c>
      <c r="F251" s="87">
        <v>323.52320000000003</v>
      </c>
      <c r="G251" s="76"/>
      <c r="H251" s="76"/>
      <c r="I251" s="77" t="s">
        <v>40</v>
      </c>
      <c r="J251" s="78">
        <f t="shared" si="36"/>
        <v>1</v>
      </c>
      <c r="K251" s="79" t="s">
        <v>64</v>
      </c>
      <c r="L251" s="79" t="s">
        <v>7</v>
      </c>
      <c r="M251" s="80"/>
      <c r="N251" s="76"/>
      <c r="O251" s="76"/>
      <c r="P251" s="81"/>
      <c r="Q251" s="76"/>
      <c r="R251" s="76"/>
      <c r="S251" s="81"/>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3">
        <f t="shared" si="37"/>
        <v>4852.848000000001</v>
      </c>
      <c r="BB251" s="84">
        <f t="shared" si="38"/>
        <v>4852.848000000001</v>
      </c>
      <c r="BC251" s="85" t="str">
        <f t="shared" si="39"/>
        <v>INR  Four Thousand Eight Hundred &amp; Fifty Two  and Paise Eighty Five Only</v>
      </c>
      <c r="BI251" s="86">
        <v>236</v>
      </c>
      <c r="BJ251" s="90">
        <f t="shared" si="31"/>
        <v>266.96320000000003</v>
      </c>
      <c r="BK251" s="87">
        <v>286</v>
      </c>
      <c r="BL251" s="90">
        <f t="shared" si="30"/>
        <v>323.52320000000003</v>
      </c>
    </row>
    <row r="252" spans="1:64" ht="81" customHeight="1">
      <c r="A252" s="33">
        <v>240</v>
      </c>
      <c r="B252" s="74" t="s">
        <v>576</v>
      </c>
      <c r="C252" s="96" t="s">
        <v>302</v>
      </c>
      <c r="D252" s="102">
        <v>15</v>
      </c>
      <c r="E252" s="115" t="s">
        <v>278</v>
      </c>
      <c r="F252" s="87">
        <v>307.68640000000005</v>
      </c>
      <c r="G252" s="76"/>
      <c r="H252" s="76"/>
      <c r="I252" s="77" t="s">
        <v>40</v>
      </c>
      <c r="J252" s="78">
        <f t="shared" si="36"/>
        <v>1</v>
      </c>
      <c r="K252" s="79" t="s">
        <v>64</v>
      </c>
      <c r="L252" s="79" t="s">
        <v>7</v>
      </c>
      <c r="M252" s="80"/>
      <c r="N252" s="76"/>
      <c r="O252" s="76"/>
      <c r="P252" s="81"/>
      <c r="Q252" s="76"/>
      <c r="R252" s="76"/>
      <c r="S252" s="81"/>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3">
        <f t="shared" si="37"/>
        <v>4615.296</v>
      </c>
      <c r="BB252" s="84">
        <f t="shared" si="38"/>
        <v>4615.296</v>
      </c>
      <c r="BC252" s="85" t="str">
        <f t="shared" si="39"/>
        <v>INR  Four Thousand Six Hundred &amp; Fifteen  and Paise Thirty Only</v>
      </c>
      <c r="BI252" s="86">
        <v>387</v>
      </c>
      <c r="BJ252" s="90">
        <f t="shared" si="31"/>
        <v>437.77440000000007</v>
      </c>
      <c r="BK252" s="87">
        <v>272</v>
      </c>
      <c r="BL252" s="90">
        <f t="shared" si="30"/>
        <v>307.68640000000005</v>
      </c>
    </row>
    <row r="253" spans="1:64" ht="40.5" customHeight="1">
      <c r="A253" s="33">
        <v>241</v>
      </c>
      <c r="B253" s="100" t="s">
        <v>578</v>
      </c>
      <c r="C253" s="96" t="s">
        <v>303</v>
      </c>
      <c r="D253" s="102">
        <v>15</v>
      </c>
      <c r="E253" s="115" t="s">
        <v>278</v>
      </c>
      <c r="F253" s="87">
        <v>45.248000000000005</v>
      </c>
      <c r="G253" s="76"/>
      <c r="H253" s="76"/>
      <c r="I253" s="77" t="s">
        <v>40</v>
      </c>
      <c r="J253" s="78">
        <f t="shared" si="36"/>
        <v>1</v>
      </c>
      <c r="K253" s="79" t="s">
        <v>64</v>
      </c>
      <c r="L253" s="79" t="s">
        <v>7</v>
      </c>
      <c r="M253" s="80"/>
      <c r="N253" s="76"/>
      <c r="O253" s="76"/>
      <c r="P253" s="81"/>
      <c r="Q253" s="76"/>
      <c r="R253" s="76"/>
      <c r="S253" s="81"/>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3">
        <f t="shared" si="37"/>
        <v>678.72</v>
      </c>
      <c r="BB253" s="84">
        <f t="shared" si="38"/>
        <v>678.72</v>
      </c>
      <c r="BC253" s="85" t="str">
        <f t="shared" si="39"/>
        <v>INR  Six Hundred &amp; Seventy Eight  and Paise Seventy Two Only</v>
      </c>
      <c r="BI253" s="86">
        <v>294</v>
      </c>
      <c r="BJ253" s="90">
        <f t="shared" si="31"/>
        <v>332.57280000000003</v>
      </c>
      <c r="BK253" s="87">
        <v>40</v>
      </c>
      <c r="BL253" s="90">
        <f t="shared" si="30"/>
        <v>45.248000000000005</v>
      </c>
    </row>
    <row r="254" spans="1:64" ht="99.75" customHeight="1">
      <c r="A254" s="33">
        <v>242</v>
      </c>
      <c r="B254" s="74" t="s">
        <v>579</v>
      </c>
      <c r="C254" s="96" t="s">
        <v>304</v>
      </c>
      <c r="D254" s="102">
        <v>30</v>
      </c>
      <c r="E254" s="115" t="s">
        <v>278</v>
      </c>
      <c r="F254" s="87">
        <v>609.7168</v>
      </c>
      <c r="G254" s="76"/>
      <c r="H254" s="76"/>
      <c r="I254" s="77" t="s">
        <v>40</v>
      </c>
      <c r="J254" s="78">
        <f t="shared" si="36"/>
        <v>1</v>
      </c>
      <c r="K254" s="79" t="s">
        <v>64</v>
      </c>
      <c r="L254" s="79" t="s">
        <v>7</v>
      </c>
      <c r="M254" s="80"/>
      <c r="N254" s="76"/>
      <c r="O254" s="76"/>
      <c r="P254" s="81"/>
      <c r="Q254" s="76"/>
      <c r="R254" s="76"/>
      <c r="S254" s="81"/>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3">
        <f t="shared" si="37"/>
        <v>18291.504</v>
      </c>
      <c r="BB254" s="84">
        <f t="shared" si="38"/>
        <v>18291.504</v>
      </c>
      <c r="BC254" s="85" t="str">
        <f t="shared" si="39"/>
        <v>INR  Eighteen Thousand Two Hundred &amp; Ninety One  and Paise Fifty Only</v>
      </c>
      <c r="BI254" s="86">
        <v>1369</v>
      </c>
      <c r="BJ254" s="90">
        <f t="shared" si="31"/>
        <v>1548.6128</v>
      </c>
      <c r="BK254" s="87">
        <v>539</v>
      </c>
      <c r="BL254" s="90">
        <f t="shared" si="30"/>
        <v>609.7168</v>
      </c>
    </row>
    <row r="255" spans="1:64" ht="81" customHeight="1">
      <c r="A255" s="33">
        <v>243</v>
      </c>
      <c r="B255" s="74" t="s">
        <v>580</v>
      </c>
      <c r="C255" s="96" t="s">
        <v>305</v>
      </c>
      <c r="D255" s="102">
        <v>15</v>
      </c>
      <c r="E255" s="115" t="s">
        <v>278</v>
      </c>
      <c r="F255" s="87">
        <v>174.2048</v>
      </c>
      <c r="G255" s="76"/>
      <c r="H255" s="76"/>
      <c r="I255" s="77" t="s">
        <v>40</v>
      </c>
      <c r="J255" s="78">
        <f t="shared" si="36"/>
        <v>1</v>
      </c>
      <c r="K255" s="79" t="s">
        <v>64</v>
      </c>
      <c r="L255" s="79" t="s">
        <v>7</v>
      </c>
      <c r="M255" s="80"/>
      <c r="N255" s="76"/>
      <c r="O255" s="76"/>
      <c r="P255" s="81"/>
      <c r="Q255" s="76"/>
      <c r="R255" s="76"/>
      <c r="S255" s="81"/>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3">
        <f t="shared" si="37"/>
        <v>2613.072</v>
      </c>
      <c r="BB255" s="84">
        <f t="shared" si="38"/>
        <v>2613.072</v>
      </c>
      <c r="BC255" s="85" t="str">
        <f t="shared" si="39"/>
        <v>INR  Two Thousand Six Hundred &amp; Thirteen  and Paise Seven Only</v>
      </c>
      <c r="BI255" s="86">
        <v>156</v>
      </c>
      <c r="BJ255" s="90">
        <f t="shared" si="31"/>
        <v>176.46720000000002</v>
      </c>
      <c r="BK255" s="87">
        <v>154</v>
      </c>
      <c r="BL255" s="90">
        <f t="shared" si="30"/>
        <v>174.2048</v>
      </c>
    </row>
    <row r="256" spans="1:64" ht="75.75" customHeight="1">
      <c r="A256" s="33">
        <v>244</v>
      </c>
      <c r="B256" s="74" t="s">
        <v>581</v>
      </c>
      <c r="C256" s="96" t="s">
        <v>306</v>
      </c>
      <c r="D256" s="102">
        <v>15</v>
      </c>
      <c r="E256" s="115" t="s">
        <v>278</v>
      </c>
      <c r="F256" s="87">
        <v>251.12640000000002</v>
      </c>
      <c r="G256" s="76"/>
      <c r="H256" s="76"/>
      <c r="I256" s="77" t="s">
        <v>40</v>
      </c>
      <c r="J256" s="78">
        <f t="shared" si="36"/>
        <v>1</v>
      </c>
      <c r="K256" s="79" t="s">
        <v>64</v>
      </c>
      <c r="L256" s="79" t="s">
        <v>7</v>
      </c>
      <c r="M256" s="80"/>
      <c r="N256" s="76"/>
      <c r="O256" s="76"/>
      <c r="P256" s="81"/>
      <c r="Q256" s="76"/>
      <c r="R256" s="76"/>
      <c r="S256" s="81"/>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3">
        <f t="shared" si="37"/>
        <v>3766.896</v>
      </c>
      <c r="BB256" s="84">
        <f t="shared" si="38"/>
        <v>3766.896</v>
      </c>
      <c r="BC256" s="85" t="str">
        <f t="shared" si="39"/>
        <v>INR  Three Thousand Seven Hundred &amp; Sixty Six  and Paise Ninety Only</v>
      </c>
      <c r="BI256" s="86">
        <v>458</v>
      </c>
      <c r="BJ256" s="90">
        <f t="shared" si="31"/>
        <v>518.0896</v>
      </c>
      <c r="BK256" s="87">
        <v>222</v>
      </c>
      <c r="BL256" s="90">
        <f t="shared" si="30"/>
        <v>251.12640000000002</v>
      </c>
    </row>
    <row r="257" spans="1:64" ht="47.25" customHeight="1">
      <c r="A257" s="33">
        <v>245</v>
      </c>
      <c r="B257" s="74" t="s">
        <v>582</v>
      </c>
      <c r="C257" s="96" t="s">
        <v>307</v>
      </c>
      <c r="D257" s="102">
        <v>5</v>
      </c>
      <c r="E257" s="115" t="s">
        <v>280</v>
      </c>
      <c r="F257" s="87">
        <v>10.180800000000001</v>
      </c>
      <c r="G257" s="76"/>
      <c r="H257" s="76"/>
      <c r="I257" s="77" t="s">
        <v>40</v>
      </c>
      <c r="J257" s="78">
        <f t="shared" si="36"/>
        <v>1</v>
      </c>
      <c r="K257" s="79" t="s">
        <v>64</v>
      </c>
      <c r="L257" s="79" t="s">
        <v>7</v>
      </c>
      <c r="M257" s="80"/>
      <c r="N257" s="76"/>
      <c r="O257" s="76"/>
      <c r="P257" s="81"/>
      <c r="Q257" s="76"/>
      <c r="R257" s="76"/>
      <c r="S257" s="81"/>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3">
        <f t="shared" si="37"/>
        <v>50.90400000000001</v>
      </c>
      <c r="BB257" s="84">
        <f t="shared" si="38"/>
        <v>50.90400000000001</v>
      </c>
      <c r="BC257" s="85" t="str">
        <f t="shared" si="39"/>
        <v>INR  Fifty and Paise Ninety Only</v>
      </c>
      <c r="BI257" s="86">
        <v>722</v>
      </c>
      <c r="BJ257" s="90">
        <f t="shared" si="31"/>
        <v>816.7264000000001</v>
      </c>
      <c r="BK257" s="87">
        <v>9</v>
      </c>
      <c r="BL257" s="90">
        <f t="shared" si="30"/>
        <v>10.180800000000001</v>
      </c>
    </row>
    <row r="258" spans="1:64" ht="34.5" customHeight="1">
      <c r="A258" s="33">
        <v>246</v>
      </c>
      <c r="B258" s="122" t="s">
        <v>583</v>
      </c>
      <c r="C258" s="96" t="s">
        <v>308</v>
      </c>
      <c r="D258" s="102">
        <v>5</v>
      </c>
      <c r="E258" s="115" t="s">
        <v>280</v>
      </c>
      <c r="F258" s="87">
        <v>10.180800000000001</v>
      </c>
      <c r="G258" s="76"/>
      <c r="H258" s="76"/>
      <c r="I258" s="77" t="s">
        <v>40</v>
      </c>
      <c r="J258" s="78">
        <f t="shared" si="36"/>
        <v>1</v>
      </c>
      <c r="K258" s="79" t="s">
        <v>64</v>
      </c>
      <c r="L258" s="79" t="s">
        <v>7</v>
      </c>
      <c r="M258" s="80"/>
      <c r="N258" s="76"/>
      <c r="O258" s="76"/>
      <c r="P258" s="81"/>
      <c r="Q258" s="76"/>
      <c r="R258" s="76"/>
      <c r="S258" s="81"/>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3">
        <f t="shared" si="37"/>
        <v>50.90400000000001</v>
      </c>
      <c r="BB258" s="84">
        <f t="shared" si="38"/>
        <v>50.90400000000001</v>
      </c>
      <c r="BC258" s="85" t="str">
        <f t="shared" si="39"/>
        <v>INR  Fifty and Paise Ninety Only</v>
      </c>
      <c r="BI258" s="110">
        <v>279</v>
      </c>
      <c r="BJ258" s="111">
        <f>BI258*1.01</f>
        <v>281.79</v>
      </c>
      <c r="BK258" s="87">
        <v>9</v>
      </c>
      <c r="BL258" s="90">
        <f t="shared" si="30"/>
        <v>10.180800000000001</v>
      </c>
    </row>
    <row r="259" spans="1:64" ht="45.75" customHeight="1">
      <c r="A259" s="33">
        <v>247</v>
      </c>
      <c r="B259" s="104" t="s">
        <v>584</v>
      </c>
      <c r="C259" s="96" t="s">
        <v>309</v>
      </c>
      <c r="D259" s="102">
        <v>30</v>
      </c>
      <c r="E259" s="115" t="s">
        <v>280</v>
      </c>
      <c r="F259" s="87">
        <v>28.280000000000005</v>
      </c>
      <c r="G259" s="76"/>
      <c r="H259" s="76"/>
      <c r="I259" s="77" t="s">
        <v>40</v>
      </c>
      <c r="J259" s="78">
        <f aca="true" t="shared" si="40" ref="J259:J265">IF(I259="Less(-)",-1,1)</f>
        <v>1</v>
      </c>
      <c r="K259" s="79" t="s">
        <v>64</v>
      </c>
      <c r="L259" s="79" t="s">
        <v>7</v>
      </c>
      <c r="M259" s="80"/>
      <c r="N259" s="76"/>
      <c r="O259" s="76"/>
      <c r="P259" s="81"/>
      <c r="Q259" s="76"/>
      <c r="R259" s="76"/>
      <c r="S259" s="81"/>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3">
        <f aca="true" t="shared" si="41" ref="BA259:BA265">total_amount_ba($B$2,$D$2,D259,F259,J259,K259,M259)</f>
        <v>848.4000000000001</v>
      </c>
      <c r="BB259" s="84">
        <f aca="true" t="shared" si="42" ref="BB259:BB265">BA259+SUM(N259:AZ259)</f>
        <v>848.4000000000001</v>
      </c>
      <c r="BC259" s="85" t="str">
        <f aca="true" t="shared" si="43" ref="BC259:BC265">SpellNumber(L259,BB259)</f>
        <v>INR  Eight Hundred &amp; Forty Eight  and Paise Forty Only</v>
      </c>
      <c r="BI259" s="86">
        <v>162</v>
      </c>
      <c r="BJ259" s="109">
        <f aca="true" t="shared" si="44" ref="BJ259:BJ275">BI259*1.01</f>
        <v>163.62</v>
      </c>
      <c r="BK259" s="87">
        <v>25</v>
      </c>
      <c r="BL259" s="90">
        <f t="shared" si="30"/>
        <v>28.280000000000005</v>
      </c>
    </row>
    <row r="260" spans="1:64" ht="46.5" customHeight="1">
      <c r="A260" s="33">
        <v>248</v>
      </c>
      <c r="B260" s="74" t="s">
        <v>585</v>
      </c>
      <c r="C260" s="96" t="s">
        <v>310</v>
      </c>
      <c r="D260" s="102">
        <v>15</v>
      </c>
      <c r="E260" s="115" t="s">
        <v>278</v>
      </c>
      <c r="F260" s="87">
        <v>152.71200000000002</v>
      </c>
      <c r="G260" s="76"/>
      <c r="H260" s="76"/>
      <c r="I260" s="77" t="s">
        <v>40</v>
      </c>
      <c r="J260" s="78">
        <f t="shared" si="40"/>
        <v>1</v>
      </c>
      <c r="K260" s="79" t="s">
        <v>64</v>
      </c>
      <c r="L260" s="79" t="s">
        <v>7</v>
      </c>
      <c r="M260" s="80"/>
      <c r="N260" s="76"/>
      <c r="O260" s="76"/>
      <c r="P260" s="81"/>
      <c r="Q260" s="76"/>
      <c r="R260" s="76"/>
      <c r="S260" s="81"/>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3">
        <f t="shared" si="41"/>
        <v>2290.6800000000003</v>
      </c>
      <c r="BB260" s="84">
        <f t="shared" si="42"/>
        <v>2290.6800000000003</v>
      </c>
      <c r="BC260" s="85" t="str">
        <f t="shared" si="43"/>
        <v>INR  Two Thousand Two Hundred &amp; Ninety  and Paise Sixty Eight Only</v>
      </c>
      <c r="BI260" s="86">
        <v>69</v>
      </c>
      <c r="BJ260" s="109">
        <f t="shared" si="44"/>
        <v>69.69</v>
      </c>
      <c r="BK260" s="87">
        <v>135</v>
      </c>
      <c r="BL260" s="90">
        <f t="shared" si="30"/>
        <v>152.71200000000002</v>
      </c>
    </row>
    <row r="261" spans="1:64" ht="42" customHeight="1">
      <c r="A261" s="33">
        <v>249</v>
      </c>
      <c r="B261" s="74" t="s">
        <v>586</v>
      </c>
      <c r="C261" s="96" t="s">
        <v>311</v>
      </c>
      <c r="D261" s="102">
        <v>15</v>
      </c>
      <c r="E261" s="115" t="s">
        <v>278</v>
      </c>
      <c r="F261" s="87">
        <v>252.25760000000002</v>
      </c>
      <c r="G261" s="76"/>
      <c r="H261" s="76"/>
      <c r="I261" s="77" t="s">
        <v>40</v>
      </c>
      <c r="J261" s="78">
        <f t="shared" si="40"/>
        <v>1</v>
      </c>
      <c r="K261" s="79" t="s">
        <v>64</v>
      </c>
      <c r="L261" s="79" t="s">
        <v>7</v>
      </c>
      <c r="M261" s="80"/>
      <c r="N261" s="76"/>
      <c r="O261" s="76"/>
      <c r="P261" s="81"/>
      <c r="Q261" s="76"/>
      <c r="R261" s="76"/>
      <c r="S261" s="81"/>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3">
        <f t="shared" si="41"/>
        <v>3783.8640000000005</v>
      </c>
      <c r="BB261" s="84">
        <f t="shared" si="42"/>
        <v>3783.8640000000005</v>
      </c>
      <c r="BC261" s="85" t="str">
        <f t="shared" si="43"/>
        <v>INR  Three Thousand Seven Hundred &amp; Eighty Three  and Paise Eighty Six Only</v>
      </c>
      <c r="BI261" s="86">
        <v>2210</v>
      </c>
      <c r="BJ261" s="109">
        <f t="shared" si="44"/>
        <v>2232.1</v>
      </c>
      <c r="BK261" s="87">
        <v>223</v>
      </c>
      <c r="BL261" s="90">
        <f t="shared" si="30"/>
        <v>252.25760000000002</v>
      </c>
    </row>
    <row r="262" spans="1:64" ht="60" customHeight="1">
      <c r="A262" s="33">
        <v>250</v>
      </c>
      <c r="B262" s="74" t="s">
        <v>587</v>
      </c>
      <c r="C262" s="96" t="s">
        <v>312</v>
      </c>
      <c r="D262" s="102">
        <v>15</v>
      </c>
      <c r="E262" s="115" t="s">
        <v>278</v>
      </c>
      <c r="F262" s="87">
        <v>537.32</v>
      </c>
      <c r="G262" s="76"/>
      <c r="H262" s="76"/>
      <c r="I262" s="77" t="s">
        <v>40</v>
      </c>
      <c r="J262" s="78">
        <f t="shared" si="40"/>
        <v>1</v>
      </c>
      <c r="K262" s="79" t="s">
        <v>64</v>
      </c>
      <c r="L262" s="79" t="s">
        <v>7</v>
      </c>
      <c r="M262" s="80"/>
      <c r="N262" s="76"/>
      <c r="O262" s="76"/>
      <c r="P262" s="81"/>
      <c r="Q262" s="76"/>
      <c r="R262" s="76"/>
      <c r="S262" s="81"/>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3">
        <f t="shared" si="41"/>
        <v>8059.800000000001</v>
      </c>
      <c r="BB262" s="84">
        <f t="shared" si="42"/>
        <v>8059.800000000001</v>
      </c>
      <c r="BC262" s="85" t="str">
        <f t="shared" si="43"/>
        <v>INR  Eight Thousand  &amp;Fifty Nine  and Paise Eighty Only</v>
      </c>
      <c r="BI262" s="101">
        <v>1730</v>
      </c>
      <c r="BJ262" s="109">
        <f t="shared" si="44"/>
        <v>1747.3</v>
      </c>
      <c r="BK262" s="87">
        <v>475</v>
      </c>
      <c r="BL262" s="90">
        <f t="shared" si="30"/>
        <v>537.32</v>
      </c>
    </row>
    <row r="263" spans="1:64" ht="88.5" customHeight="1">
      <c r="A263" s="33">
        <v>251</v>
      </c>
      <c r="B263" s="74" t="s">
        <v>588</v>
      </c>
      <c r="C263" s="96" t="s">
        <v>313</v>
      </c>
      <c r="D263" s="102">
        <v>15</v>
      </c>
      <c r="E263" s="115" t="s">
        <v>278</v>
      </c>
      <c r="F263" s="87">
        <v>693.4256</v>
      </c>
      <c r="G263" s="76"/>
      <c r="H263" s="76"/>
      <c r="I263" s="77" t="s">
        <v>40</v>
      </c>
      <c r="J263" s="78">
        <f t="shared" si="40"/>
        <v>1</v>
      </c>
      <c r="K263" s="79" t="s">
        <v>64</v>
      </c>
      <c r="L263" s="79" t="s">
        <v>7</v>
      </c>
      <c r="M263" s="80"/>
      <c r="N263" s="76"/>
      <c r="O263" s="76"/>
      <c r="P263" s="81"/>
      <c r="Q263" s="76"/>
      <c r="R263" s="76"/>
      <c r="S263" s="81"/>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3">
        <f t="shared" si="41"/>
        <v>10401.384</v>
      </c>
      <c r="BB263" s="84">
        <f t="shared" si="42"/>
        <v>10401.384</v>
      </c>
      <c r="BC263" s="85" t="str">
        <f t="shared" si="43"/>
        <v>INR  Ten Thousand Four Hundred &amp; One  and Paise Thirty Eight Only</v>
      </c>
      <c r="BI263" s="86">
        <v>2100</v>
      </c>
      <c r="BJ263" s="109">
        <f t="shared" si="44"/>
        <v>2121</v>
      </c>
      <c r="BK263" s="87">
        <v>613</v>
      </c>
      <c r="BL263" s="90">
        <f t="shared" si="30"/>
        <v>693.4256</v>
      </c>
    </row>
    <row r="264" spans="1:64" ht="92.25" customHeight="1">
      <c r="A264" s="33">
        <v>252</v>
      </c>
      <c r="B264" s="74" t="s">
        <v>589</v>
      </c>
      <c r="C264" s="96" t="s">
        <v>314</v>
      </c>
      <c r="D264" s="102">
        <v>8</v>
      </c>
      <c r="E264" s="115" t="s">
        <v>278</v>
      </c>
      <c r="F264" s="87">
        <v>3715.992</v>
      </c>
      <c r="G264" s="76"/>
      <c r="H264" s="76"/>
      <c r="I264" s="77" t="s">
        <v>40</v>
      </c>
      <c r="J264" s="78">
        <f t="shared" si="40"/>
        <v>1</v>
      </c>
      <c r="K264" s="79" t="s">
        <v>64</v>
      </c>
      <c r="L264" s="79" t="s">
        <v>7</v>
      </c>
      <c r="M264" s="80"/>
      <c r="N264" s="76"/>
      <c r="O264" s="76"/>
      <c r="P264" s="81"/>
      <c r="Q264" s="76"/>
      <c r="R264" s="76"/>
      <c r="S264" s="81"/>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3">
        <f t="shared" si="41"/>
        <v>29727.936</v>
      </c>
      <c r="BB264" s="84">
        <f t="shared" si="42"/>
        <v>29727.936</v>
      </c>
      <c r="BC264" s="85" t="str">
        <f t="shared" si="43"/>
        <v>INR  Twenty Nine Thousand Seven Hundred &amp; Twenty Seven  and Paise Ninety Four Only</v>
      </c>
      <c r="BI264" s="86">
        <v>180</v>
      </c>
      <c r="BJ264" s="109">
        <f t="shared" si="44"/>
        <v>181.8</v>
      </c>
      <c r="BK264" s="87">
        <v>3285</v>
      </c>
      <c r="BL264" s="90">
        <f t="shared" si="30"/>
        <v>3715.992</v>
      </c>
    </row>
    <row r="265" spans="1:64" ht="71.25">
      <c r="A265" s="33">
        <v>253</v>
      </c>
      <c r="B265" s="74" t="s">
        <v>590</v>
      </c>
      <c r="C265" s="96" t="s">
        <v>315</v>
      </c>
      <c r="D265" s="102">
        <v>15</v>
      </c>
      <c r="E265" s="115" t="s">
        <v>278</v>
      </c>
      <c r="F265" s="87">
        <v>58.82240000000001</v>
      </c>
      <c r="G265" s="76"/>
      <c r="H265" s="76"/>
      <c r="I265" s="77" t="s">
        <v>40</v>
      </c>
      <c r="J265" s="78">
        <f t="shared" si="40"/>
        <v>1</v>
      </c>
      <c r="K265" s="79" t="s">
        <v>64</v>
      </c>
      <c r="L265" s="79" t="s">
        <v>7</v>
      </c>
      <c r="M265" s="80"/>
      <c r="N265" s="76"/>
      <c r="O265" s="76"/>
      <c r="P265" s="81"/>
      <c r="Q265" s="76"/>
      <c r="R265" s="76"/>
      <c r="S265" s="81"/>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3">
        <f t="shared" si="41"/>
        <v>882.3360000000001</v>
      </c>
      <c r="BB265" s="84">
        <f t="shared" si="42"/>
        <v>882.3360000000001</v>
      </c>
      <c r="BC265" s="85" t="str">
        <f t="shared" si="43"/>
        <v>INR  Eight Hundred &amp; Eighty Two  and Paise Thirty Four Only</v>
      </c>
      <c r="BI265" s="86">
        <v>1380</v>
      </c>
      <c r="BJ265" s="109">
        <f t="shared" si="44"/>
        <v>1393.8</v>
      </c>
      <c r="BK265" s="87">
        <v>52</v>
      </c>
      <c r="BL265" s="90">
        <f t="shared" si="30"/>
        <v>58.82240000000001</v>
      </c>
    </row>
    <row r="266" spans="1:64" ht="78.75" customHeight="1">
      <c r="A266" s="33">
        <v>254</v>
      </c>
      <c r="B266" s="74" t="s">
        <v>591</v>
      </c>
      <c r="C266" s="96" t="s">
        <v>316</v>
      </c>
      <c r="D266" s="102">
        <v>5</v>
      </c>
      <c r="E266" s="115" t="s">
        <v>278</v>
      </c>
      <c r="F266" s="87">
        <v>85.97120000000001</v>
      </c>
      <c r="G266" s="76"/>
      <c r="H266" s="76"/>
      <c r="I266" s="77" t="s">
        <v>40</v>
      </c>
      <c r="J266" s="78">
        <f aca="true" t="shared" si="45" ref="J266:J279">IF(I266="Less(-)",-1,1)</f>
        <v>1</v>
      </c>
      <c r="K266" s="79" t="s">
        <v>64</v>
      </c>
      <c r="L266" s="79" t="s">
        <v>7</v>
      </c>
      <c r="M266" s="80"/>
      <c r="N266" s="76"/>
      <c r="O266" s="76"/>
      <c r="P266" s="81"/>
      <c r="Q266" s="76"/>
      <c r="R266" s="76"/>
      <c r="S266" s="81"/>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3">
        <f aca="true" t="shared" si="46" ref="BA266:BA279">total_amount_ba($B$2,$D$2,D266,F266,J266,K266,M266)</f>
        <v>429.85600000000005</v>
      </c>
      <c r="BB266" s="84">
        <f aca="true" t="shared" si="47" ref="BB266:BB279">BA266+SUM(N266:AZ266)</f>
        <v>429.85600000000005</v>
      </c>
      <c r="BC266" s="85" t="str">
        <f aca="true" t="shared" si="48" ref="BC266:BC279">SpellNumber(L266,BB266)</f>
        <v>INR  Four Hundred &amp; Twenty Nine  and Paise Eighty Six Only</v>
      </c>
      <c r="BI266" s="108">
        <v>893</v>
      </c>
      <c r="BJ266" s="109">
        <f t="shared" si="44"/>
        <v>901.9300000000001</v>
      </c>
      <c r="BK266" s="87">
        <v>76</v>
      </c>
      <c r="BL266" s="90">
        <f t="shared" si="30"/>
        <v>85.97120000000001</v>
      </c>
    </row>
    <row r="267" spans="1:64" ht="41.25" customHeight="1">
      <c r="A267" s="33">
        <v>255</v>
      </c>
      <c r="B267" s="74" t="s">
        <v>592</v>
      </c>
      <c r="C267" s="96" t="s">
        <v>317</v>
      </c>
      <c r="D267" s="102">
        <v>15</v>
      </c>
      <c r="E267" s="115" t="s">
        <v>280</v>
      </c>
      <c r="F267" s="87">
        <v>18.099200000000003</v>
      </c>
      <c r="G267" s="76"/>
      <c r="H267" s="76"/>
      <c r="I267" s="77" t="s">
        <v>40</v>
      </c>
      <c r="J267" s="78">
        <f t="shared" si="45"/>
        <v>1</v>
      </c>
      <c r="K267" s="79" t="s">
        <v>64</v>
      </c>
      <c r="L267" s="79" t="s">
        <v>7</v>
      </c>
      <c r="M267" s="80"/>
      <c r="N267" s="76"/>
      <c r="O267" s="76"/>
      <c r="P267" s="81"/>
      <c r="Q267" s="76"/>
      <c r="R267" s="76"/>
      <c r="S267" s="81"/>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3">
        <f t="shared" si="46"/>
        <v>271.48800000000006</v>
      </c>
      <c r="BB267" s="84">
        <f t="shared" si="47"/>
        <v>271.48800000000006</v>
      </c>
      <c r="BC267" s="85" t="str">
        <f t="shared" si="48"/>
        <v>INR  Two Hundred &amp; Seventy One  and Paise Forty Nine Only</v>
      </c>
      <c r="BI267" s="86">
        <v>1499</v>
      </c>
      <c r="BJ267" s="109">
        <f t="shared" si="44"/>
        <v>1513.99</v>
      </c>
      <c r="BK267" s="87">
        <v>16</v>
      </c>
      <c r="BL267" s="90">
        <f t="shared" si="30"/>
        <v>18.099200000000003</v>
      </c>
    </row>
    <row r="268" spans="1:64" ht="71.25">
      <c r="A268" s="33">
        <v>256</v>
      </c>
      <c r="B268" s="74" t="s">
        <v>593</v>
      </c>
      <c r="C268" s="96" t="s">
        <v>318</v>
      </c>
      <c r="D268" s="102">
        <v>15</v>
      </c>
      <c r="E268" s="115" t="s">
        <v>278</v>
      </c>
      <c r="F268" s="87">
        <v>384.608</v>
      </c>
      <c r="G268" s="76"/>
      <c r="H268" s="76"/>
      <c r="I268" s="77" t="s">
        <v>40</v>
      </c>
      <c r="J268" s="78">
        <f t="shared" si="45"/>
        <v>1</v>
      </c>
      <c r="K268" s="79" t="s">
        <v>64</v>
      </c>
      <c r="L268" s="79" t="s">
        <v>7</v>
      </c>
      <c r="M268" s="80"/>
      <c r="N268" s="76"/>
      <c r="O268" s="76"/>
      <c r="P268" s="81"/>
      <c r="Q268" s="76"/>
      <c r="R268" s="76"/>
      <c r="S268" s="81"/>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3">
        <f t="shared" si="46"/>
        <v>5769.12</v>
      </c>
      <c r="BB268" s="84">
        <f t="shared" si="47"/>
        <v>5769.12</v>
      </c>
      <c r="BC268" s="85" t="str">
        <f t="shared" si="48"/>
        <v>INR  Five Thousand Seven Hundred &amp; Sixty Nine  and Paise Twelve Only</v>
      </c>
      <c r="BI268" s="86">
        <v>9055</v>
      </c>
      <c r="BJ268" s="109">
        <f t="shared" si="44"/>
        <v>9145.55</v>
      </c>
      <c r="BK268" s="87">
        <v>340</v>
      </c>
      <c r="BL268" s="90">
        <f t="shared" si="30"/>
        <v>384.608</v>
      </c>
    </row>
    <row r="269" spans="1:64" ht="409.5">
      <c r="A269" s="33">
        <v>257</v>
      </c>
      <c r="B269" s="74" t="s">
        <v>594</v>
      </c>
      <c r="C269" s="96" t="s">
        <v>319</v>
      </c>
      <c r="D269" s="102">
        <v>6</v>
      </c>
      <c r="E269" s="115" t="s">
        <v>278</v>
      </c>
      <c r="F269" s="87">
        <v>8504.361600000002</v>
      </c>
      <c r="G269" s="76"/>
      <c r="H269" s="76"/>
      <c r="I269" s="77" t="s">
        <v>40</v>
      </c>
      <c r="J269" s="78">
        <f t="shared" si="45"/>
        <v>1</v>
      </c>
      <c r="K269" s="79" t="s">
        <v>64</v>
      </c>
      <c r="L269" s="79" t="s">
        <v>7</v>
      </c>
      <c r="M269" s="80"/>
      <c r="N269" s="76"/>
      <c r="O269" s="76"/>
      <c r="P269" s="81"/>
      <c r="Q269" s="76"/>
      <c r="R269" s="76"/>
      <c r="S269" s="81"/>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3">
        <f t="shared" si="46"/>
        <v>51026.16960000001</v>
      </c>
      <c r="BB269" s="84">
        <f t="shared" si="47"/>
        <v>51026.16960000001</v>
      </c>
      <c r="BC269" s="85" t="str">
        <f t="shared" si="48"/>
        <v>INR  Fifty One Thousand  &amp;Twenty Six  and Paise Seventeen Only</v>
      </c>
      <c r="BI269" s="86">
        <v>6468</v>
      </c>
      <c r="BJ269" s="109">
        <f t="shared" si="44"/>
        <v>6532.68</v>
      </c>
      <c r="BK269" s="87">
        <v>7518</v>
      </c>
      <c r="BL269" s="90">
        <f t="shared" si="30"/>
        <v>8504.361600000002</v>
      </c>
    </row>
    <row r="270" spans="1:64" ht="409.5">
      <c r="A270" s="33">
        <v>258</v>
      </c>
      <c r="B270" s="74" t="s">
        <v>595</v>
      </c>
      <c r="C270" s="96" t="s">
        <v>320</v>
      </c>
      <c r="D270" s="102">
        <v>1</v>
      </c>
      <c r="E270" s="115" t="s">
        <v>278</v>
      </c>
      <c r="F270" s="87">
        <v>105847.51520000001</v>
      </c>
      <c r="G270" s="23"/>
      <c r="H270" s="23"/>
      <c r="I270" s="36" t="s">
        <v>40</v>
      </c>
      <c r="J270" s="17">
        <f t="shared" si="45"/>
        <v>1</v>
      </c>
      <c r="K270" s="18" t="s">
        <v>64</v>
      </c>
      <c r="L270" s="18" t="s">
        <v>7</v>
      </c>
      <c r="M270" s="43"/>
      <c r="N270" s="23"/>
      <c r="O270" s="23"/>
      <c r="P270" s="42"/>
      <c r="Q270" s="23"/>
      <c r="R270" s="23"/>
      <c r="S270" s="42"/>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83">
        <f t="shared" si="46"/>
        <v>105847.51520000001</v>
      </c>
      <c r="BB270" s="63">
        <f t="shared" si="47"/>
        <v>105847.51520000001</v>
      </c>
      <c r="BC270" s="64" t="str">
        <f t="shared" si="48"/>
        <v>INR  One Lakh Five Thousand Eight Hundred &amp; Forty Seven  and Paise Fifty Two Only</v>
      </c>
      <c r="BI270" s="86">
        <v>4743</v>
      </c>
      <c r="BJ270" s="109">
        <f t="shared" si="44"/>
        <v>4790.43</v>
      </c>
      <c r="BK270" s="87">
        <v>93571</v>
      </c>
      <c r="BL270" s="90">
        <f t="shared" si="30"/>
        <v>105847.51520000001</v>
      </c>
    </row>
    <row r="271" spans="1:64" ht="409.5" customHeight="1">
      <c r="A271" s="33">
        <v>259</v>
      </c>
      <c r="B271" s="74" t="s">
        <v>596</v>
      </c>
      <c r="C271" s="96" t="s">
        <v>321</v>
      </c>
      <c r="D271" s="102">
        <v>2</v>
      </c>
      <c r="E271" s="115" t="s">
        <v>278</v>
      </c>
      <c r="F271" s="87">
        <v>19069.769600000003</v>
      </c>
      <c r="G271" s="23"/>
      <c r="H271" s="23"/>
      <c r="I271" s="36" t="s">
        <v>40</v>
      </c>
      <c r="J271" s="17">
        <f t="shared" si="45"/>
        <v>1</v>
      </c>
      <c r="K271" s="18" t="s">
        <v>64</v>
      </c>
      <c r="L271" s="18" t="s">
        <v>7</v>
      </c>
      <c r="M271" s="43"/>
      <c r="N271" s="23"/>
      <c r="O271" s="23"/>
      <c r="P271" s="42"/>
      <c r="Q271" s="23"/>
      <c r="R271" s="23"/>
      <c r="S271" s="42"/>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83">
        <f t="shared" si="46"/>
        <v>38139.53920000001</v>
      </c>
      <c r="BB271" s="63">
        <f t="shared" si="47"/>
        <v>38139.53920000001</v>
      </c>
      <c r="BC271" s="64" t="str">
        <f t="shared" si="48"/>
        <v>INR  Thirty Eight Thousand One Hundred &amp; Thirty Nine  and Paise Fifty Four Only</v>
      </c>
      <c r="BI271" s="86">
        <v>471635</v>
      </c>
      <c r="BJ271" s="109">
        <f t="shared" si="44"/>
        <v>476351.35</v>
      </c>
      <c r="BK271" s="87">
        <v>16858</v>
      </c>
      <c r="BL271" s="90">
        <f aca="true" t="shared" si="49" ref="BL271:BL314">BK271*1.12*1.01</f>
        <v>19069.769600000003</v>
      </c>
    </row>
    <row r="272" spans="1:64" ht="72.75" customHeight="1">
      <c r="A272" s="33">
        <v>260</v>
      </c>
      <c r="B272" s="74" t="s">
        <v>597</v>
      </c>
      <c r="C272" s="96" t="s">
        <v>322</v>
      </c>
      <c r="D272" s="102">
        <v>2</v>
      </c>
      <c r="E272" s="115" t="s">
        <v>278</v>
      </c>
      <c r="F272" s="87">
        <v>2606.2848000000004</v>
      </c>
      <c r="G272" s="23"/>
      <c r="H272" s="23"/>
      <c r="I272" s="36" t="s">
        <v>40</v>
      </c>
      <c r="J272" s="17">
        <f t="shared" si="45"/>
        <v>1</v>
      </c>
      <c r="K272" s="18" t="s">
        <v>64</v>
      </c>
      <c r="L272" s="18" t="s">
        <v>7</v>
      </c>
      <c r="M272" s="43"/>
      <c r="N272" s="23"/>
      <c r="O272" s="23"/>
      <c r="P272" s="42"/>
      <c r="Q272" s="23"/>
      <c r="R272" s="23"/>
      <c r="S272" s="42"/>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83">
        <f t="shared" si="46"/>
        <v>5212.569600000001</v>
      </c>
      <c r="BB272" s="63">
        <f t="shared" si="47"/>
        <v>5212.569600000001</v>
      </c>
      <c r="BC272" s="64" t="str">
        <f t="shared" si="48"/>
        <v>INR  Five Thousand Two Hundred &amp; Twelve  and Paise Fifty Seven Only</v>
      </c>
      <c r="BI272" s="86">
        <v>7500</v>
      </c>
      <c r="BJ272" s="109">
        <f t="shared" si="44"/>
        <v>7575</v>
      </c>
      <c r="BK272" s="87">
        <v>2304</v>
      </c>
      <c r="BL272" s="90">
        <f t="shared" si="49"/>
        <v>2606.2848000000004</v>
      </c>
    </row>
    <row r="273" spans="1:64" ht="37.5" customHeight="1">
      <c r="A273" s="33">
        <v>261</v>
      </c>
      <c r="B273" s="74" t="s">
        <v>598</v>
      </c>
      <c r="C273" s="96" t="s">
        <v>323</v>
      </c>
      <c r="D273" s="102">
        <v>10</v>
      </c>
      <c r="E273" s="115" t="s">
        <v>278</v>
      </c>
      <c r="F273" s="87">
        <v>174.2048</v>
      </c>
      <c r="G273" s="23"/>
      <c r="H273" s="23"/>
      <c r="I273" s="36" t="s">
        <v>40</v>
      </c>
      <c r="J273" s="17">
        <f t="shared" si="45"/>
        <v>1</v>
      </c>
      <c r="K273" s="18" t="s">
        <v>64</v>
      </c>
      <c r="L273" s="18" t="s">
        <v>7</v>
      </c>
      <c r="M273" s="43"/>
      <c r="N273" s="23"/>
      <c r="O273" s="23"/>
      <c r="P273" s="42"/>
      <c r="Q273" s="23"/>
      <c r="R273" s="23"/>
      <c r="S273" s="42"/>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83">
        <f t="shared" si="46"/>
        <v>1742.048</v>
      </c>
      <c r="BB273" s="63">
        <f t="shared" si="47"/>
        <v>1742.048</v>
      </c>
      <c r="BC273" s="64" t="str">
        <f t="shared" si="48"/>
        <v>INR  One Thousand Seven Hundred &amp; Forty Two  and Paise Five Only</v>
      </c>
      <c r="BI273" s="86">
        <v>33580</v>
      </c>
      <c r="BJ273" s="109">
        <f t="shared" si="44"/>
        <v>33915.8</v>
      </c>
      <c r="BK273" s="87">
        <v>154</v>
      </c>
      <c r="BL273" s="90">
        <f t="shared" si="49"/>
        <v>174.2048</v>
      </c>
    </row>
    <row r="274" spans="1:64" ht="37.5" customHeight="1">
      <c r="A274" s="33">
        <v>262</v>
      </c>
      <c r="B274" s="74" t="s">
        <v>599</v>
      </c>
      <c r="C274" s="96" t="s">
        <v>324</v>
      </c>
      <c r="D274" s="102">
        <v>10</v>
      </c>
      <c r="E274" s="115" t="s">
        <v>278</v>
      </c>
      <c r="F274" s="87">
        <v>39.592000000000006</v>
      </c>
      <c r="G274" s="23"/>
      <c r="H274" s="23"/>
      <c r="I274" s="36" t="s">
        <v>40</v>
      </c>
      <c r="J274" s="17">
        <f t="shared" si="45"/>
        <v>1</v>
      </c>
      <c r="K274" s="18" t="s">
        <v>64</v>
      </c>
      <c r="L274" s="18" t="s">
        <v>7</v>
      </c>
      <c r="M274" s="43"/>
      <c r="N274" s="23"/>
      <c r="O274" s="23"/>
      <c r="P274" s="42"/>
      <c r="Q274" s="23"/>
      <c r="R274" s="23"/>
      <c r="S274" s="42"/>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83">
        <f t="shared" si="46"/>
        <v>395.9200000000001</v>
      </c>
      <c r="BB274" s="63">
        <f t="shared" si="47"/>
        <v>395.9200000000001</v>
      </c>
      <c r="BC274" s="64" t="str">
        <f t="shared" si="48"/>
        <v>INR  Three Hundred &amp; Ninety Five  and Paise Ninety Two Only</v>
      </c>
      <c r="BI274" s="86">
        <v>106</v>
      </c>
      <c r="BJ274" s="109">
        <f t="shared" si="44"/>
        <v>107.06</v>
      </c>
      <c r="BK274" s="87">
        <v>35</v>
      </c>
      <c r="BL274" s="90">
        <f t="shared" si="49"/>
        <v>39.592000000000006</v>
      </c>
    </row>
    <row r="275" spans="1:64" ht="63.75" customHeight="1">
      <c r="A275" s="33">
        <v>263</v>
      </c>
      <c r="B275" s="74" t="s">
        <v>600</v>
      </c>
      <c r="C275" s="96" t="s">
        <v>325</v>
      </c>
      <c r="D275" s="102">
        <v>6</v>
      </c>
      <c r="E275" s="115" t="s">
        <v>280</v>
      </c>
      <c r="F275" s="87">
        <v>1918.5152000000003</v>
      </c>
      <c r="G275" s="23"/>
      <c r="H275" s="23"/>
      <c r="I275" s="36" t="s">
        <v>40</v>
      </c>
      <c r="J275" s="17">
        <f t="shared" si="45"/>
        <v>1</v>
      </c>
      <c r="K275" s="18" t="s">
        <v>64</v>
      </c>
      <c r="L275" s="18" t="s">
        <v>7</v>
      </c>
      <c r="M275" s="43"/>
      <c r="N275" s="23"/>
      <c r="O275" s="23"/>
      <c r="P275" s="42"/>
      <c r="Q275" s="23"/>
      <c r="R275" s="23"/>
      <c r="S275" s="42"/>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83">
        <f t="shared" si="46"/>
        <v>11511.091200000003</v>
      </c>
      <c r="BB275" s="63">
        <f t="shared" si="47"/>
        <v>11511.091200000003</v>
      </c>
      <c r="BC275" s="64" t="str">
        <f t="shared" si="48"/>
        <v>INR  Eleven Thousand Five Hundred &amp; Eleven  and Paise Nine Only</v>
      </c>
      <c r="BI275" s="86">
        <v>3820</v>
      </c>
      <c r="BJ275" s="109">
        <f t="shared" si="44"/>
        <v>3858.2</v>
      </c>
      <c r="BK275" s="87">
        <v>1696</v>
      </c>
      <c r="BL275" s="90">
        <f t="shared" si="49"/>
        <v>1918.5152000000003</v>
      </c>
    </row>
    <row r="276" spans="1:64" ht="78.75" customHeight="1">
      <c r="A276" s="33">
        <v>264</v>
      </c>
      <c r="B276" s="74" t="s">
        <v>601</v>
      </c>
      <c r="C276" s="96" t="s">
        <v>326</v>
      </c>
      <c r="D276" s="102">
        <v>6</v>
      </c>
      <c r="E276" s="115" t="s">
        <v>280</v>
      </c>
      <c r="F276" s="87">
        <v>1523.7264</v>
      </c>
      <c r="G276" s="23"/>
      <c r="H276" s="23"/>
      <c r="I276" s="36" t="s">
        <v>40</v>
      </c>
      <c r="J276" s="17">
        <f t="shared" si="45"/>
        <v>1</v>
      </c>
      <c r="K276" s="18" t="s">
        <v>64</v>
      </c>
      <c r="L276" s="18" t="s">
        <v>7</v>
      </c>
      <c r="M276" s="43"/>
      <c r="N276" s="23"/>
      <c r="O276" s="23"/>
      <c r="P276" s="42"/>
      <c r="Q276" s="23"/>
      <c r="R276" s="23"/>
      <c r="S276" s="42"/>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83">
        <f t="shared" si="46"/>
        <v>9142.358400000001</v>
      </c>
      <c r="BB276" s="63">
        <f t="shared" si="47"/>
        <v>9142.358400000001</v>
      </c>
      <c r="BC276" s="64" t="str">
        <f t="shared" si="48"/>
        <v>INR  Nine Thousand One Hundred &amp; Forty Two  and Paise Thirty Six Only</v>
      </c>
      <c r="BK276" s="87">
        <v>1347</v>
      </c>
      <c r="BL276" s="90">
        <f t="shared" si="49"/>
        <v>1523.7264</v>
      </c>
    </row>
    <row r="277" spans="1:64" ht="31.5" customHeight="1">
      <c r="A277" s="33">
        <v>265</v>
      </c>
      <c r="B277" s="74" t="s">
        <v>602</v>
      </c>
      <c r="C277" s="96" t="s">
        <v>327</v>
      </c>
      <c r="D277" s="102">
        <v>5</v>
      </c>
      <c r="E277" s="115" t="s">
        <v>280</v>
      </c>
      <c r="F277" s="87">
        <v>1303.1424000000002</v>
      </c>
      <c r="G277" s="23"/>
      <c r="H277" s="23"/>
      <c r="I277" s="36" t="s">
        <v>40</v>
      </c>
      <c r="J277" s="17">
        <f t="shared" si="45"/>
        <v>1</v>
      </c>
      <c r="K277" s="18" t="s">
        <v>64</v>
      </c>
      <c r="L277" s="18" t="s">
        <v>7</v>
      </c>
      <c r="M277" s="43"/>
      <c r="N277" s="23"/>
      <c r="O277" s="23"/>
      <c r="P277" s="42"/>
      <c r="Q277" s="23"/>
      <c r="R277" s="23"/>
      <c r="S277" s="42"/>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83">
        <f t="shared" si="46"/>
        <v>6515.712000000001</v>
      </c>
      <c r="BB277" s="63">
        <f t="shared" si="47"/>
        <v>6515.712000000001</v>
      </c>
      <c r="BC277" s="64" t="str">
        <f t="shared" si="48"/>
        <v>INR  Six Thousand Five Hundred &amp; Fifteen  and Paise Seventy One Only</v>
      </c>
      <c r="BK277" s="87">
        <v>1152</v>
      </c>
      <c r="BL277" s="90">
        <f t="shared" si="49"/>
        <v>1303.1424000000002</v>
      </c>
    </row>
    <row r="278" spans="1:64" ht="70.5" customHeight="1">
      <c r="A278" s="33">
        <v>266</v>
      </c>
      <c r="B278" s="74" t="s">
        <v>603</v>
      </c>
      <c r="C278" s="96" t="s">
        <v>328</v>
      </c>
      <c r="D278" s="102">
        <v>4</v>
      </c>
      <c r="E278" s="115" t="s">
        <v>278</v>
      </c>
      <c r="F278" s="87">
        <v>11802.940800000002</v>
      </c>
      <c r="G278" s="23"/>
      <c r="H278" s="23"/>
      <c r="I278" s="36" t="s">
        <v>40</v>
      </c>
      <c r="J278" s="17">
        <f t="shared" si="45"/>
        <v>1</v>
      </c>
      <c r="K278" s="18" t="s">
        <v>64</v>
      </c>
      <c r="L278" s="18" t="s">
        <v>7</v>
      </c>
      <c r="M278" s="43"/>
      <c r="N278" s="23"/>
      <c r="O278" s="23"/>
      <c r="P278" s="42"/>
      <c r="Q278" s="23"/>
      <c r="R278" s="23"/>
      <c r="S278" s="42"/>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83">
        <f t="shared" si="46"/>
        <v>47211.76320000001</v>
      </c>
      <c r="BB278" s="63">
        <f t="shared" si="47"/>
        <v>47211.76320000001</v>
      </c>
      <c r="BC278" s="64" t="str">
        <f t="shared" si="48"/>
        <v>INR  Forty Seven Thousand Two Hundred &amp; Eleven  and Paise Seventy Six Only</v>
      </c>
      <c r="BK278" s="87">
        <v>10434</v>
      </c>
      <c r="BL278" s="90">
        <f t="shared" si="49"/>
        <v>11802.940800000002</v>
      </c>
    </row>
    <row r="279" spans="1:64" ht="68.25" customHeight="1">
      <c r="A279" s="33">
        <v>267</v>
      </c>
      <c r="B279" s="74" t="s">
        <v>604</v>
      </c>
      <c r="C279" s="96" t="s">
        <v>494</v>
      </c>
      <c r="D279" s="102">
        <v>4</v>
      </c>
      <c r="E279" s="115" t="s">
        <v>278</v>
      </c>
      <c r="F279" s="87">
        <v>499.9904</v>
      </c>
      <c r="G279" s="23"/>
      <c r="H279" s="23"/>
      <c r="I279" s="36" t="s">
        <v>40</v>
      </c>
      <c r="J279" s="17">
        <f t="shared" si="45"/>
        <v>1</v>
      </c>
      <c r="K279" s="18" t="s">
        <v>64</v>
      </c>
      <c r="L279" s="18" t="s">
        <v>7</v>
      </c>
      <c r="M279" s="43"/>
      <c r="N279" s="23"/>
      <c r="O279" s="23"/>
      <c r="P279" s="42"/>
      <c r="Q279" s="23"/>
      <c r="R279" s="23"/>
      <c r="S279" s="42"/>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83">
        <f t="shared" si="46"/>
        <v>1999.9616</v>
      </c>
      <c r="BB279" s="63">
        <f t="shared" si="47"/>
        <v>1999.9616</v>
      </c>
      <c r="BC279" s="64" t="str">
        <f t="shared" si="48"/>
        <v>INR  One Thousand Nine Hundred &amp; Ninety Nine  and Paise Ninety Six Only</v>
      </c>
      <c r="BK279" s="87">
        <v>442</v>
      </c>
      <c r="BL279" s="90">
        <f t="shared" si="49"/>
        <v>499.9904</v>
      </c>
    </row>
    <row r="280" spans="1:64" ht="71.25">
      <c r="A280" s="33">
        <v>268</v>
      </c>
      <c r="B280" s="74" t="s">
        <v>605</v>
      </c>
      <c r="C280" s="96" t="s">
        <v>495</v>
      </c>
      <c r="D280" s="102">
        <v>12</v>
      </c>
      <c r="E280" s="115" t="s">
        <v>278</v>
      </c>
      <c r="F280" s="87">
        <v>21.492800000000003</v>
      </c>
      <c r="G280" s="23"/>
      <c r="H280" s="23"/>
      <c r="I280" s="36" t="s">
        <v>40</v>
      </c>
      <c r="J280" s="17">
        <f aca="true" t="shared" si="50" ref="J280:J291">IF(I280="Less(-)",-1,1)</f>
        <v>1</v>
      </c>
      <c r="K280" s="18" t="s">
        <v>64</v>
      </c>
      <c r="L280" s="18" t="s">
        <v>7</v>
      </c>
      <c r="M280" s="43"/>
      <c r="N280" s="23"/>
      <c r="O280" s="23"/>
      <c r="P280" s="42"/>
      <c r="Q280" s="23"/>
      <c r="R280" s="23"/>
      <c r="S280" s="42"/>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83">
        <f aca="true" t="shared" si="51" ref="BA280:BA291">total_amount_ba($B$2,$D$2,D280,F280,J280,K280,M280)</f>
        <v>257.91360000000003</v>
      </c>
      <c r="BB280" s="63">
        <f aca="true" t="shared" si="52" ref="BB280:BB291">BA280+SUM(N280:AZ280)</f>
        <v>257.91360000000003</v>
      </c>
      <c r="BC280" s="64" t="str">
        <f aca="true" t="shared" si="53" ref="BC280:BC291">SpellNumber(L280,BB280)</f>
        <v>INR  Two Hundred &amp; Fifty Seven  and Paise Ninety One Only</v>
      </c>
      <c r="BK280" s="87">
        <v>19</v>
      </c>
      <c r="BL280" s="90">
        <f t="shared" si="49"/>
        <v>21.492800000000003</v>
      </c>
    </row>
    <row r="281" spans="1:64" ht="99.75" customHeight="1">
      <c r="A281" s="33">
        <v>269</v>
      </c>
      <c r="B281" s="117" t="s">
        <v>606</v>
      </c>
      <c r="C281" s="96" t="s">
        <v>496</v>
      </c>
      <c r="D281" s="102">
        <v>2</v>
      </c>
      <c r="E281" s="107" t="s">
        <v>611</v>
      </c>
      <c r="F281" s="86">
        <v>4524.8</v>
      </c>
      <c r="G281" s="23"/>
      <c r="H281" s="23"/>
      <c r="I281" s="36" t="s">
        <v>40</v>
      </c>
      <c r="J281" s="17">
        <f t="shared" si="50"/>
        <v>1</v>
      </c>
      <c r="K281" s="18" t="s">
        <v>64</v>
      </c>
      <c r="L281" s="18" t="s">
        <v>7</v>
      </c>
      <c r="M281" s="43"/>
      <c r="N281" s="23"/>
      <c r="O281" s="23"/>
      <c r="P281" s="42"/>
      <c r="Q281" s="23"/>
      <c r="R281" s="23"/>
      <c r="S281" s="42"/>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83">
        <f t="shared" si="51"/>
        <v>9049.6</v>
      </c>
      <c r="BB281" s="63">
        <f t="shared" si="52"/>
        <v>9049.6</v>
      </c>
      <c r="BC281" s="64" t="str">
        <f t="shared" si="53"/>
        <v>INR  Nine Thousand  &amp;Forty Nine  and Paise Sixty Only</v>
      </c>
      <c r="BK281" s="86">
        <v>4000</v>
      </c>
      <c r="BL281" s="90">
        <f t="shared" si="49"/>
        <v>4524.8</v>
      </c>
    </row>
    <row r="282" spans="1:64" ht="99.75" customHeight="1">
      <c r="A282" s="33">
        <v>270</v>
      </c>
      <c r="B282" s="100" t="s">
        <v>607</v>
      </c>
      <c r="C282" s="96" t="s">
        <v>652</v>
      </c>
      <c r="D282" s="102">
        <v>60</v>
      </c>
      <c r="E282" s="107" t="s">
        <v>611</v>
      </c>
      <c r="F282" s="86">
        <v>228.50240000000002</v>
      </c>
      <c r="G282" s="76"/>
      <c r="H282" s="76"/>
      <c r="I282" s="77" t="s">
        <v>40</v>
      </c>
      <c r="J282" s="78">
        <f t="shared" si="50"/>
        <v>1</v>
      </c>
      <c r="K282" s="79" t="s">
        <v>64</v>
      </c>
      <c r="L282" s="79" t="s">
        <v>7</v>
      </c>
      <c r="M282" s="80"/>
      <c r="N282" s="76"/>
      <c r="O282" s="76"/>
      <c r="P282" s="81"/>
      <c r="Q282" s="76"/>
      <c r="R282" s="76"/>
      <c r="S282" s="81"/>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c r="AY282" s="82"/>
      <c r="AZ282" s="82"/>
      <c r="BA282" s="83">
        <f t="shared" si="51"/>
        <v>13710.144000000002</v>
      </c>
      <c r="BB282" s="84">
        <f t="shared" si="52"/>
        <v>13710.144000000002</v>
      </c>
      <c r="BC282" s="85" t="str">
        <f t="shared" si="53"/>
        <v>INR  Thirteen Thousand Seven Hundred &amp; Ten  and Paise Fourteen Only</v>
      </c>
      <c r="BK282" s="86">
        <v>202</v>
      </c>
      <c r="BL282" s="90">
        <f t="shared" si="49"/>
        <v>228.50240000000002</v>
      </c>
    </row>
    <row r="283" spans="1:64" ht="229.5" customHeight="1">
      <c r="A283" s="33">
        <v>271</v>
      </c>
      <c r="B283" s="74" t="s">
        <v>608</v>
      </c>
      <c r="C283" s="96" t="s">
        <v>653</v>
      </c>
      <c r="D283" s="102">
        <v>1.6</v>
      </c>
      <c r="E283" s="107" t="s">
        <v>611</v>
      </c>
      <c r="F283" s="86">
        <v>2995.42</v>
      </c>
      <c r="G283" s="76"/>
      <c r="H283" s="76"/>
      <c r="I283" s="77" t="s">
        <v>40</v>
      </c>
      <c r="J283" s="78">
        <f t="shared" si="50"/>
        <v>1</v>
      </c>
      <c r="K283" s="79" t="s">
        <v>64</v>
      </c>
      <c r="L283" s="79" t="s">
        <v>7</v>
      </c>
      <c r="M283" s="80"/>
      <c r="N283" s="76"/>
      <c r="O283" s="76"/>
      <c r="P283" s="81"/>
      <c r="Q283" s="76"/>
      <c r="R283" s="76"/>
      <c r="S283" s="81"/>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c r="BA283" s="83">
        <f>total_amount_ba($B$2,$D$2,D283,F283,J283,K283,M283)</f>
        <v>4792.6720000000005</v>
      </c>
      <c r="BB283" s="84">
        <f>BA283+SUM(N283:AZ283)</f>
        <v>4792.6720000000005</v>
      </c>
      <c r="BC283" s="85" t="str">
        <f>SpellNumber(L283,BB283)</f>
        <v>INR  Four Thousand Seven Hundred &amp; Ninety Two  and Paise Sixty Seven Only</v>
      </c>
      <c r="BK283" s="86">
        <v>4497</v>
      </c>
      <c r="BL283" s="90">
        <f t="shared" si="49"/>
        <v>5087.0064</v>
      </c>
    </row>
    <row r="284" spans="1:64" ht="72.75" customHeight="1">
      <c r="A284" s="33">
        <v>272</v>
      </c>
      <c r="B284" s="74" t="s">
        <v>609</v>
      </c>
      <c r="C284" s="96" t="s">
        <v>654</v>
      </c>
      <c r="D284" s="102">
        <v>20</v>
      </c>
      <c r="E284" s="107" t="s">
        <v>279</v>
      </c>
      <c r="F284" s="86">
        <v>923.0592</v>
      </c>
      <c r="G284" s="23"/>
      <c r="H284" s="23"/>
      <c r="I284" s="36" t="s">
        <v>40</v>
      </c>
      <c r="J284" s="17">
        <f t="shared" si="50"/>
        <v>1</v>
      </c>
      <c r="K284" s="18" t="s">
        <v>64</v>
      </c>
      <c r="L284" s="18" t="s">
        <v>7</v>
      </c>
      <c r="M284" s="43"/>
      <c r="N284" s="23"/>
      <c r="O284" s="23"/>
      <c r="P284" s="42"/>
      <c r="Q284" s="23"/>
      <c r="R284" s="23"/>
      <c r="S284" s="42"/>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83">
        <f t="shared" si="51"/>
        <v>18461.184</v>
      </c>
      <c r="BB284" s="63">
        <f t="shared" si="52"/>
        <v>18461.184</v>
      </c>
      <c r="BC284" s="64" t="str">
        <f t="shared" si="53"/>
        <v>INR  Eighteen Thousand Four Hundred &amp; Sixty One  and Paise Eighteen Only</v>
      </c>
      <c r="BK284" s="86">
        <v>172</v>
      </c>
      <c r="BL284" s="90">
        <f t="shared" si="49"/>
        <v>194.56640000000002</v>
      </c>
    </row>
    <row r="285" spans="1:64" ht="158.25" customHeight="1">
      <c r="A285" s="33">
        <v>273</v>
      </c>
      <c r="B285" s="74" t="s">
        <v>610</v>
      </c>
      <c r="C285" s="96" t="s">
        <v>655</v>
      </c>
      <c r="D285" s="102">
        <v>15</v>
      </c>
      <c r="E285" s="107" t="s">
        <v>279</v>
      </c>
      <c r="F285" s="86">
        <v>5087.0064</v>
      </c>
      <c r="G285" s="23"/>
      <c r="H285" s="23"/>
      <c r="I285" s="36" t="s">
        <v>40</v>
      </c>
      <c r="J285" s="17">
        <f t="shared" si="50"/>
        <v>1</v>
      </c>
      <c r="K285" s="18" t="s">
        <v>64</v>
      </c>
      <c r="L285" s="18" t="s">
        <v>7</v>
      </c>
      <c r="M285" s="43"/>
      <c r="N285" s="23"/>
      <c r="O285" s="23"/>
      <c r="P285" s="42"/>
      <c r="Q285" s="23"/>
      <c r="R285" s="23"/>
      <c r="S285" s="42"/>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83">
        <f t="shared" si="51"/>
        <v>76305.096</v>
      </c>
      <c r="BB285" s="63">
        <f t="shared" si="52"/>
        <v>76305.096</v>
      </c>
      <c r="BC285" s="64" t="str">
        <f t="shared" si="53"/>
        <v>INR  Seventy Six Thousand Three Hundred &amp; Five  and Paise Ten Only</v>
      </c>
      <c r="BK285" s="86">
        <v>162</v>
      </c>
      <c r="BL285" s="90">
        <f t="shared" si="49"/>
        <v>183.25440000000003</v>
      </c>
    </row>
    <row r="286" spans="1:64" ht="119.25" customHeight="1">
      <c r="A286" s="33">
        <v>274</v>
      </c>
      <c r="B286" s="119" t="s">
        <v>612</v>
      </c>
      <c r="C286" s="96" t="s">
        <v>656</v>
      </c>
      <c r="D286" s="102">
        <v>60</v>
      </c>
      <c r="E286" s="107" t="s">
        <v>611</v>
      </c>
      <c r="F286" s="86">
        <v>194.56640000000002</v>
      </c>
      <c r="G286" s="23"/>
      <c r="H286" s="23"/>
      <c r="I286" s="36" t="s">
        <v>40</v>
      </c>
      <c r="J286" s="17">
        <f t="shared" si="50"/>
        <v>1</v>
      </c>
      <c r="K286" s="18" t="s">
        <v>64</v>
      </c>
      <c r="L286" s="18" t="s">
        <v>7</v>
      </c>
      <c r="M286" s="43"/>
      <c r="N286" s="23"/>
      <c r="O286" s="23"/>
      <c r="P286" s="42"/>
      <c r="Q286" s="23"/>
      <c r="R286" s="23"/>
      <c r="S286" s="42"/>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83">
        <f t="shared" si="51"/>
        <v>11673.984</v>
      </c>
      <c r="BB286" s="63">
        <f t="shared" si="52"/>
        <v>11673.984</v>
      </c>
      <c r="BC286" s="64" t="str">
        <f t="shared" si="53"/>
        <v>INR  Eleven Thousand Six Hundred &amp; Seventy Three  and Paise Ninety Eight Only</v>
      </c>
      <c r="BK286" s="86">
        <v>127</v>
      </c>
      <c r="BL286" s="90">
        <f t="shared" si="49"/>
        <v>143.66240000000002</v>
      </c>
    </row>
    <row r="287" spans="1:64" ht="111.75" customHeight="1">
      <c r="A287" s="33">
        <v>275</v>
      </c>
      <c r="B287" s="119" t="s">
        <v>613</v>
      </c>
      <c r="C287" s="96" t="s">
        <v>657</v>
      </c>
      <c r="D287" s="102">
        <v>20</v>
      </c>
      <c r="E287" s="107" t="s">
        <v>611</v>
      </c>
      <c r="F287" s="86">
        <v>183.25440000000003</v>
      </c>
      <c r="G287" s="23"/>
      <c r="H287" s="23"/>
      <c r="I287" s="36" t="s">
        <v>40</v>
      </c>
      <c r="J287" s="17">
        <f t="shared" si="50"/>
        <v>1</v>
      </c>
      <c r="K287" s="18" t="s">
        <v>64</v>
      </c>
      <c r="L287" s="18" t="s">
        <v>7</v>
      </c>
      <c r="M287" s="43"/>
      <c r="N287" s="23"/>
      <c r="O287" s="23"/>
      <c r="P287" s="42"/>
      <c r="Q287" s="23"/>
      <c r="R287" s="23"/>
      <c r="S287" s="42"/>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83">
        <f t="shared" si="51"/>
        <v>3665.0880000000006</v>
      </c>
      <c r="BB287" s="63">
        <f t="shared" si="52"/>
        <v>3665.0880000000006</v>
      </c>
      <c r="BC287" s="64" t="str">
        <f t="shared" si="53"/>
        <v>INR  Three Thousand Six Hundred &amp; Sixty Five  and Paise Nine Only</v>
      </c>
      <c r="BK287" s="86">
        <v>127</v>
      </c>
      <c r="BL287" s="90">
        <f t="shared" si="49"/>
        <v>143.66240000000002</v>
      </c>
    </row>
    <row r="288" spans="1:64" ht="121.5" customHeight="1">
      <c r="A288" s="33">
        <v>276</v>
      </c>
      <c r="B288" s="100" t="s">
        <v>614</v>
      </c>
      <c r="C288" s="96" t="s">
        <v>658</v>
      </c>
      <c r="D288" s="102">
        <v>140</v>
      </c>
      <c r="E288" s="107" t="s">
        <v>611</v>
      </c>
      <c r="F288" s="86">
        <v>143.66240000000002</v>
      </c>
      <c r="G288" s="23"/>
      <c r="H288" s="23"/>
      <c r="I288" s="36" t="s">
        <v>40</v>
      </c>
      <c r="J288" s="17">
        <f t="shared" si="50"/>
        <v>1</v>
      </c>
      <c r="K288" s="18" t="s">
        <v>64</v>
      </c>
      <c r="L288" s="18" t="s">
        <v>7</v>
      </c>
      <c r="M288" s="43"/>
      <c r="N288" s="23"/>
      <c r="O288" s="23"/>
      <c r="P288" s="42"/>
      <c r="Q288" s="23"/>
      <c r="R288" s="23"/>
      <c r="S288" s="42"/>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83">
        <f t="shared" si="51"/>
        <v>20112.736000000004</v>
      </c>
      <c r="BB288" s="63">
        <f t="shared" si="52"/>
        <v>20112.736000000004</v>
      </c>
      <c r="BC288" s="64" t="str">
        <f t="shared" si="53"/>
        <v>INR  Twenty Thousand One Hundred &amp; Twelve  and Paise Seventy Four Only</v>
      </c>
      <c r="BK288" s="86">
        <v>246</v>
      </c>
      <c r="BL288" s="90">
        <f t="shared" si="49"/>
        <v>278.27520000000004</v>
      </c>
    </row>
    <row r="289" spans="1:64" ht="72.75" customHeight="1">
      <c r="A289" s="33">
        <v>277</v>
      </c>
      <c r="B289" s="100" t="s">
        <v>615</v>
      </c>
      <c r="C289" s="96" t="s">
        <v>659</v>
      </c>
      <c r="D289" s="102">
        <v>80</v>
      </c>
      <c r="E289" s="107" t="s">
        <v>611</v>
      </c>
      <c r="F289" s="86">
        <v>143.66240000000002</v>
      </c>
      <c r="G289" s="23"/>
      <c r="H289" s="23"/>
      <c r="I289" s="36" t="s">
        <v>40</v>
      </c>
      <c r="J289" s="17">
        <f t="shared" si="50"/>
        <v>1</v>
      </c>
      <c r="K289" s="18" t="s">
        <v>64</v>
      </c>
      <c r="L289" s="18" t="s">
        <v>7</v>
      </c>
      <c r="M289" s="43"/>
      <c r="N289" s="23"/>
      <c r="O289" s="23"/>
      <c r="P289" s="42"/>
      <c r="Q289" s="23"/>
      <c r="R289" s="23"/>
      <c r="S289" s="42"/>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83">
        <f t="shared" si="51"/>
        <v>11492.992000000002</v>
      </c>
      <c r="BB289" s="63">
        <f t="shared" si="52"/>
        <v>11492.992000000002</v>
      </c>
      <c r="BC289" s="64" t="str">
        <f t="shared" si="53"/>
        <v>INR  Eleven Thousand Four Hundred &amp; Ninety Two  and Paise Ninety Nine Only</v>
      </c>
      <c r="BK289" s="86">
        <v>529</v>
      </c>
      <c r="BL289" s="90">
        <f t="shared" si="49"/>
        <v>598.4048</v>
      </c>
    </row>
    <row r="290" spans="1:64" ht="75" customHeight="1">
      <c r="A290" s="33">
        <v>278</v>
      </c>
      <c r="B290" s="100" t="s">
        <v>616</v>
      </c>
      <c r="C290" s="96" t="s">
        <v>660</v>
      </c>
      <c r="D290" s="102">
        <v>15</v>
      </c>
      <c r="E290" s="107" t="s">
        <v>611</v>
      </c>
      <c r="F290" s="86">
        <v>278.27520000000004</v>
      </c>
      <c r="G290" s="23"/>
      <c r="H290" s="23"/>
      <c r="I290" s="36" t="s">
        <v>40</v>
      </c>
      <c r="J290" s="17">
        <f t="shared" si="50"/>
        <v>1</v>
      </c>
      <c r="K290" s="18" t="s">
        <v>64</v>
      </c>
      <c r="L290" s="18" t="s">
        <v>7</v>
      </c>
      <c r="M290" s="43"/>
      <c r="N290" s="23"/>
      <c r="O290" s="23"/>
      <c r="P290" s="42"/>
      <c r="Q290" s="23"/>
      <c r="R290" s="23"/>
      <c r="S290" s="42"/>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83">
        <f t="shared" si="51"/>
        <v>4174.128000000001</v>
      </c>
      <c r="BB290" s="63">
        <f t="shared" si="52"/>
        <v>4174.128000000001</v>
      </c>
      <c r="BC290" s="64" t="str">
        <f t="shared" si="53"/>
        <v>INR  Four Thousand One Hundred &amp; Seventy Four  and Paise Thirteen Only</v>
      </c>
      <c r="BK290" s="86">
        <v>406</v>
      </c>
      <c r="BL290" s="90">
        <f t="shared" si="49"/>
        <v>459.26720000000006</v>
      </c>
    </row>
    <row r="291" spans="1:64" ht="113.25" customHeight="1">
      <c r="A291" s="33">
        <v>279</v>
      </c>
      <c r="B291" s="100" t="s">
        <v>617</v>
      </c>
      <c r="C291" s="96" t="s">
        <v>661</v>
      </c>
      <c r="D291" s="102">
        <v>10</v>
      </c>
      <c r="E291" s="107" t="s">
        <v>611</v>
      </c>
      <c r="F291" s="86">
        <v>598.4048</v>
      </c>
      <c r="G291" s="23"/>
      <c r="H291" s="23"/>
      <c r="I291" s="36" t="s">
        <v>40</v>
      </c>
      <c r="J291" s="17">
        <f t="shared" si="50"/>
        <v>1</v>
      </c>
      <c r="K291" s="18" t="s">
        <v>64</v>
      </c>
      <c r="L291" s="18" t="s">
        <v>7</v>
      </c>
      <c r="M291" s="43"/>
      <c r="N291" s="23"/>
      <c r="O291" s="23"/>
      <c r="P291" s="42"/>
      <c r="Q291" s="23"/>
      <c r="R291" s="23"/>
      <c r="S291" s="42"/>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83">
        <f t="shared" si="51"/>
        <v>5984.048000000001</v>
      </c>
      <c r="BB291" s="63">
        <f t="shared" si="52"/>
        <v>5984.048000000001</v>
      </c>
      <c r="BC291" s="64" t="str">
        <f t="shared" si="53"/>
        <v>INR  Five Thousand Nine Hundred &amp; Eighty Four  and Paise Five Only</v>
      </c>
      <c r="BK291" s="86">
        <v>100</v>
      </c>
      <c r="BL291" s="90">
        <f t="shared" si="49"/>
        <v>113.12000000000002</v>
      </c>
    </row>
    <row r="292" spans="1:64" ht="118.5" customHeight="1">
      <c r="A292" s="33">
        <v>280</v>
      </c>
      <c r="B292" s="100" t="s">
        <v>618</v>
      </c>
      <c r="C292" s="96" t="s">
        <v>662</v>
      </c>
      <c r="D292" s="102">
        <v>8</v>
      </c>
      <c r="E292" s="107" t="s">
        <v>279</v>
      </c>
      <c r="F292" s="86">
        <v>459.26720000000006</v>
      </c>
      <c r="G292" s="23"/>
      <c r="H292" s="23"/>
      <c r="I292" s="36" t="s">
        <v>40</v>
      </c>
      <c r="J292" s="17">
        <f aca="true" t="shared" si="54" ref="J292:J323">IF(I292="Less(-)",-1,1)</f>
        <v>1</v>
      </c>
      <c r="K292" s="18" t="s">
        <v>64</v>
      </c>
      <c r="L292" s="18" t="s">
        <v>7</v>
      </c>
      <c r="M292" s="43"/>
      <c r="N292" s="23"/>
      <c r="O292" s="23"/>
      <c r="P292" s="42"/>
      <c r="Q292" s="23"/>
      <c r="R292" s="23"/>
      <c r="S292" s="42"/>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83">
        <f aca="true" t="shared" si="55" ref="BA292:BA323">total_amount_ba($B$2,$D$2,D292,F292,J292,K292,M292)</f>
        <v>3674.1376000000005</v>
      </c>
      <c r="BB292" s="63">
        <f aca="true" t="shared" si="56" ref="BB292:BB323">BA292+SUM(N292:AZ292)</f>
        <v>3674.1376000000005</v>
      </c>
      <c r="BC292" s="64" t="str">
        <f aca="true" t="shared" si="57" ref="BC292:BC323">SpellNumber(L292,BB292)</f>
        <v>INR  Three Thousand Six Hundred &amp; Seventy Four  and Paise Fourteen Only</v>
      </c>
      <c r="BK292" s="86">
        <v>172</v>
      </c>
      <c r="BL292" s="90">
        <f t="shared" si="49"/>
        <v>194.56640000000002</v>
      </c>
    </row>
    <row r="293" spans="1:64" ht="111.75" customHeight="1">
      <c r="A293" s="33">
        <v>281</v>
      </c>
      <c r="B293" s="100" t="s">
        <v>619</v>
      </c>
      <c r="C293" s="96" t="s">
        <v>663</v>
      </c>
      <c r="D293" s="102">
        <v>32</v>
      </c>
      <c r="E293" s="107" t="s">
        <v>279</v>
      </c>
      <c r="F293" s="86">
        <v>113.12000000000002</v>
      </c>
      <c r="G293" s="23"/>
      <c r="H293" s="23"/>
      <c r="I293" s="36" t="s">
        <v>40</v>
      </c>
      <c r="J293" s="17">
        <f t="shared" si="54"/>
        <v>1</v>
      </c>
      <c r="K293" s="18" t="s">
        <v>64</v>
      </c>
      <c r="L293" s="18" t="s">
        <v>7</v>
      </c>
      <c r="M293" s="43"/>
      <c r="N293" s="23"/>
      <c r="O293" s="23"/>
      <c r="P293" s="42"/>
      <c r="Q293" s="23"/>
      <c r="R293" s="23"/>
      <c r="S293" s="42"/>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83">
        <f t="shared" si="55"/>
        <v>3619.8400000000006</v>
      </c>
      <c r="BB293" s="63">
        <f t="shared" si="56"/>
        <v>3619.8400000000006</v>
      </c>
      <c r="BC293" s="64" t="str">
        <f t="shared" si="57"/>
        <v>INR  Three Thousand Six Hundred &amp; Nineteen  and Paise Eighty Four Only</v>
      </c>
      <c r="BK293" s="86">
        <v>128</v>
      </c>
      <c r="BL293" s="90">
        <f t="shared" si="49"/>
        <v>144.79360000000003</v>
      </c>
    </row>
    <row r="294" spans="1:64" ht="114.75" customHeight="1">
      <c r="A294" s="33">
        <v>282</v>
      </c>
      <c r="B294" s="100" t="s">
        <v>620</v>
      </c>
      <c r="C294" s="96" t="s">
        <v>664</v>
      </c>
      <c r="D294" s="102">
        <v>120</v>
      </c>
      <c r="E294" s="107" t="s">
        <v>611</v>
      </c>
      <c r="F294" s="86">
        <v>194.56640000000002</v>
      </c>
      <c r="G294" s="23"/>
      <c r="H294" s="23"/>
      <c r="I294" s="36" t="s">
        <v>40</v>
      </c>
      <c r="J294" s="17">
        <f t="shared" si="54"/>
        <v>1</v>
      </c>
      <c r="K294" s="18" t="s">
        <v>64</v>
      </c>
      <c r="L294" s="18" t="s">
        <v>7</v>
      </c>
      <c r="M294" s="43"/>
      <c r="N294" s="23"/>
      <c r="O294" s="23"/>
      <c r="P294" s="42"/>
      <c r="Q294" s="23"/>
      <c r="R294" s="23"/>
      <c r="S294" s="42"/>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83">
        <f t="shared" si="55"/>
        <v>23347.968</v>
      </c>
      <c r="BB294" s="63">
        <f t="shared" si="56"/>
        <v>23347.968</v>
      </c>
      <c r="BC294" s="64" t="str">
        <f t="shared" si="57"/>
        <v>INR  Twenty Three Thousand Three Hundred &amp; Forty Seven  and Paise Ninety Seven Only</v>
      </c>
      <c r="BK294" s="86">
        <v>111</v>
      </c>
      <c r="BL294" s="90">
        <f t="shared" si="49"/>
        <v>125.56320000000001</v>
      </c>
    </row>
    <row r="295" spans="1:64" ht="124.5" customHeight="1">
      <c r="A295" s="33">
        <v>283</v>
      </c>
      <c r="B295" s="100" t="s">
        <v>621</v>
      </c>
      <c r="C295" s="96" t="s">
        <v>665</v>
      </c>
      <c r="D295" s="102">
        <v>280</v>
      </c>
      <c r="E295" s="107" t="s">
        <v>611</v>
      </c>
      <c r="F295" s="86">
        <v>144.79360000000003</v>
      </c>
      <c r="G295" s="23"/>
      <c r="H295" s="23"/>
      <c r="I295" s="36" t="s">
        <v>40</v>
      </c>
      <c r="J295" s="17">
        <f t="shared" si="54"/>
        <v>1</v>
      </c>
      <c r="K295" s="18" t="s">
        <v>64</v>
      </c>
      <c r="L295" s="18" t="s">
        <v>7</v>
      </c>
      <c r="M295" s="43"/>
      <c r="N295" s="23"/>
      <c r="O295" s="23"/>
      <c r="P295" s="42"/>
      <c r="Q295" s="23"/>
      <c r="R295" s="23"/>
      <c r="S295" s="42"/>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83">
        <f t="shared" si="55"/>
        <v>40542.208000000006</v>
      </c>
      <c r="BB295" s="63">
        <f t="shared" si="56"/>
        <v>40542.208000000006</v>
      </c>
      <c r="BC295" s="64" t="str">
        <f t="shared" si="57"/>
        <v>INR  Forty Thousand Five Hundred &amp; Forty Two  and Paise Twenty One Only</v>
      </c>
      <c r="BK295" s="86">
        <v>907</v>
      </c>
      <c r="BL295" s="90">
        <f t="shared" si="49"/>
        <v>1025.9984000000002</v>
      </c>
    </row>
    <row r="296" spans="1:64" ht="302.25" customHeight="1">
      <c r="A296" s="33">
        <v>284</v>
      </c>
      <c r="B296" s="100" t="s">
        <v>622</v>
      </c>
      <c r="C296" s="96" t="s">
        <v>666</v>
      </c>
      <c r="D296" s="102">
        <v>80</v>
      </c>
      <c r="E296" s="107" t="s">
        <v>611</v>
      </c>
      <c r="F296" s="86">
        <v>125.56320000000001</v>
      </c>
      <c r="G296" s="23"/>
      <c r="H296" s="23"/>
      <c r="I296" s="36" t="s">
        <v>40</v>
      </c>
      <c r="J296" s="17">
        <f t="shared" si="54"/>
        <v>1</v>
      </c>
      <c r="K296" s="18" t="s">
        <v>64</v>
      </c>
      <c r="L296" s="18" t="s">
        <v>7</v>
      </c>
      <c r="M296" s="43"/>
      <c r="N296" s="23"/>
      <c r="O296" s="23"/>
      <c r="P296" s="42"/>
      <c r="Q296" s="23"/>
      <c r="R296" s="23"/>
      <c r="S296" s="42"/>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83">
        <f t="shared" si="55"/>
        <v>10045.056</v>
      </c>
      <c r="BB296" s="63">
        <f t="shared" si="56"/>
        <v>10045.056</v>
      </c>
      <c r="BC296" s="64" t="str">
        <f t="shared" si="57"/>
        <v>INR  Ten Thousand  &amp;Forty Five  and Paise Six Only</v>
      </c>
      <c r="BK296" s="86">
        <v>249</v>
      </c>
      <c r="BL296" s="90">
        <f t="shared" si="49"/>
        <v>281.66880000000003</v>
      </c>
    </row>
    <row r="297" spans="1:64" ht="196.5" customHeight="1">
      <c r="A297" s="33">
        <v>285</v>
      </c>
      <c r="B297" s="100" t="s">
        <v>623</v>
      </c>
      <c r="C297" s="96" t="s">
        <v>667</v>
      </c>
      <c r="D297" s="102">
        <v>218</v>
      </c>
      <c r="E297" s="107" t="s">
        <v>630</v>
      </c>
      <c r="F297" s="86">
        <v>1025.9984000000002</v>
      </c>
      <c r="G297" s="23"/>
      <c r="H297" s="23"/>
      <c r="I297" s="36" t="s">
        <v>40</v>
      </c>
      <c r="J297" s="17">
        <f t="shared" si="54"/>
        <v>1</v>
      </c>
      <c r="K297" s="18" t="s">
        <v>64</v>
      </c>
      <c r="L297" s="18" t="s">
        <v>7</v>
      </c>
      <c r="M297" s="43"/>
      <c r="N297" s="23"/>
      <c r="O297" s="23"/>
      <c r="P297" s="42"/>
      <c r="Q297" s="23"/>
      <c r="R297" s="23"/>
      <c r="S297" s="42"/>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83">
        <f t="shared" si="55"/>
        <v>223667.65120000005</v>
      </c>
      <c r="BB297" s="63">
        <f t="shared" si="56"/>
        <v>223667.65120000005</v>
      </c>
      <c r="BC297" s="64" t="str">
        <f t="shared" si="57"/>
        <v>INR  Two Lakh Twenty Three Thousand Six Hundred &amp; Sixty Seven  and Paise Sixty Five Only</v>
      </c>
      <c r="BK297" s="86">
        <v>938</v>
      </c>
      <c r="BL297" s="90">
        <f t="shared" si="49"/>
        <v>1061.0656000000001</v>
      </c>
    </row>
    <row r="298" spans="1:64" ht="210.75" customHeight="1">
      <c r="A298" s="33">
        <v>286</v>
      </c>
      <c r="B298" s="100" t="s">
        <v>624</v>
      </c>
      <c r="C298" s="96" t="s">
        <v>668</v>
      </c>
      <c r="D298" s="102">
        <v>45</v>
      </c>
      <c r="E298" s="107" t="s">
        <v>630</v>
      </c>
      <c r="F298" s="86">
        <v>281.66880000000003</v>
      </c>
      <c r="G298" s="23"/>
      <c r="H298" s="23"/>
      <c r="I298" s="36" t="s">
        <v>40</v>
      </c>
      <c r="J298" s="17">
        <f t="shared" si="54"/>
        <v>1</v>
      </c>
      <c r="K298" s="18" t="s">
        <v>64</v>
      </c>
      <c r="L298" s="18" t="s">
        <v>7</v>
      </c>
      <c r="M298" s="43"/>
      <c r="N298" s="23"/>
      <c r="O298" s="23"/>
      <c r="P298" s="42"/>
      <c r="Q298" s="23"/>
      <c r="R298" s="23"/>
      <c r="S298" s="42"/>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83">
        <f t="shared" si="55"/>
        <v>12675.096000000001</v>
      </c>
      <c r="BB298" s="63">
        <f t="shared" si="56"/>
        <v>12675.096000000001</v>
      </c>
      <c r="BC298" s="64" t="str">
        <f t="shared" si="57"/>
        <v>INR  Twelve Thousand Six Hundred &amp; Seventy Five  and Paise Ten Only</v>
      </c>
      <c r="BK298" s="86">
        <v>971</v>
      </c>
      <c r="BL298" s="90">
        <f t="shared" si="49"/>
        <v>1098.3952000000002</v>
      </c>
    </row>
    <row r="299" spans="1:64" ht="122.25" customHeight="1">
      <c r="A299" s="33">
        <v>287</v>
      </c>
      <c r="B299" s="100" t="s">
        <v>625</v>
      </c>
      <c r="C299" s="96" t="s">
        <v>669</v>
      </c>
      <c r="D299" s="102">
        <v>15</v>
      </c>
      <c r="E299" s="107" t="s">
        <v>630</v>
      </c>
      <c r="F299" s="86">
        <v>1061.0656000000001</v>
      </c>
      <c r="G299" s="76"/>
      <c r="H299" s="76"/>
      <c r="I299" s="77" t="s">
        <v>40</v>
      </c>
      <c r="J299" s="78">
        <f t="shared" si="54"/>
        <v>1</v>
      </c>
      <c r="K299" s="79" t="s">
        <v>64</v>
      </c>
      <c r="L299" s="79" t="s">
        <v>7</v>
      </c>
      <c r="M299" s="80"/>
      <c r="N299" s="76"/>
      <c r="O299" s="76"/>
      <c r="P299" s="81"/>
      <c r="Q299" s="76"/>
      <c r="R299" s="76"/>
      <c r="S299" s="81"/>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c r="AY299" s="82"/>
      <c r="AZ299" s="82"/>
      <c r="BA299" s="83">
        <f t="shared" si="55"/>
        <v>15915.984000000002</v>
      </c>
      <c r="BB299" s="84">
        <f t="shared" si="56"/>
        <v>15915.984000000002</v>
      </c>
      <c r="BC299" s="85" t="str">
        <f t="shared" si="57"/>
        <v>INR  Fifteen Thousand Nine Hundred &amp; Fifteen  and Paise Ninety Eight Only</v>
      </c>
      <c r="BK299" s="108">
        <v>784</v>
      </c>
      <c r="BL299" s="90">
        <f t="shared" si="49"/>
        <v>886.8608</v>
      </c>
    </row>
    <row r="300" spans="1:64" ht="155.25" customHeight="1">
      <c r="A300" s="33">
        <v>288</v>
      </c>
      <c r="B300" s="100" t="s">
        <v>626</v>
      </c>
      <c r="C300" s="96" t="s">
        <v>670</v>
      </c>
      <c r="D300" s="102">
        <v>15</v>
      </c>
      <c r="E300" s="107" t="s">
        <v>279</v>
      </c>
      <c r="F300" s="86">
        <v>1098.3952000000002</v>
      </c>
      <c r="G300" s="76"/>
      <c r="H300" s="76"/>
      <c r="I300" s="77" t="s">
        <v>40</v>
      </c>
      <c r="J300" s="78">
        <f t="shared" si="54"/>
        <v>1</v>
      </c>
      <c r="K300" s="79" t="s">
        <v>64</v>
      </c>
      <c r="L300" s="79" t="s">
        <v>7</v>
      </c>
      <c r="M300" s="80"/>
      <c r="N300" s="76"/>
      <c r="O300" s="76"/>
      <c r="P300" s="81"/>
      <c r="Q300" s="76"/>
      <c r="R300" s="76"/>
      <c r="S300" s="81"/>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c r="AY300" s="82"/>
      <c r="AZ300" s="82"/>
      <c r="BA300" s="83">
        <f t="shared" si="55"/>
        <v>16475.928000000004</v>
      </c>
      <c r="BB300" s="84">
        <f t="shared" si="56"/>
        <v>16475.928000000004</v>
      </c>
      <c r="BC300" s="85" t="str">
        <f t="shared" si="57"/>
        <v>INR  Sixteen Thousand Four Hundred &amp; Seventy Five  and Paise Ninety Three Only</v>
      </c>
      <c r="BK300" s="86">
        <v>195</v>
      </c>
      <c r="BL300" s="90">
        <f t="shared" si="49"/>
        <v>220.58400000000003</v>
      </c>
    </row>
    <row r="301" spans="1:64" ht="130.5" customHeight="1">
      <c r="A301" s="33">
        <v>289</v>
      </c>
      <c r="B301" s="120" t="s">
        <v>627</v>
      </c>
      <c r="C301" s="96" t="s">
        <v>671</v>
      </c>
      <c r="D301" s="102">
        <v>30</v>
      </c>
      <c r="E301" s="107" t="s">
        <v>279</v>
      </c>
      <c r="F301" s="108">
        <v>886.8608</v>
      </c>
      <c r="G301" s="76"/>
      <c r="H301" s="76"/>
      <c r="I301" s="77" t="s">
        <v>40</v>
      </c>
      <c r="J301" s="78">
        <f t="shared" si="54"/>
        <v>1</v>
      </c>
      <c r="K301" s="79" t="s">
        <v>64</v>
      </c>
      <c r="L301" s="79" t="s">
        <v>7</v>
      </c>
      <c r="M301" s="80"/>
      <c r="N301" s="76"/>
      <c r="O301" s="76"/>
      <c r="P301" s="81"/>
      <c r="Q301" s="76"/>
      <c r="R301" s="76"/>
      <c r="S301" s="81"/>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c r="AY301" s="82"/>
      <c r="AZ301" s="82"/>
      <c r="BA301" s="83">
        <f t="shared" si="55"/>
        <v>26605.824</v>
      </c>
      <c r="BB301" s="84">
        <f t="shared" si="56"/>
        <v>26605.824</v>
      </c>
      <c r="BC301" s="85" t="str">
        <f t="shared" si="57"/>
        <v>INR  Twenty Six Thousand Six Hundred &amp; Five  and Paise Eighty Two Only</v>
      </c>
      <c r="BK301" s="86">
        <v>456</v>
      </c>
      <c r="BL301" s="90">
        <f t="shared" si="49"/>
        <v>515.8272000000001</v>
      </c>
    </row>
    <row r="302" spans="1:64" ht="175.5" customHeight="1">
      <c r="A302" s="33">
        <v>290</v>
      </c>
      <c r="B302" s="120" t="s">
        <v>628</v>
      </c>
      <c r="C302" s="96" t="s">
        <v>672</v>
      </c>
      <c r="D302" s="102">
        <v>30</v>
      </c>
      <c r="E302" s="107" t="s">
        <v>279</v>
      </c>
      <c r="F302" s="86">
        <v>220.58400000000003</v>
      </c>
      <c r="G302" s="76"/>
      <c r="H302" s="76"/>
      <c r="I302" s="77" t="s">
        <v>40</v>
      </c>
      <c r="J302" s="78">
        <f t="shared" si="54"/>
        <v>1</v>
      </c>
      <c r="K302" s="79" t="s">
        <v>64</v>
      </c>
      <c r="L302" s="79" t="s">
        <v>7</v>
      </c>
      <c r="M302" s="80"/>
      <c r="N302" s="76"/>
      <c r="O302" s="76"/>
      <c r="P302" s="81"/>
      <c r="Q302" s="76"/>
      <c r="R302" s="76"/>
      <c r="S302" s="81"/>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c r="AY302" s="82"/>
      <c r="AZ302" s="82"/>
      <c r="BA302" s="83">
        <f t="shared" si="55"/>
        <v>6617.520000000001</v>
      </c>
      <c r="BB302" s="84">
        <f t="shared" si="56"/>
        <v>6617.520000000001</v>
      </c>
      <c r="BC302" s="85" t="str">
        <f t="shared" si="57"/>
        <v>INR  Six Thousand Six Hundred &amp; Seventeen  and Paise Fifty Two Only</v>
      </c>
      <c r="BK302" s="86">
        <v>51</v>
      </c>
      <c r="BL302" s="90">
        <f t="shared" si="49"/>
        <v>57.6912</v>
      </c>
    </row>
    <row r="303" spans="1:64" ht="101.25" customHeight="1">
      <c r="A303" s="33">
        <v>291</v>
      </c>
      <c r="B303" s="100" t="s">
        <v>629</v>
      </c>
      <c r="C303" s="96" t="s">
        <v>673</v>
      </c>
      <c r="D303" s="102">
        <v>30</v>
      </c>
      <c r="E303" s="107" t="s">
        <v>279</v>
      </c>
      <c r="F303" s="86">
        <v>515.8272000000001</v>
      </c>
      <c r="G303" s="76"/>
      <c r="H303" s="76"/>
      <c r="I303" s="77" t="s">
        <v>40</v>
      </c>
      <c r="J303" s="78">
        <f t="shared" si="54"/>
        <v>1</v>
      </c>
      <c r="K303" s="79" t="s">
        <v>64</v>
      </c>
      <c r="L303" s="79" t="s">
        <v>7</v>
      </c>
      <c r="M303" s="80"/>
      <c r="N303" s="76"/>
      <c r="O303" s="76"/>
      <c r="P303" s="81"/>
      <c r="Q303" s="76"/>
      <c r="R303" s="76"/>
      <c r="S303" s="81"/>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82"/>
      <c r="AZ303" s="82"/>
      <c r="BA303" s="83">
        <f t="shared" si="55"/>
        <v>15474.816000000003</v>
      </c>
      <c r="BB303" s="84">
        <f t="shared" si="56"/>
        <v>15474.816000000003</v>
      </c>
      <c r="BC303" s="85" t="str">
        <f t="shared" si="57"/>
        <v>INR  Fifteen Thousand Four Hundred &amp; Seventy Four  and Paise Eighty Two Only</v>
      </c>
      <c r="BK303" s="86">
        <v>63</v>
      </c>
      <c r="BL303" s="90">
        <f t="shared" si="49"/>
        <v>71.2656</v>
      </c>
    </row>
    <row r="304" spans="1:64" ht="102.75" customHeight="1">
      <c r="A304" s="33">
        <v>292</v>
      </c>
      <c r="B304" s="100" t="s">
        <v>631</v>
      </c>
      <c r="C304" s="96" t="s">
        <v>674</v>
      </c>
      <c r="D304" s="102">
        <v>50</v>
      </c>
      <c r="E304" s="107" t="s">
        <v>611</v>
      </c>
      <c r="F304" s="86">
        <v>57.6912</v>
      </c>
      <c r="G304" s="76"/>
      <c r="H304" s="76"/>
      <c r="I304" s="77" t="s">
        <v>40</v>
      </c>
      <c r="J304" s="78">
        <f t="shared" si="54"/>
        <v>1</v>
      </c>
      <c r="K304" s="79" t="s">
        <v>64</v>
      </c>
      <c r="L304" s="79" t="s">
        <v>7</v>
      </c>
      <c r="M304" s="80"/>
      <c r="N304" s="76"/>
      <c r="O304" s="76"/>
      <c r="P304" s="81"/>
      <c r="Q304" s="76"/>
      <c r="R304" s="76"/>
      <c r="S304" s="81"/>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c r="AY304" s="82"/>
      <c r="AZ304" s="82"/>
      <c r="BA304" s="83">
        <f t="shared" si="55"/>
        <v>2884.56</v>
      </c>
      <c r="BB304" s="84">
        <f t="shared" si="56"/>
        <v>2884.56</v>
      </c>
      <c r="BC304" s="85" t="str">
        <f t="shared" si="57"/>
        <v>INR  Two Thousand Eight Hundred &amp; Eighty Four  and Paise Fifty Six Only</v>
      </c>
      <c r="BK304" s="86">
        <v>63</v>
      </c>
      <c r="BL304" s="90">
        <f t="shared" si="49"/>
        <v>71.2656</v>
      </c>
    </row>
    <row r="305" spans="1:64" ht="188.25" customHeight="1">
      <c r="A305" s="33">
        <v>293</v>
      </c>
      <c r="B305" s="100" t="s">
        <v>632</v>
      </c>
      <c r="C305" s="96" t="s">
        <v>675</v>
      </c>
      <c r="D305" s="102">
        <v>40</v>
      </c>
      <c r="E305" s="107" t="s">
        <v>611</v>
      </c>
      <c r="F305" s="86">
        <v>71.2656</v>
      </c>
      <c r="G305" s="76"/>
      <c r="H305" s="76"/>
      <c r="I305" s="77" t="s">
        <v>40</v>
      </c>
      <c r="J305" s="78">
        <f t="shared" si="54"/>
        <v>1</v>
      </c>
      <c r="K305" s="79" t="s">
        <v>64</v>
      </c>
      <c r="L305" s="79" t="s">
        <v>7</v>
      </c>
      <c r="M305" s="80"/>
      <c r="N305" s="76"/>
      <c r="O305" s="76"/>
      <c r="P305" s="81"/>
      <c r="Q305" s="76"/>
      <c r="R305" s="76"/>
      <c r="S305" s="81"/>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c r="AY305" s="82"/>
      <c r="AZ305" s="82"/>
      <c r="BA305" s="83">
        <f t="shared" si="55"/>
        <v>2850.6240000000003</v>
      </c>
      <c r="BB305" s="84">
        <f t="shared" si="56"/>
        <v>2850.6240000000003</v>
      </c>
      <c r="BC305" s="85" t="str">
        <f t="shared" si="57"/>
        <v>INR  Two Thousand Eight Hundred &amp; Fifty  and Paise Sixty Two Only</v>
      </c>
      <c r="BK305" s="86">
        <v>77</v>
      </c>
      <c r="BL305" s="90">
        <f t="shared" si="49"/>
        <v>87.1024</v>
      </c>
    </row>
    <row r="306" spans="1:64" ht="186.75" customHeight="1">
      <c r="A306" s="33">
        <v>294</v>
      </c>
      <c r="B306" s="100" t="s">
        <v>633</v>
      </c>
      <c r="C306" s="96" t="s">
        <v>676</v>
      </c>
      <c r="D306" s="102">
        <v>30</v>
      </c>
      <c r="E306" s="107" t="s">
        <v>611</v>
      </c>
      <c r="F306" s="86">
        <v>71.2656</v>
      </c>
      <c r="G306" s="76"/>
      <c r="H306" s="76"/>
      <c r="I306" s="77" t="s">
        <v>40</v>
      </c>
      <c r="J306" s="78">
        <f t="shared" si="54"/>
        <v>1</v>
      </c>
      <c r="K306" s="79" t="s">
        <v>64</v>
      </c>
      <c r="L306" s="79" t="s">
        <v>7</v>
      </c>
      <c r="M306" s="80"/>
      <c r="N306" s="76"/>
      <c r="O306" s="76"/>
      <c r="P306" s="81"/>
      <c r="Q306" s="76"/>
      <c r="R306" s="76"/>
      <c r="S306" s="81"/>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c r="AY306" s="82"/>
      <c r="AZ306" s="82"/>
      <c r="BA306" s="83">
        <f t="shared" si="55"/>
        <v>2137.9680000000003</v>
      </c>
      <c r="BB306" s="84">
        <f t="shared" si="56"/>
        <v>2137.9680000000003</v>
      </c>
      <c r="BC306" s="85" t="str">
        <f t="shared" si="57"/>
        <v>INR  Two Thousand One Hundred &amp; Thirty Seven  and Paise Ninety Seven Only</v>
      </c>
      <c r="BK306" s="86">
        <v>161</v>
      </c>
      <c r="BL306" s="90">
        <f t="shared" si="49"/>
        <v>182.12320000000003</v>
      </c>
    </row>
    <row r="307" spans="1:64" ht="87" customHeight="1">
      <c r="A307" s="33">
        <v>295</v>
      </c>
      <c r="B307" s="100" t="s">
        <v>634</v>
      </c>
      <c r="C307" s="96" t="s">
        <v>677</v>
      </c>
      <c r="D307" s="102">
        <v>35</v>
      </c>
      <c r="E307" s="107" t="s">
        <v>611</v>
      </c>
      <c r="F307" s="86">
        <v>87.1024</v>
      </c>
      <c r="G307" s="76"/>
      <c r="H307" s="76"/>
      <c r="I307" s="77" t="s">
        <v>40</v>
      </c>
      <c r="J307" s="78">
        <f t="shared" si="54"/>
        <v>1</v>
      </c>
      <c r="K307" s="79" t="s">
        <v>64</v>
      </c>
      <c r="L307" s="79" t="s">
        <v>7</v>
      </c>
      <c r="M307" s="80"/>
      <c r="N307" s="76"/>
      <c r="O307" s="76"/>
      <c r="P307" s="81"/>
      <c r="Q307" s="76"/>
      <c r="R307" s="76"/>
      <c r="S307" s="81"/>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c r="AY307" s="82"/>
      <c r="AZ307" s="82"/>
      <c r="BA307" s="83">
        <f t="shared" si="55"/>
        <v>3048.5840000000003</v>
      </c>
      <c r="BB307" s="84">
        <f t="shared" si="56"/>
        <v>3048.5840000000003</v>
      </c>
      <c r="BC307" s="85" t="str">
        <f t="shared" si="57"/>
        <v>INR  Three Thousand  &amp;Forty Eight  and Paise Fifty Eight Only</v>
      </c>
      <c r="BK307" s="86">
        <v>152</v>
      </c>
      <c r="BL307" s="90">
        <f t="shared" si="49"/>
        <v>171.94240000000002</v>
      </c>
    </row>
    <row r="308" spans="1:64" ht="93.75" customHeight="1">
      <c r="A308" s="33">
        <v>296</v>
      </c>
      <c r="B308" s="118" t="s">
        <v>635</v>
      </c>
      <c r="C308" s="96" t="s">
        <v>678</v>
      </c>
      <c r="D308" s="102">
        <v>20</v>
      </c>
      <c r="E308" s="107" t="s">
        <v>279</v>
      </c>
      <c r="F308" s="86">
        <v>182.12320000000003</v>
      </c>
      <c r="G308" s="76"/>
      <c r="H308" s="76"/>
      <c r="I308" s="77" t="s">
        <v>40</v>
      </c>
      <c r="J308" s="78">
        <f t="shared" si="54"/>
        <v>1</v>
      </c>
      <c r="K308" s="79" t="s">
        <v>64</v>
      </c>
      <c r="L308" s="79" t="s">
        <v>7</v>
      </c>
      <c r="M308" s="80"/>
      <c r="N308" s="76"/>
      <c r="O308" s="76"/>
      <c r="P308" s="81"/>
      <c r="Q308" s="76"/>
      <c r="R308" s="76"/>
      <c r="S308" s="81"/>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c r="AY308" s="82"/>
      <c r="AZ308" s="82"/>
      <c r="BA308" s="83">
        <f t="shared" si="55"/>
        <v>3642.4640000000004</v>
      </c>
      <c r="BB308" s="84">
        <f t="shared" si="56"/>
        <v>3642.4640000000004</v>
      </c>
      <c r="BC308" s="85" t="str">
        <f t="shared" si="57"/>
        <v>INR  Three Thousand Six Hundred &amp; Forty Two  and Paise Forty Six Only</v>
      </c>
      <c r="BK308" s="86">
        <v>247</v>
      </c>
      <c r="BL308" s="90">
        <f t="shared" si="49"/>
        <v>279.4064</v>
      </c>
    </row>
    <row r="309" spans="1:64" ht="121.5" customHeight="1">
      <c r="A309" s="33">
        <v>297</v>
      </c>
      <c r="B309" s="118" t="s">
        <v>636</v>
      </c>
      <c r="C309" s="96" t="s">
        <v>679</v>
      </c>
      <c r="D309" s="102">
        <v>30</v>
      </c>
      <c r="E309" s="107" t="s">
        <v>280</v>
      </c>
      <c r="F309" s="86">
        <v>171.94240000000002</v>
      </c>
      <c r="G309" s="76"/>
      <c r="H309" s="76"/>
      <c r="I309" s="77" t="s">
        <v>40</v>
      </c>
      <c r="J309" s="78">
        <f t="shared" si="54"/>
        <v>1</v>
      </c>
      <c r="K309" s="79" t="s">
        <v>64</v>
      </c>
      <c r="L309" s="79" t="s">
        <v>7</v>
      </c>
      <c r="M309" s="80"/>
      <c r="N309" s="76"/>
      <c r="O309" s="76"/>
      <c r="P309" s="81"/>
      <c r="Q309" s="76"/>
      <c r="R309" s="76"/>
      <c r="S309" s="81"/>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c r="AY309" s="82"/>
      <c r="AZ309" s="82"/>
      <c r="BA309" s="83">
        <f t="shared" si="55"/>
        <v>5158.272000000001</v>
      </c>
      <c r="BB309" s="84">
        <f t="shared" si="56"/>
        <v>5158.272000000001</v>
      </c>
      <c r="BC309" s="85" t="str">
        <f t="shared" si="57"/>
        <v>INR  Five Thousand One Hundred &amp; Fifty Eight  and Paise Twenty Seven Only</v>
      </c>
      <c r="BK309" s="86">
        <v>387</v>
      </c>
      <c r="BL309" s="90">
        <f t="shared" si="49"/>
        <v>437.77440000000007</v>
      </c>
    </row>
    <row r="310" spans="1:64" ht="99" customHeight="1">
      <c r="A310" s="33">
        <v>298</v>
      </c>
      <c r="B310" s="118" t="s">
        <v>637</v>
      </c>
      <c r="C310" s="96" t="s">
        <v>680</v>
      </c>
      <c r="D310" s="102">
        <v>30</v>
      </c>
      <c r="E310" s="107" t="s">
        <v>280</v>
      </c>
      <c r="F310" s="86">
        <v>279.4064</v>
      </c>
      <c r="G310" s="76"/>
      <c r="H310" s="76"/>
      <c r="I310" s="77" t="s">
        <v>40</v>
      </c>
      <c r="J310" s="78">
        <f t="shared" si="54"/>
        <v>1</v>
      </c>
      <c r="K310" s="79" t="s">
        <v>64</v>
      </c>
      <c r="L310" s="79" t="s">
        <v>7</v>
      </c>
      <c r="M310" s="80"/>
      <c r="N310" s="76"/>
      <c r="O310" s="76"/>
      <c r="P310" s="81"/>
      <c r="Q310" s="76"/>
      <c r="R310" s="76"/>
      <c r="S310" s="81"/>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c r="AY310" s="82"/>
      <c r="AZ310" s="82"/>
      <c r="BA310" s="83">
        <f t="shared" si="55"/>
        <v>8382.192000000001</v>
      </c>
      <c r="BB310" s="84">
        <f t="shared" si="56"/>
        <v>8382.192000000001</v>
      </c>
      <c r="BC310" s="85" t="str">
        <f t="shared" si="57"/>
        <v>INR  Eight Thousand Three Hundred &amp; Eighty Two  and Paise Nineteen Only</v>
      </c>
      <c r="BK310" s="86">
        <v>294</v>
      </c>
      <c r="BL310" s="90">
        <f t="shared" si="49"/>
        <v>332.57280000000003</v>
      </c>
    </row>
    <row r="311" spans="1:64" ht="108.75" customHeight="1">
      <c r="A311" s="33">
        <v>299</v>
      </c>
      <c r="B311" s="100" t="s">
        <v>638</v>
      </c>
      <c r="C311" s="96" t="s">
        <v>681</v>
      </c>
      <c r="D311" s="102">
        <v>48</v>
      </c>
      <c r="E311" s="107" t="s">
        <v>280</v>
      </c>
      <c r="F311" s="86">
        <v>437.77440000000007</v>
      </c>
      <c r="G311" s="76"/>
      <c r="H311" s="76"/>
      <c r="I311" s="77" t="s">
        <v>40</v>
      </c>
      <c r="J311" s="78">
        <f t="shared" si="54"/>
        <v>1</v>
      </c>
      <c r="K311" s="79" t="s">
        <v>64</v>
      </c>
      <c r="L311" s="79" t="s">
        <v>7</v>
      </c>
      <c r="M311" s="80"/>
      <c r="N311" s="76"/>
      <c r="O311" s="76"/>
      <c r="P311" s="81"/>
      <c r="Q311" s="76"/>
      <c r="R311" s="76"/>
      <c r="S311" s="81"/>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c r="AY311" s="82"/>
      <c r="AZ311" s="82"/>
      <c r="BA311" s="83">
        <f t="shared" si="55"/>
        <v>21013.171200000004</v>
      </c>
      <c r="BB311" s="84">
        <f t="shared" si="56"/>
        <v>21013.171200000004</v>
      </c>
      <c r="BC311" s="85" t="str">
        <f t="shared" si="57"/>
        <v>INR  Twenty One Thousand  &amp;Thirteen  and Paise Seventeen Only</v>
      </c>
      <c r="BK311" s="86">
        <v>1369</v>
      </c>
      <c r="BL311" s="90">
        <f t="shared" si="49"/>
        <v>1548.6128</v>
      </c>
    </row>
    <row r="312" spans="1:64" ht="136.5" customHeight="1">
      <c r="A312" s="33">
        <v>300</v>
      </c>
      <c r="B312" s="118" t="s">
        <v>639</v>
      </c>
      <c r="C312" s="96" t="s">
        <v>682</v>
      </c>
      <c r="D312" s="102">
        <v>16</v>
      </c>
      <c r="E312" s="107" t="s">
        <v>280</v>
      </c>
      <c r="F312" s="86">
        <v>332.57280000000003</v>
      </c>
      <c r="G312" s="76"/>
      <c r="H312" s="76"/>
      <c r="I312" s="77" t="s">
        <v>40</v>
      </c>
      <c r="J312" s="78">
        <f t="shared" si="54"/>
        <v>1</v>
      </c>
      <c r="K312" s="79" t="s">
        <v>64</v>
      </c>
      <c r="L312" s="79" t="s">
        <v>7</v>
      </c>
      <c r="M312" s="80"/>
      <c r="N312" s="76"/>
      <c r="O312" s="76"/>
      <c r="P312" s="81"/>
      <c r="Q312" s="76"/>
      <c r="R312" s="76"/>
      <c r="S312" s="81"/>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c r="AY312" s="82"/>
      <c r="AZ312" s="82"/>
      <c r="BA312" s="83">
        <f t="shared" si="55"/>
        <v>5321.1648000000005</v>
      </c>
      <c r="BB312" s="84">
        <f t="shared" si="56"/>
        <v>5321.1648000000005</v>
      </c>
      <c r="BC312" s="85" t="str">
        <f t="shared" si="57"/>
        <v>INR  Five Thousand Three Hundred &amp; Twenty One  and Paise Sixteen Only</v>
      </c>
      <c r="BK312" s="86">
        <v>156</v>
      </c>
      <c r="BL312" s="90">
        <f t="shared" si="49"/>
        <v>176.46720000000002</v>
      </c>
    </row>
    <row r="313" spans="1:64" ht="120" customHeight="1">
      <c r="A313" s="33">
        <v>301</v>
      </c>
      <c r="B313" s="100" t="s">
        <v>640</v>
      </c>
      <c r="C313" s="96" t="s">
        <v>683</v>
      </c>
      <c r="D313" s="102">
        <v>4</v>
      </c>
      <c r="E313" s="107" t="s">
        <v>279</v>
      </c>
      <c r="F313" s="86">
        <v>1548.6128</v>
      </c>
      <c r="G313" s="76"/>
      <c r="H313" s="76"/>
      <c r="I313" s="77" t="s">
        <v>40</v>
      </c>
      <c r="J313" s="78">
        <f t="shared" si="54"/>
        <v>1</v>
      </c>
      <c r="K313" s="79" t="s">
        <v>64</v>
      </c>
      <c r="L313" s="79" t="s">
        <v>7</v>
      </c>
      <c r="M313" s="80"/>
      <c r="N313" s="76"/>
      <c r="O313" s="76"/>
      <c r="P313" s="81"/>
      <c r="Q313" s="76"/>
      <c r="R313" s="76"/>
      <c r="S313" s="81"/>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c r="AY313" s="82"/>
      <c r="AZ313" s="82"/>
      <c r="BA313" s="83">
        <f t="shared" si="55"/>
        <v>6194.4512</v>
      </c>
      <c r="BB313" s="84">
        <f t="shared" si="56"/>
        <v>6194.4512</v>
      </c>
      <c r="BC313" s="85" t="str">
        <f t="shared" si="57"/>
        <v>INR  Six Thousand One Hundred &amp; Ninety Four  and Paise Forty Five Only</v>
      </c>
      <c r="BK313" s="86">
        <v>458</v>
      </c>
      <c r="BL313" s="90">
        <f t="shared" si="49"/>
        <v>518.0896</v>
      </c>
    </row>
    <row r="314" spans="1:64" ht="201" customHeight="1">
      <c r="A314" s="33">
        <v>302</v>
      </c>
      <c r="B314" s="74" t="s">
        <v>641</v>
      </c>
      <c r="C314" s="96" t="s">
        <v>684</v>
      </c>
      <c r="D314" s="102">
        <v>2</v>
      </c>
      <c r="E314" s="107" t="s">
        <v>611</v>
      </c>
      <c r="F314" s="86">
        <v>176.46720000000002</v>
      </c>
      <c r="G314" s="76"/>
      <c r="H314" s="76"/>
      <c r="I314" s="77" t="s">
        <v>40</v>
      </c>
      <c r="J314" s="78">
        <f t="shared" si="54"/>
        <v>1</v>
      </c>
      <c r="K314" s="79" t="s">
        <v>64</v>
      </c>
      <c r="L314" s="79" t="s">
        <v>7</v>
      </c>
      <c r="M314" s="80"/>
      <c r="N314" s="76"/>
      <c r="O314" s="76"/>
      <c r="P314" s="81"/>
      <c r="Q314" s="76"/>
      <c r="R314" s="76"/>
      <c r="S314" s="81"/>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c r="AY314" s="82"/>
      <c r="AZ314" s="82"/>
      <c r="BA314" s="83">
        <f t="shared" si="55"/>
        <v>352.93440000000004</v>
      </c>
      <c r="BB314" s="84">
        <f t="shared" si="56"/>
        <v>352.93440000000004</v>
      </c>
      <c r="BC314" s="85" t="str">
        <f t="shared" si="57"/>
        <v>INR  Three Hundred &amp; Fifty Two  and Paise Ninety Three Only</v>
      </c>
      <c r="BK314" s="86">
        <v>722</v>
      </c>
      <c r="BL314" s="90">
        <f t="shared" si="49"/>
        <v>816.7264000000001</v>
      </c>
    </row>
    <row r="315" spans="1:64" ht="210.75" customHeight="1">
      <c r="A315" s="33">
        <v>303</v>
      </c>
      <c r="B315" s="74" t="s">
        <v>642</v>
      </c>
      <c r="C315" s="96" t="s">
        <v>685</v>
      </c>
      <c r="D315" s="102">
        <v>8</v>
      </c>
      <c r="E315" s="107" t="s">
        <v>280</v>
      </c>
      <c r="F315" s="86">
        <v>518.0896</v>
      </c>
      <c r="G315" s="76"/>
      <c r="H315" s="76"/>
      <c r="I315" s="77" t="s">
        <v>40</v>
      </c>
      <c r="J315" s="78">
        <f t="shared" si="54"/>
        <v>1</v>
      </c>
      <c r="K315" s="79" t="s">
        <v>64</v>
      </c>
      <c r="L315" s="79" t="s">
        <v>7</v>
      </c>
      <c r="M315" s="80"/>
      <c r="N315" s="76"/>
      <c r="O315" s="76"/>
      <c r="P315" s="81"/>
      <c r="Q315" s="76"/>
      <c r="R315" s="76"/>
      <c r="S315" s="81"/>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c r="AY315" s="82"/>
      <c r="AZ315" s="82"/>
      <c r="BA315" s="83">
        <f t="shared" si="55"/>
        <v>4144.7168</v>
      </c>
      <c r="BB315" s="84">
        <f t="shared" si="56"/>
        <v>4144.7168</v>
      </c>
      <c r="BC315" s="85" t="str">
        <f t="shared" si="57"/>
        <v>INR  Four Thousand One Hundred &amp; Forty Four  and Paise Seventy Two Only</v>
      </c>
      <c r="BK315" s="115">
        <v>368</v>
      </c>
      <c r="BL315" s="109">
        <f>BK315*1.01</f>
        <v>371.68</v>
      </c>
    </row>
    <row r="316" spans="1:64" ht="88.5" customHeight="1">
      <c r="A316" s="33">
        <v>304</v>
      </c>
      <c r="B316" s="100" t="s">
        <v>643</v>
      </c>
      <c r="C316" s="96" t="s">
        <v>686</v>
      </c>
      <c r="D316" s="102">
        <v>8</v>
      </c>
      <c r="E316" s="107" t="s">
        <v>280</v>
      </c>
      <c r="F316" s="86">
        <v>816.7264000000001</v>
      </c>
      <c r="G316" s="76"/>
      <c r="H316" s="76"/>
      <c r="I316" s="77" t="s">
        <v>40</v>
      </c>
      <c r="J316" s="78">
        <f t="shared" si="54"/>
        <v>1</v>
      </c>
      <c r="K316" s="79" t="s">
        <v>64</v>
      </c>
      <c r="L316" s="79" t="s">
        <v>7</v>
      </c>
      <c r="M316" s="80"/>
      <c r="N316" s="76"/>
      <c r="O316" s="76"/>
      <c r="P316" s="81"/>
      <c r="Q316" s="76"/>
      <c r="R316" s="76"/>
      <c r="S316" s="81"/>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c r="AY316" s="82"/>
      <c r="AZ316" s="82"/>
      <c r="BA316" s="83">
        <f t="shared" si="55"/>
        <v>6533.811200000001</v>
      </c>
      <c r="BB316" s="84">
        <f t="shared" si="56"/>
        <v>6533.811200000001</v>
      </c>
      <c r="BC316" s="85" t="str">
        <f t="shared" si="57"/>
        <v>INR  Six Thousand Five Hundred &amp; Thirty Three  and Paise Eighty One Only</v>
      </c>
      <c r="BK316" s="115">
        <v>80</v>
      </c>
      <c r="BL316" s="109">
        <f aca="true" t="shared" si="58" ref="BL316:BL321">BK316*1.01</f>
        <v>80.8</v>
      </c>
    </row>
    <row r="317" spans="1:64" ht="67.5" customHeight="1">
      <c r="A317" s="33">
        <v>305</v>
      </c>
      <c r="B317" s="100" t="s">
        <v>644</v>
      </c>
      <c r="C317" s="96" t="s">
        <v>687</v>
      </c>
      <c r="D317" s="102">
        <v>60</v>
      </c>
      <c r="E317" s="107" t="s">
        <v>611</v>
      </c>
      <c r="F317" s="86">
        <v>371.68</v>
      </c>
      <c r="G317" s="76"/>
      <c r="H317" s="76"/>
      <c r="I317" s="77" t="s">
        <v>40</v>
      </c>
      <c r="J317" s="78">
        <f t="shared" si="54"/>
        <v>1</v>
      </c>
      <c r="K317" s="79" t="s">
        <v>64</v>
      </c>
      <c r="L317" s="79" t="s">
        <v>7</v>
      </c>
      <c r="M317" s="80"/>
      <c r="N317" s="76"/>
      <c r="O317" s="76"/>
      <c r="P317" s="81"/>
      <c r="Q317" s="76"/>
      <c r="R317" s="76"/>
      <c r="S317" s="81"/>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c r="AY317" s="82"/>
      <c r="AZ317" s="82"/>
      <c r="BA317" s="83">
        <f t="shared" si="55"/>
        <v>22300.8</v>
      </c>
      <c r="BB317" s="84">
        <f t="shared" si="56"/>
        <v>22300.8</v>
      </c>
      <c r="BC317" s="85" t="str">
        <f t="shared" si="57"/>
        <v>INR  Twenty Two Thousand Three Hundred    and Paise Eighty Only</v>
      </c>
      <c r="BK317" s="115">
        <v>69</v>
      </c>
      <c r="BL317" s="109">
        <f t="shared" si="58"/>
        <v>69.69</v>
      </c>
    </row>
    <row r="318" spans="1:64" ht="66.75" customHeight="1">
      <c r="A318" s="33">
        <v>306</v>
      </c>
      <c r="B318" s="100" t="s">
        <v>645</v>
      </c>
      <c r="C318" s="96" t="s">
        <v>688</v>
      </c>
      <c r="D318" s="102">
        <v>120</v>
      </c>
      <c r="E318" s="107" t="s">
        <v>611</v>
      </c>
      <c r="F318" s="86">
        <v>80.8</v>
      </c>
      <c r="G318" s="76"/>
      <c r="H318" s="76"/>
      <c r="I318" s="77" t="s">
        <v>40</v>
      </c>
      <c r="J318" s="78">
        <f t="shared" si="54"/>
        <v>1</v>
      </c>
      <c r="K318" s="79" t="s">
        <v>64</v>
      </c>
      <c r="L318" s="79" t="s">
        <v>7</v>
      </c>
      <c r="M318" s="80"/>
      <c r="N318" s="76"/>
      <c r="O318" s="76"/>
      <c r="P318" s="81"/>
      <c r="Q318" s="76"/>
      <c r="R318" s="76"/>
      <c r="S318" s="81"/>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c r="AY318" s="82"/>
      <c r="AZ318" s="82"/>
      <c r="BA318" s="83">
        <f t="shared" si="55"/>
        <v>9696</v>
      </c>
      <c r="BB318" s="84">
        <f t="shared" si="56"/>
        <v>9696</v>
      </c>
      <c r="BC318" s="85" t="str">
        <f t="shared" si="57"/>
        <v>INR  Nine Thousand Six Hundred &amp; Ninety Six  Only</v>
      </c>
      <c r="BK318" s="121">
        <v>893</v>
      </c>
      <c r="BL318" s="109">
        <f t="shared" si="58"/>
        <v>901.9300000000001</v>
      </c>
    </row>
    <row r="319" spans="1:64" ht="69" customHeight="1">
      <c r="A319" s="33">
        <v>307</v>
      </c>
      <c r="B319" s="100" t="s">
        <v>646</v>
      </c>
      <c r="C319" s="96" t="s">
        <v>689</v>
      </c>
      <c r="D319" s="102">
        <v>80</v>
      </c>
      <c r="E319" s="107" t="s">
        <v>611</v>
      </c>
      <c r="F319" s="86">
        <v>69.69</v>
      </c>
      <c r="G319" s="76"/>
      <c r="H319" s="76"/>
      <c r="I319" s="77" t="s">
        <v>40</v>
      </c>
      <c r="J319" s="78">
        <f t="shared" si="54"/>
        <v>1</v>
      </c>
      <c r="K319" s="79" t="s">
        <v>64</v>
      </c>
      <c r="L319" s="79" t="s">
        <v>7</v>
      </c>
      <c r="M319" s="80"/>
      <c r="N319" s="76"/>
      <c r="O319" s="76"/>
      <c r="P319" s="81"/>
      <c r="Q319" s="76"/>
      <c r="R319" s="76"/>
      <c r="S319" s="81"/>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c r="AY319" s="82"/>
      <c r="AZ319" s="82"/>
      <c r="BA319" s="83">
        <f t="shared" si="55"/>
        <v>5575.2</v>
      </c>
      <c r="BB319" s="84">
        <f t="shared" si="56"/>
        <v>5575.2</v>
      </c>
      <c r="BC319" s="85" t="str">
        <f t="shared" si="57"/>
        <v>INR  Five Thousand Five Hundred &amp; Seventy Five  and Paise Twenty Only</v>
      </c>
      <c r="BK319" s="115">
        <v>1499</v>
      </c>
      <c r="BL319" s="109">
        <f t="shared" si="58"/>
        <v>1513.99</v>
      </c>
    </row>
    <row r="320" spans="1:64" ht="69.75" customHeight="1">
      <c r="A320" s="33">
        <v>308</v>
      </c>
      <c r="B320" s="100" t="s">
        <v>647</v>
      </c>
      <c r="C320" s="96" t="s">
        <v>690</v>
      </c>
      <c r="D320" s="102">
        <v>20</v>
      </c>
      <c r="E320" s="107" t="s">
        <v>279</v>
      </c>
      <c r="F320" s="108">
        <v>901.9300000000001</v>
      </c>
      <c r="G320" s="23"/>
      <c r="H320" s="23"/>
      <c r="I320" s="36" t="s">
        <v>40</v>
      </c>
      <c r="J320" s="17">
        <f t="shared" si="54"/>
        <v>1</v>
      </c>
      <c r="K320" s="18" t="s">
        <v>64</v>
      </c>
      <c r="L320" s="18" t="s">
        <v>7</v>
      </c>
      <c r="M320" s="43"/>
      <c r="N320" s="23"/>
      <c r="O320" s="23"/>
      <c r="P320" s="42"/>
      <c r="Q320" s="23"/>
      <c r="R320" s="23"/>
      <c r="S320" s="42"/>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83">
        <f t="shared" si="55"/>
        <v>18038.600000000002</v>
      </c>
      <c r="BB320" s="63">
        <f t="shared" si="56"/>
        <v>18038.600000000002</v>
      </c>
      <c r="BC320" s="64" t="str">
        <f t="shared" si="57"/>
        <v>INR  Eighteen Thousand  &amp;Thirty Eight  and Paise Sixty Only</v>
      </c>
      <c r="BK320" s="115">
        <v>6468</v>
      </c>
      <c r="BL320" s="109">
        <f t="shared" si="58"/>
        <v>6532.68</v>
      </c>
    </row>
    <row r="321" spans="1:64" ht="71.25">
      <c r="A321" s="33">
        <v>309</v>
      </c>
      <c r="B321" s="100" t="s">
        <v>648</v>
      </c>
      <c r="C321" s="96" t="s">
        <v>691</v>
      </c>
      <c r="D321" s="102">
        <v>2</v>
      </c>
      <c r="E321" s="107" t="s">
        <v>279</v>
      </c>
      <c r="F321" s="86">
        <v>1513.99</v>
      </c>
      <c r="G321" s="23"/>
      <c r="H321" s="23"/>
      <c r="I321" s="36" t="s">
        <v>40</v>
      </c>
      <c r="J321" s="17">
        <f t="shared" si="54"/>
        <v>1</v>
      </c>
      <c r="K321" s="18" t="s">
        <v>64</v>
      </c>
      <c r="L321" s="18" t="s">
        <v>7</v>
      </c>
      <c r="M321" s="43"/>
      <c r="N321" s="23"/>
      <c r="O321" s="23"/>
      <c r="P321" s="42"/>
      <c r="Q321" s="23"/>
      <c r="R321" s="23"/>
      <c r="S321" s="42"/>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83">
        <f t="shared" si="55"/>
        <v>3027.98</v>
      </c>
      <c r="BB321" s="63">
        <f t="shared" si="56"/>
        <v>3027.98</v>
      </c>
      <c r="BC321" s="64" t="str">
        <f t="shared" si="57"/>
        <v>INR  Three Thousand  &amp;Twenty Seven  and Paise Ninety Eight Only</v>
      </c>
      <c r="BK321" s="115">
        <v>100</v>
      </c>
      <c r="BL321" s="109">
        <f t="shared" si="58"/>
        <v>101</v>
      </c>
    </row>
    <row r="322" spans="1:55" ht="71.25">
      <c r="A322" s="33">
        <v>310</v>
      </c>
      <c r="B322" s="118" t="s">
        <v>649</v>
      </c>
      <c r="C322" s="96" t="s">
        <v>692</v>
      </c>
      <c r="D322" s="102">
        <v>8</v>
      </c>
      <c r="E322" s="107" t="s">
        <v>279</v>
      </c>
      <c r="F322" s="86">
        <v>6532.68</v>
      </c>
      <c r="G322" s="23"/>
      <c r="H322" s="23"/>
      <c r="I322" s="36" t="s">
        <v>40</v>
      </c>
      <c r="J322" s="17">
        <f t="shared" si="54"/>
        <v>1</v>
      </c>
      <c r="K322" s="18" t="s">
        <v>64</v>
      </c>
      <c r="L322" s="18" t="s">
        <v>7</v>
      </c>
      <c r="M322" s="43"/>
      <c r="N322" s="23"/>
      <c r="O322" s="23"/>
      <c r="P322" s="42"/>
      <c r="Q322" s="23"/>
      <c r="R322" s="23"/>
      <c r="S322" s="42"/>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83">
        <f t="shared" si="55"/>
        <v>52261.44</v>
      </c>
      <c r="BB322" s="63">
        <f t="shared" si="56"/>
        <v>52261.44</v>
      </c>
      <c r="BC322" s="64" t="str">
        <f t="shared" si="57"/>
        <v>INR  Fifty Two Thousand Two Hundred &amp; Sixty One  and Paise Forty Four Only</v>
      </c>
    </row>
    <row r="323" spans="1:55" ht="71.25">
      <c r="A323" s="33">
        <v>311</v>
      </c>
      <c r="B323" s="100" t="s">
        <v>650</v>
      </c>
      <c r="C323" s="96" t="s">
        <v>693</v>
      </c>
      <c r="D323" s="102">
        <v>16</v>
      </c>
      <c r="E323" s="107" t="s">
        <v>651</v>
      </c>
      <c r="F323" s="86">
        <v>101</v>
      </c>
      <c r="G323" s="23"/>
      <c r="H323" s="23"/>
      <c r="I323" s="36" t="s">
        <v>40</v>
      </c>
      <c r="J323" s="17">
        <f t="shared" si="54"/>
        <v>1</v>
      </c>
      <c r="K323" s="18" t="s">
        <v>64</v>
      </c>
      <c r="L323" s="18" t="s">
        <v>7</v>
      </c>
      <c r="M323" s="43"/>
      <c r="N323" s="23"/>
      <c r="O323" s="23"/>
      <c r="P323" s="42"/>
      <c r="Q323" s="23"/>
      <c r="R323" s="23"/>
      <c r="S323" s="42"/>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83">
        <f t="shared" si="55"/>
        <v>1616</v>
      </c>
      <c r="BB323" s="63">
        <f t="shared" si="56"/>
        <v>1616</v>
      </c>
      <c r="BC323" s="64" t="str">
        <f t="shared" si="57"/>
        <v>INR  One Thousand Six Hundred &amp; Sixteen  Only</v>
      </c>
    </row>
    <row r="324" spans="1:55" ht="42.75">
      <c r="A324" s="44" t="s">
        <v>62</v>
      </c>
      <c r="B324" s="45"/>
      <c r="C324" s="46"/>
      <c r="D324" s="47"/>
      <c r="E324" s="47"/>
      <c r="F324" s="47"/>
      <c r="G324" s="47"/>
      <c r="H324" s="48"/>
      <c r="I324" s="48"/>
      <c r="J324" s="48"/>
      <c r="K324" s="48"/>
      <c r="L324" s="49"/>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95">
        <f>SUM(BA13:BA323)</f>
        <v>4481824.4313724125</v>
      </c>
      <c r="BB324" s="60">
        <f>SUM(BB13:BB243)</f>
        <v>3320726.956972413</v>
      </c>
      <c r="BC324" s="41" t="str">
        <f>SpellNumber($E$2,BA324)</f>
        <v>INR  Forty Four Lakh Eighty One Thousand Eight Hundred &amp; Twenty Four  and Paise Forty Three Only</v>
      </c>
    </row>
    <row r="325" spans="1:55" ht="18">
      <c r="A325" s="45" t="s">
        <v>66</v>
      </c>
      <c r="B325" s="50"/>
      <c r="C325" s="24"/>
      <c r="D325" s="51"/>
      <c r="E325" s="52" t="s">
        <v>69</v>
      </c>
      <c r="F325" s="53"/>
      <c r="G325" s="54"/>
      <c r="H325" s="25"/>
      <c r="I325" s="25"/>
      <c r="J325" s="25"/>
      <c r="K325" s="55"/>
      <c r="L325" s="56"/>
      <c r="M325" s="57"/>
      <c r="N325" s="26"/>
      <c r="O325" s="21"/>
      <c r="P325" s="21"/>
      <c r="Q325" s="21"/>
      <c r="R325" s="21"/>
      <c r="S325" s="21"/>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58">
        <f>IF(ISBLANK(F325),0,IF(E325="Excess (+)",ROUND(BA324+(BA324*F325),2),IF(E325="Less (-)",ROUND(BA324+(BA324*F325*(-1)),2),IF(E325="At Par",BA324,0))))</f>
        <v>0</v>
      </c>
      <c r="BB325" s="61">
        <f>ROUND(BA325,0)</f>
        <v>0</v>
      </c>
      <c r="BC325" s="41" t="str">
        <f>SpellNumber($E$2,BA325)</f>
        <v>INR Zero Only</v>
      </c>
    </row>
    <row r="326" spans="1:55" ht="18">
      <c r="A326" s="44" t="s">
        <v>65</v>
      </c>
      <c r="B326" s="44"/>
      <c r="C326" s="123" t="str">
        <f>SpellNumber($E$2,BA325)</f>
        <v>INR Zero Only</v>
      </c>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c r="AR326" s="124"/>
      <c r="AS326" s="124"/>
      <c r="AT326" s="124"/>
      <c r="AU326" s="124"/>
      <c r="AV326" s="124"/>
      <c r="AW326" s="124"/>
      <c r="AX326" s="124"/>
      <c r="AY326" s="124"/>
      <c r="AZ326" s="124"/>
      <c r="BA326" s="124"/>
      <c r="BB326" s="124"/>
      <c r="BC326" s="125"/>
    </row>
    <row r="327" spans="1:54" ht="15">
      <c r="A327" s="12"/>
      <c r="B327" s="12"/>
      <c r="N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B327" s="12"/>
    </row>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sheetData>
  <sheetProtection password="D9BE" sheet="1"/>
  <mergeCells count="8">
    <mergeCell ref="C326:BC326"/>
    <mergeCell ref="A9:BC9"/>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5">
      <formula1>IF(E325="Select",-1,IF(E325="At Par",0,0))</formula1>
      <formula2>IF(E325="Select",-1,IF(E325="At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5">
      <formula1>0</formula1>
      <formula2>IF(E325&lt;&gt;"Select",99.9,0)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5">
      <formula1>0</formula1>
      <formula2>99.9</formula2>
    </dataValidation>
    <dataValidation type="list" allowBlank="1" showInputMessage="1" showErrorMessage="1" sqref="E325">
      <formula1>"Select, Excess (+), Less (-)"</formula1>
    </dataValidation>
    <dataValidation type="decimal" allowBlank="1" showInputMessage="1" showErrorMessage="1" promptTitle="Quantity" prompt="Please enter the Quantity for this item. " errorTitle="Invalid Entry" error="Only Numeric Values are allowed. " sqref="BH220:BH228 F282:F323 BE188:BE219 BF189:BF201 F173:F280 F119:F121 F13 D13 BF90:BF95 BE152:BE186 BK282:BK321 BK173:BK280 BK119:BK1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BD91 G13:H3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BN91 Q13:Q3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BO91 R13:R323">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Units" prompt="Please enter Units in text" sqref="E13 E282:E323 E173:E280 E119:E121 BI14:BI182"/>
    <dataValidation type="list" allowBlank="1" showInputMessage="1" showErrorMessage="1" sqref="C2">
      <formula1>"Normal, SingleWindow, Alternate"</formula1>
    </dataValidation>
    <dataValidation type="list" allowBlank="1" showInputMessage="1" showErrorMessage="1" sqref="L318 L319 L320 L321 L32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formula1>"INR"</formula1>
    </dataValidation>
    <dataValidation type="list" allowBlank="1" showInputMessage="1" showErrorMessage="1" sqref="L308 L309 L310 L311 L312 L313 L314 L315 L316 L317 L323">
      <formula1>"INR"</formula1>
    </dataValidation>
    <dataValidation type="decimal" allowBlank="1" showInputMessage="1" showErrorMessage="1" promptTitle="Rate Entry" prompt="Please enter the Other Taxes2 in Rupees for this item. " errorTitle="Invaid Entry" error="Only Numeric Values are allowed. " sqref="N13:O323">
      <formula1>0</formula1>
      <formula2>999999999999999</formula2>
    </dataValidation>
    <dataValidation type="list" showInputMessage="1" showErrorMessage="1" sqref="I13:I323">
      <formula1>"Excess(+), Less(-)"</formula1>
    </dataValidation>
    <dataValidation type="decimal" allowBlank="1" showInputMessage="1" showErrorMessage="1" promptTitle="Rate Entry" prompt="Please enter VAT charges in Rupees for this item. " errorTitle="Invaid Entry" error="Only Numeric Values are allowed. " sqref="M14:M323">
      <formula1>0</formula1>
      <formula2>999999999999999</formula2>
    </dataValidation>
    <dataValidation allowBlank="1" showInputMessage="1" showErrorMessage="1" promptTitle="Addition / Deduction" prompt="Please Choose the correct One" sqref="J13:J323"/>
    <dataValidation type="list" allowBlank="1" showInputMessage="1" showErrorMessage="1" sqref="K13:K323">
      <formula1>"Partial Conversion, Full Conversion"</formula1>
    </dataValidation>
    <dataValidation allowBlank="1" showInputMessage="1" showErrorMessage="1" promptTitle="Itemcode/Make" prompt="Please enter text" sqref="C13:C323"/>
    <dataValidation type="decimal" allowBlank="1" showInputMessage="1" showErrorMessage="1" errorTitle="Invalid Entry" error="Only Numeric Values are allowed. " sqref="A13:A323">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35" t="s">
        <v>3</v>
      </c>
      <c r="F6" s="135"/>
      <c r="G6" s="135"/>
      <c r="H6" s="135"/>
      <c r="I6" s="135"/>
      <c r="J6" s="135"/>
      <c r="K6" s="135"/>
    </row>
    <row r="7" spans="5:11" ht="15">
      <c r="E7" s="135"/>
      <c r="F7" s="135"/>
      <c r="G7" s="135"/>
      <c r="H7" s="135"/>
      <c r="I7" s="135"/>
      <c r="J7" s="135"/>
      <c r="K7" s="135"/>
    </row>
    <row r="8" spans="5:11" ht="15">
      <c r="E8" s="135"/>
      <c r="F8" s="135"/>
      <c r="G8" s="135"/>
      <c r="H8" s="135"/>
      <c r="I8" s="135"/>
      <c r="J8" s="135"/>
      <c r="K8" s="135"/>
    </row>
    <row r="9" spans="5:11" ht="15">
      <c r="E9" s="135"/>
      <c r="F9" s="135"/>
      <c r="G9" s="135"/>
      <c r="H9" s="135"/>
      <c r="I9" s="135"/>
      <c r="J9" s="135"/>
      <c r="K9" s="135"/>
    </row>
    <row r="10" spans="5:11" ht="15">
      <c r="E10" s="135"/>
      <c r="F10" s="135"/>
      <c r="G10" s="135"/>
      <c r="H10" s="135"/>
      <c r="I10" s="135"/>
      <c r="J10" s="135"/>
      <c r="K10" s="135"/>
    </row>
    <row r="11" spans="5:11" ht="15">
      <c r="E11" s="135"/>
      <c r="F11" s="135"/>
      <c r="G11" s="135"/>
      <c r="H11" s="135"/>
      <c r="I11" s="135"/>
      <c r="J11" s="135"/>
      <c r="K11" s="135"/>
    </row>
    <row r="12" spans="5:11" ht="15">
      <c r="E12" s="135"/>
      <c r="F12" s="135"/>
      <c r="G12" s="135"/>
      <c r="H12" s="135"/>
      <c r="I12" s="135"/>
      <c r="J12" s="135"/>
      <c r="K12" s="135"/>
    </row>
    <row r="13" spans="5:11" ht="15">
      <c r="E13" s="135"/>
      <c r="F13" s="135"/>
      <c r="G13" s="135"/>
      <c r="H13" s="135"/>
      <c r="I13" s="135"/>
      <c r="J13" s="135"/>
      <c r="K13" s="135"/>
    </row>
    <row r="14" spans="5:11" ht="15">
      <c r="E14" s="135"/>
      <c r="F14" s="135"/>
      <c r="G14" s="135"/>
      <c r="H14" s="135"/>
      <c r="I14" s="135"/>
      <c r="J14" s="135"/>
      <c r="K14" s="135"/>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2019-01-31T05:36:10Z</cp:lastPrinted>
  <dcterms:created xsi:type="dcterms:W3CDTF">2009-01-30T06:42:42Z</dcterms:created>
  <dcterms:modified xsi:type="dcterms:W3CDTF">2020-01-06T09:21:21Z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