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'BoQ1'!$A$1:$BC$283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<sst xmlns="http://schemas.openxmlformats.org/spreadsheetml/2006/main" count="1726" uniqueCount="621">
  <si>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</si>
  <si>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</si>
  <si>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</si>
  <si>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</si>
  <si>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</si>
  <si>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</si>
  <si>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</si>
  <si>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</si>
  <si>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</si>
  <si>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</si>
  <si>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</si>
  <si>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</si>
  <si>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</si>
  <si>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</si>
  <si>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</si>
  <si>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</si>
  <si>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</si>
  <si>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</si>
  <si>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</si>
  <si>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</si>
  <si>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</si>
  <si>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</si>
  <si>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</si>
  <si>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</si>
  <si>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</si>
  <si>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</si>
  <si>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</si>
  <si>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</si>
  <si>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</si>
  <si>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</si>
  <si>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</si>
  <si>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</si>
  <si>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</si>
  <si>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</si>
  <si>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</si>
  <si>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</si>
  <si>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</si>
  <si>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</si>
  <si>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</si>
  <si>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</si>
  <si>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</si>
  <si>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</si>
  <si>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</si>
  <si>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</si>
  <si>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</si>
  <si>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</si>
  <si>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</si>
  <si>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</si>
  <si>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</si>
  <si>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</si>
  <si>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</si>
  <si>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</si>
  <si>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</si>
  <si>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</si>
  <si>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</si>
  <si>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</si>
  <si>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</si>
  <si>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</si>
  <si>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</si>
  <si>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</si>
  <si>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</si>
  <si>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</si>
  <si>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</si>
  <si>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</si>
  <si>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</si>
  <si>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</si>
  <si>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</si>
  <si>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</si>
  <si>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</si>
  <si>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</si>
  <si>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</si>
  <si>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</si>
  <si>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</si>
  <si>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</si>
  <si>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</si>
  <si>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</si>
  <si>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</si>
  <si>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</si>
  <si>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</si>
  <si>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</si>
  <si>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</si>
  <si>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</si>
  <si>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</si>
  <si>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</si>
  <si>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</si>
  <si>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</si>
  <si>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</si>
  <si>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</si>
  <si>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</si>
  <si>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</si>
  <si>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</si>
  <si>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</si>
  <si>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</si>
  <si>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</si>
  <si>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</si>
  <si>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</si>
  <si>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</si>
  <si>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</si>
  <si>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</si>
  <si>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</si>
  <si>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</si>
  <si>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</si>
  <si>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</si>
  <si>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</si>
  <si>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</si>
  <si>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</si>
  <si>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</si>
  <si>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</si>
  <si>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</si>
  <si>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</si>
  <si>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</si>
  <si>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</si>
  <si>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</si>
  <si>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</si>
  <si>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</si>
  <si>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</si>
  <si>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</si>
  <si>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</si>
  <si>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</si>
  <si>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</si>
  <si>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</si>
  <si>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</si>
  <si>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</si>
  <si>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</si>
  <si>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</si>
  <si>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</si>
  <si>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</si>
  <si>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</si>
  <si>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</si>
  <si>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</si>
  <si>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</si>
  <si>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</si>
  <si>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</si>
  <si>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</si>
  <si>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</si>
  <si>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</si>
  <si>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</si>
  <si>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</si>
  <si>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</si>
  <si>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</si>
  <si>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</si>
  <si>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</si>
  <si>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</si>
  <si>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</si>
  <si>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</si>
  <si>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</si>
  <si>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</si>
  <si>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</si>
  <si>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</si>
  <si>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</si>
  <si>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</si>
  <si>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</si>
  <si>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</si>
  <si>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</si>
  <si>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</si>
  <si>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</si>
  <si>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</si>
  <si>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</si>
  <si>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</si>
  <si>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</si>
  <si>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</si>
  <si>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</si>
  <si>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</si>
  <si>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</si>
  <si>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</si>
  <si>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</si>
  <si>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</si>
  <si>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</si>
  <si>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</si>
  <si>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</si>
  <si>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</si>
  <si>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</si>
  <si>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</si>
  <si>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</si>
  <si>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</si>
  <si>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</si>
  <si>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</si>
  <si>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</si>
  <si>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</si>
  <si>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</si>
  <si>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</si>
  <si>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</si>
  <si>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</si>
  <si>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</si>
  <si>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</si>
  <si>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</si>
  <si>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</si>
  <si>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</si>
  <si>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</si>
  <si>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</si>
  <si>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</si>
  <si>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</si>
  <si>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</si>
  <si>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</si>
  <si>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</si>
  <si>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</si>
  <si>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</si>
  <si>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</si>
  <si>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</si>
  <si>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</si>
  <si>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</si>
  <si>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</si>
  <si>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</si>
  <si>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</si>
  <si>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</si>
  <si>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</si>
  <si>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</si>
  <si>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</si>
  <si>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</si>
  <si>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</si>
  <si>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</si>
  <si>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</si>
  <si>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</si>
  <si>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</si>
  <si>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</si>
  <si>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</si>
  <si>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</si>
  <si>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</si>
  <si>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</si>
  <si>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</si>
  <si>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</si>
  <si>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</si>
  <si>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</si>
  <si>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</si>
  <si>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</si>
  <si>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</si>
  <si>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</si>
  <si>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</si>
  <si>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</si>
  <si>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</si>
  <si>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</si>
  <si>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</si>
  <si>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</si>
  <si>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</si>
  <si>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</si>
  <si>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</si>
  <si>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</si>
  <si>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</si>
  <si>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</si>
  <si>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</si>
  <si>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</si>
  <si>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</si>
  <si>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</si>
  <si>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</si>
  <si>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</si>
  <si>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</si>
  <si>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</si>
  <si>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</si>
  <si>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</si>
  <si>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</si>
  <si>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</si>
  <si>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Mtr.</t>
  </si>
  <si>
    <t>Each</t>
  </si>
  <si>
    <t>each</t>
  </si>
  <si>
    <t>BI01010001010000000000000515BI0100001113</t>
  </si>
  <si>
    <t>BI01010001010000000000000515BI0100001114</t>
  </si>
  <si>
    <t>Sqm</t>
  </si>
  <si>
    <t>Civil works</t>
  </si>
  <si>
    <t>Qntl</t>
  </si>
  <si>
    <t>Labour for punching hole in plastic water storage tank upto 50 mm dia.</t>
  </si>
  <si>
    <t>SqM</t>
  </si>
  <si>
    <t>CuM.</t>
  </si>
  <si>
    <t>INR  One Lakh Ninety Four Thousand  &amp;Forty  Only</t>
  </si>
  <si>
    <t>Labour for Chipping of concrete surface before taking up Plastering work.</t>
  </si>
  <si>
    <t>Rm</t>
  </si>
  <si>
    <t>pair</t>
  </si>
  <si>
    <t>Supplying, fitting and fixing M.S. clamps for door and window frame made of flat bent bar, end bifurcated with necessary screws etc. by cement concrete(1:2:4) as per direction. (Cost of concrete will be paid separately). (a) 40mm X 6mm, 250mm Length</t>
  </si>
  <si>
    <t>Iron butt hinges of approved quality fitted and fixed with steel screws, with ISI mark 100mm X 50mm X 1.25mm</t>
  </si>
  <si>
    <t>i) Iron hasp bolt of approved quality fitted and fixed complete (oxidised) with 16mm dia rod with centre bolt and round fitting.250mm long</t>
  </si>
  <si>
    <t xml:space="preserve">(ii) Anodised aluminium floor door stopper
</t>
  </si>
  <si>
    <t>Anodised aliminium D-type handle of approved quality manufactured from extruded section conforming to I.S. specification (I.S. 230/72) fitted and fixed complete:(a) With continuous plate base (Hexagonal / Round rod) (v) 125 mm grip x 12 mm dia rod.</t>
  </si>
  <si>
    <t>Sq.M</t>
  </si>
  <si>
    <t>Supplying, fitting and fixing best quality Indian make mirror 5.5 mm thick with silvering as per I.S.I. specifications supported on fibre glass frame of any colour, frame size 550 mm X 400 mm</t>
  </si>
  <si>
    <t>Supplying, fitting and fixing pedestal of approved make for wash basin (white)</t>
  </si>
  <si>
    <t>BI01010001010000000000000515BI0100001311</t>
  </si>
  <si>
    <t>BI01010001010000000000000515BI0100001312</t>
  </si>
  <si>
    <t>BI01010001010000000000000515BI0100001313</t>
  </si>
  <si>
    <t>BI01010001010000000000000515BI0100001315</t>
  </si>
  <si>
    <t>Washing and developing tube well with air compressor pump and engine for 8 (eight) hours continuous pumping per day with necessary arrangements for testing the yield in gallons per hour with 'V' notch including hire and labour charges for all tools and plants and scaffolding as required.</t>
  </si>
  <si>
    <t>Collecting sample of water for bacteriological and chemical test from any depth at any time during execution of work including hire and labour charges for tools and plants and sterilising the equipments, paying all charges and fees, testing etc. complete in all respect as per direction.</t>
  </si>
  <si>
    <t>Packing annular space between the outside of the housing pipe and the bore with puddled clay balls of approved size as per direction of the Engineer-in-charge with cost of all materials and labour complete.</t>
  </si>
  <si>
    <t>Geophysical investigation of the acquifer by electrologging system with all tools and plants as necessary including supply of necessary report.</t>
  </si>
  <si>
    <t>Labour charge for Testing &amp; Lowering  the submersible Pump motor set with submersible cable along with the column pipes into the tube well  after socketing the column pipes step by step including arrangement of tripod, chain pully &amp; tools &amp; Tackles  &amp; providing suitable manpower to satisfactory operation.</t>
  </si>
  <si>
    <t>Mtr</t>
  </si>
  <si>
    <t>Stripping off worn out plaster and raking out joints of walls, celings etc. upto any height and in any floor including removing rubbish within a lead of 75m as directed.</t>
  </si>
  <si>
    <t>Dismantling R.C. floor, roof, beams etc. including cutting rods and removing rubbish as directed within a lead of 75 m. including stacking of steel bars. (a) In ground floor including roof.</t>
  </si>
  <si>
    <t>Dismantling R.C. floor, roof, beams etc. including cutting rods and removing rubbish as directed within a lead of 75 m. including stacking of steel bars.  1st Floor</t>
  </si>
  <si>
    <t>Dismantling all types of plain cement concrete works, stacking serviceable materials at site and removing rubbish as directed within a lead of 75 m.  In ground floor including roof. (a) upto 150 mm. thick</t>
  </si>
  <si>
    <t>Dismantling all types of plain cement concrete works, stacking serviceable materials at site and removing rubbish as directed within a lead of 75 m.  In First floor including roof. (a) upto 150 mm. thick</t>
  </si>
  <si>
    <t>Dismantling all types of masonry excepting cement concrete plain or reinforced, stacking serviceable materials at site and removing rubbish as directed within a lead of 75 m. a) In ground floor including roof.</t>
  </si>
  <si>
    <t>Dismantling all types of masonry excepting cement concrete plain or reinforced, stacking serviceable materials at site and removing rubbish as directed within a lead of 75 m. a) In First floor including roof.</t>
  </si>
  <si>
    <t>Removal of rubbish,earth etc.from the working site and disposal of thesame beyond the compound ,inconformity with the Municipal/Corporation Rules for such disposal,loading in to truckand cleaning the site in all respect as per direction of Engineer in charge</t>
  </si>
  <si>
    <t>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   a) Depth of excavation not exceeding 1,500 mm.</t>
  </si>
  <si>
    <t>Earth work in filling in foundation trenches or plinth with good earth, in layers not exceeding 150 mm. including watering and ramming etc. layer by layer complete. (Payment to be made on the basis of measurement of finished quantity of work)  (a) With earth obtained from excavation of foundation.</t>
  </si>
  <si>
    <t>Single Brick Flat Soling of picked jhama bricks including ramming and dressing bed to proper level and filling joints with local sand.</t>
  </si>
  <si>
    <t>(I) Cement concrete with graded stone ballast (40 mm size excluding shuttering) In ground floor (A)With Pakur  Variety 1:3:6</t>
  </si>
  <si>
    <t>Ordinary Cement concrete (mix 1:1.5:3) with graded stone chips (20 mm nominal size) excluding shuttering and reinforcement if any, in ground floor as per relevant IS codes. ground floor</t>
  </si>
  <si>
    <t>Ordinary Cement concrete (mix 1:1.5:3) with graded stone chips (20 mm nominal size) excluding shuttering and reinforcement if any, in ground floor as per relevant IS codes.  1st Floor</t>
  </si>
  <si>
    <t>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GROUND FLOOR</t>
  </si>
  <si>
    <t>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1st Floor</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</si>
  <si>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GROUND FLOOR </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</si>
  <si>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1st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</si>
  <si>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Ground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</si>
  <si>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1st Floor</t>
  </si>
  <si>
    <t>Brick work with 1st class bricks in cement mortar (1:6) in  (a) In foundation and plinth</t>
  </si>
  <si>
    <t>Brick work with 1st class bricks in cement mortar (1:6) in  (b) Ground Floor Superstructure</t>
  </si>
  <si>
    <t>Brick work with 1st class bricks in cement mortar (1:6) in   First Floor</t>
  </si>
  <si>
    <t>125 mm. thick brick work with 1st class bricks in cement mortar (1:4)in  Ground floor</t>
  </si>
  <si>
    <t>125 mm. thick brick work with 1st class bricks in cement mortar (1:4)in   1st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</si>
  <si>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Floor(b) Area of each tile above 0.09 Sq.m (i) Coloured decorative With Sand Cement Mortar (1:4) 20 mm thick &amp; 2 mm thick cement slurry at back side of tiles using cement @ 2.91 Kg/Sq.m &amp; joint filling using white cement slurry @ 0.20kg/Sq.m.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</si>
  <si>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Floor(b) Area of each tile above 0.09 Sq.m (i) Coloured decorative With Sand Cement Mortar (1:4) 20 mm thick &amp; 2 mm thick cement slurry at back side of tiles using cement @ 2.91 Kg/Sq.m &amp; joint filling using white cement slurry @ 0.20kg/Sq.m. 1st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</si>
  <si>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0.20kg/Sq.m.(b) Area of each tile above 0.09 Sq.m(i) Coloured decorative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</si>
  <si>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0.20kg/Sq.m.(b) Area of each tile above 0.09 Sq.m(i) Coloured decorative  1st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</si>
  <si>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existingwork. [Slurry for bedding @ 4.4 kg/Sq.m and pointing @2.0 kg/Sq.m]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</si>
  <si>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existingwork. [Slurry for bedding @ 4.4 kg/Sq.m and pointing @2.0 kg/Sq.m] 1st Floor</t>
  </si>
  <si>
    <t>Supplying, fitting and fixing 18 mm. to 22 mm. thick kota stoneslab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Ground floor</t>
  </si>
  <si>
    <t>Extra cost of labour for grinding Kota Stone Floor in treads and riser of Steps.</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</si>
  <si>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 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 e to the manufacturer's specification and direction of Engineer-in-Charge. (White cement, synthetic   (I) With application slurry @1.75 kg/ Sq.m, 20 mm sand cement mortar (1:4) &amp; 2 mm thick cement slurry at back side of tiles, 0.2 kg/ Sq.m white cement for joint filling with pigment.   (B) Light Colour  Ground floor</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</si>
  <si>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 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 e to the manufacturer's specification and direction of Engineer-in-Charge. (White cement, synthetic   (I) With application slurry @1.75 kg/ Sq.m, 20 mm sand cement mortar (1:4) &amp; 2 mm thick cement slurry at back side of tiles, 0.2 kg/ Sq.m white cement for joint filling with pigment.   (B) Light Colour   1st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</si>
  <si>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(iii) 35 mm. thick Ground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</si>
  <si>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(iii) 35 mm. thick  1st Floor</t>
  </si>
  <si>
    <t xml:space="preserve">Supplying, fitting and fixing Black Stone slab used in Kitchen slab, alcove, wardrobe etc. laid and jointed with necessary adhesive Cement mortar (1:2) including grinding or polishing as per direction of Engineer-in -Charge in Ground Floor. </t>
  </si>
  <si>
    <t>Supplying, fitting and fixing Black Stone slab used in Kitchen slab, alcove, wardrobe etc. laid and jointed with necessary adhesive Cement mortar (1:2) including grinding or polishing as per direction of Engineer-in -Charge in  1st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</si>
  <si>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(ii)/c/ With 1:4 cement mortar ,c) 10 mm thick plaster. Ceiling Plaster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</si>
  <si>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(ii)/c/ With 1:4 cement mortar ,c) 10 mm thick plaster. Ceiling Plaster   1st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</si>
  <si>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(ii)/c/ With 1:4 cement mortar ,c) 10 mm thick plaster. Ceiling Plaster   2nd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</si>
  <si>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b) 20mm thick plaster  OUTSIDE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</si>
  <si>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b) 20mm thick plaster  OUTSIDE 1st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</si>
  <si>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b) 20mm thick plaster  OUTSIDE  2nd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</si>
  <si>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c) 15mm thick plaster INSIDE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</si>
  <si>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c) 15mm thick plaster INSIDE 1st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</si>
  <si>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c) 15mm thick plaster INSIDE  2nd Floor</t>
  </si>
  <si>
    <t>Net Cement Punning above 1.5mm thick in Wall dado,Window Sill Floor and Drain etc Note Cement 0.152 cum 100 Sqmts Ground floor</t>
  </si>
  <si>
    <t>Removing old paint from blistered painted surface of steel or other metal by chipping including scraping and cleaning and exposing the original surface</t>
  </si>
  <si>
    <t>Priming one coat on steel or other metal surface with synthetic oil bound primer of approved quality including smoothening surfaces by sand papering etc</t>
  </si>
  <si>
    <t>Priming one coat on timber or plastered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</si>
  <si>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:On timber or plastered surface. With super gloss (hi-gloss) -
Two coats (with any shade except white)</t>
  </si>
  <si>
    <t>Painting with best quality synthetic enamel paint of approved make and brand including smoothening surface by sand papering etc. including using of approved putty etc. on the surface, if necessary : On steel or other metal surface. With super gloss (hi-gloss) -
Two coats (with any shade except white)</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</si>
  <si>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(In Ground Floor)i) Water based interior grade Acrylic Primer(a) One Coat  All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</si>
  <si>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One Coat  Ground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</si>
  <si>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One Coat  1st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</si>
  <si>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One Coat   2nd Floor</t>
  </si>
  <si>
    <t>Acrylic Distemper to interior wall, ceiling with a coat of solvent based interior grade acrylic primer (as per manufacturer's specification) including cleaning and smoothning of surface. Two Coats All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</si>
  <si>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In Ground floor (Two Coat) a) Normal Acrylic Emulsion Ground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</si>
  <si>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In Ground floor (Two Coat) a) Normal Acrylic Emulsion   1st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</si>
  <si>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In Ground floor (Two Coat) a) Normal Acrylic Emulsion   2nd Floor</t>
  </si>
  <si>
    <t>Scraping of moss, blisters etc.thoroughly from exterior surface of walls necessitating the use of scraper, wire brush etc.(Payment against thisitem will be made only when this has been done on the specific direction of the Engineer-in-charge)  All floor</t>
  </si>
  <si>
    <t>Scraping and removing greasy soot from walls or ceiling of kitchen or similar smoke affected rooms and preparing the surface. All floor</t>
  </si>
  <si>
    <t>Labour for taking out door and window frame including shutter for repair or replacement of different parts of the frame &amp; refixing the same including mending good all damages complete. (Concrete and brick work for mending damage will be paid separately) upto 2.5 sqm.</t>
  </si>
  <si>
    <t>a) M.S.or W.I. Ornamental grill of approved design joints continuously welded with M.S,W.I. Flats and bars of windows, railing etc. fitted and fixed with necessary screws and lugs in ground floor.(i) Grill weighing above 10 Kg./sq. Mtr upto 16kg/sq.mtr. GROUND FLOOR</t>
  </si>
  <si>
    <t>a) M.S.or W.I. Ornamental grill of approved design joints continuously welded with M.S,W.I. Flats and bars of windows, railing etc. fitted and fixed with necessary screws and lugs in ground floor.(i) Grill weighing above 10 Kg./sq. Mtr upto 16kg/sq.mtr.   1st Floor</t>
  </si>
  <si>
    <t xml:space="preserve">Supplying best Indian sheet glass panes set in putty and fitted and fixed with nails and putty complete. (In all floors for internal wall &amp; upto 6 m height for external wall) (ii) 4 mm thick </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</si>
  <si>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</si>
  <si>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(a) 32 mm thick shutters (single leaf)</t>
  </si>
  <si>
    <t>Panel shutters of door and window, as per design (each panel consisting of single plank without joint), including fitting and fixing the same in position but excluding the cost of hinge and other fittings.In ground floor.(In case of non-supply of single plank, penal rate of reduction of 20% will bemade)(iii) 35mm thick shutters with 19mm thick panel of size 30 to 45 cm.(a) Ordinary Teak Wood.  Ground Floor</t>
  </si>
  <si>
    <t>Supplying fitting and fixing fibre reinforced polymer (FRP) Composite door frame as per approved section with glass fibre reinforced plastic moulded skins and a special sandwich core so as to import monolitaheic composite structure as per approved technology of Departmant of Science (DST) to satisfy IS : 4020 door testing performance .  (ii) 66mm x 70mm</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</si>
  <si>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criteria.(ii) 25 mm thick</t>
  </si>
  <si>
    <t>(v) Two point nose aluminium handle including fitting and fixing.</t>
  </si>
  <si>
    <t>Anodised aluminium barrel / tower /socket bolt (full covered) of approved manufractured from extructed section conforming to I.S. 204/74 fitted with cadmium plated screws.  (iii) 100mm long x 10mm dia. bolt.</t>
  </si>
  <si>
    <t>Anodised aluminium barrel / tower /socket bolt (full covered) of approved manufractured from extructed section conforming to I.S. 204/74 fitted with cadmium plated screws.   (vi) 200mm long x 10mm dia. bolt.</t>
  </si>
  <si>
    <t xml:space="preserve"> White washing including cleaning and smoothening surface thoroughly.(b) Two coats (to be done on specific instruction).</t>
  </si>
  <si>
    <t>Taking out old damaged tarfelt from the roof, parapet etc. preparing the roof surfaces by removing all spoils, blisters, moss etc. from the working site and disposal of the same beyond the compound and cleaning the site in all respect as per direction of Engineer-in-Charge. All Floors</t>
  </si>
  <si>
    <t>(b) 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</si>
  <si>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Cement concrete (1:1.5:3) with graded stone chips 5.6 mm size with hexagonal square mesh wire netting, I.R.C. fabric mesh or X.P. M. fitted and fixed after tying the existing reinforcement on concrete without distributing the same and with proper scarping and cleaning the reinforcement and disturbed concrete with wire brush etc. after applying a coat of cement including the cost of wire netting I.R.C or X. P. M. &amp; cost of all handling and scaffolding complete as per direction of Engineer-in -charge.b) 25 mm thick</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</si>
  <si>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 [Mode of measurement:The affected surface area of reinforcement shall be considered for payment]</t>
  </si>
  <si>
    <t>Applying epoxy based reactive joining agent for joining the old concrete with fresh concrete to be applied within manufacturer's specified time as per manufacturers specification. (0.4 Kg / m² of concrete surface).</t>
  </si>
  <si>
    <t>SANITARY &amp; PLUMBING WORKS  Supply of UPVC pipes (B Type) and fittings conforming to IS-13592-1992 (A) (i) Single Socketed 3 Mtr. Length  (a) 75 mm</t>
  </si>
  <si>
    <t xml:space="preserve">Supply of UPVC pipes (B Type) and fittings conforming to IS-13592-1992 (A) (i) Single Socketed 3 Mtr. Length b) 110 mm </t>
  </si>
  <si>
    <t xml:space="preserve">Supply of UPVC pipes (B Type) and fittings conforming to IS-13592-1992 (A) (i) Single Socketed 3 Mtr. Length  c) 160 mm </t>
  </si>
  <si>
    <t>Supply of UPVC pipes (B Type) and fittings conforming to IS-13592-1992 (B) Fittings (i) Coupler (a) 75 mm</t>
  </si>
  <si>
    <t xml:space="preserve">Supply of UPVC pipes (B Type) and fittings conforming to IS-13592-1992 (B) Fittings (i) Coupler b) 110 mm </t>
  </si>
  <si>
    <t xml:space="preserve">Supply of UPVC pipes (B Type) and fittings conforming to IS-13592-1992 (B) Fittings (i) Coupler c) 160 mm </t>
  </si>
  <si>
    <t>Supply of UPVC pipes (B Type) and fittings conforming to IS-13592-1992 (B) Fittings (ii) Plain Tee (a) 75 mm</t>
  </si>
  <si>
    <t xml:space="preserve">Supply of UPVC pipes (B Type) and fittings conforming to IS-13592-1992 (B) Fittings (ii) Plain Tee  b) 110 mm </t>
  </si>
  <si>
    <t xml:space="preserve">Supply of UPVC pipes (B Type) and fittings conforming to IS-13592-1992 (B) Fittings (ii) Plain Tee  c) 160 mm </t>
  </si>
  <si>
    <t>Supply of UPVC pipes (B Type) and fittings conforming to IS-13592-1992 (B) Fittings  (iii) Door Tee (a) 75 mm</t>
  </si>
  <si>
    <t xml:space="preserve">Supply of UPVC pipes (B Type) and fittings conforming to IS-13592-1992 (B) Fittings  (iii) Door Tee b) 110 mm </t>
  </si>
  <si>
    <t xml:space="preserve">Supply of UPVC pipes (B Type) and fittings conforming to IS-13592-1992 (B) Fittings (iii) Door Tee  c) 160 mm </t>
  </si>
  <si>
    <t>Supply of UPVC pipes (B Type) and fittings conforming to IS-13592-1992 (B) Fittings iv) Door Tee(LH) &amp; (RH) (a) 75 mm</t>
  </si>
  <si>
    <t xml:space="preserve">Supply of UPVC pipes (B Type) and fittings conforming to IS-13592-1992 (B) Fittings iv) Door Tee(LH) &amp; (RH) b) 110 mm </t>
  </si>
  <si>
    <t>Supply of UPVC pipes (B Type) and fittings conforming to IS-13592-1992 (B) Fittings  v) Plain Y (a) 75 mm</t>
  </si>
  <si>
    <t xml:space="preserve">Supply of UPVC pipes (B Type) and fittings conforming to IS-13592-1992 (B) Fittings  v) Plain Y  b) 110 mm </t>
  </si>
  <si>
    <t xml:space="preserve">Supply of UPVC pipes (B Type) and fittings conforming to IS-13592-1992 (B) Fittings  v) Plain Y c) 160 mm </t>
  </si>
  <si>
    <t>Supply of UPVC pipes (B Type) and fittings conforming to IS-13592-1992 (B) Fittings x) Bend 87.5º (a) 75 mm</t>
  </si>
  <si>
    <t xml:space="preserve">Supply of UPVC pipes (B Type) and fittings conforming to IS-13592-1992 (B) Fittings x) Bend 87.5º b) 110 mm </t>
  </si>
  <si>
    <t xml:space="preserve">Supply of UPVC pipes (B Type) and fittings conforming to IS-13592-1992 (B) Fittings x) Bend 87.5º c) 160 mm </t>
  </si>
  <si>
    <t>Supply of UPVC pipes (B Type) and fittings conforming to IS-13592-1992 (B) Fittings xi) Door Bend (T.S.) (a) 75 mm</t>
  </si>
  <si>
    <t xml:space="preserve">Supply of UPVC pipes (B Type) and fittings conforming to IS-13592-1992 (B) Fittings xi) Door Bend (T.S.) b) 110 mm </t>
  </si>
  <si>
    <t xml:space="preserve">Supply of UPVC pipes (B Type) and fittings conforming to IS-13592-1992 (B) Fittings xi) Door Bend (T.S.)  c) 160 mm </t>
  </si>
  <si>
    <t>Supply of UPVC pipes (B Type) and fittings conforming to IS-13592-1992 (B) Fittings   xiv) Cross Tee with Door (a) 75 mm</t>
  </si>
  <si>
    <t xml:space="preserve">Supply of UPVC pipes (B Type) and fittings conforming to IS-13592-1992 (B) Fittings   xiv) Cross Tee with Door b) 110 mm </t>
  </si>
  <si>
    <t>Supply of UPVC pipes (B Type) and fittings conforming to IS-13592-1992 (B) Fittings xv) Vent Cowl  (a) 75 mm</t>
  </si>
  <si>
    <t xml:space="preserve">Supply of UPVC pipes (B Type) and fittings conforming to IS-13592-1992 (B) Fittings xv) Vent Cowl  b) 110 mm </t>
  </si>
  <si>
    <t xml:space="preserve">Supply of UPVC pipes (B Type) and fittings conforming to IS-13592-1992 (B) Fittings xv) Vent Cowl  c) 160 mm </t>
  </si>
  <si>
    <t>Supply of UPVC pipes (B Type) and fittings conforming to IS-13592-1992 (B) Fittings xvi) Pipe Clip (a) 75 mm</t>
  </si>
  <si>
    <t xml:space="preserve">Supply of UPVC pipes (B Type) and fittings conforming to IS-13592-1992 (B) Fittings xvi) Pipe Clip b) 110 mm </t>
  </si>
  <si>
    <t xml:space="preserve">Supply of UPVC pipes (B Type) and fittings conforming to IS-13592-1992 (B) Fittings xvi) Pipe Clip c) 160 mm </t>
  </si>
  <si>
    <t>Supply of UPVC pipes (B Type) and fittings conforming to IS-13592-1992 (B) Fittings (xxxi) Plain Floor Trap with Top tile &amp; Strainer 75 mm</t>
  </si>
  <si>
    <t>Supply of UPVC pipes (B Type) and fittings conforming to IS-13592-1992 (B) Fittings  (xxiii) 110/110 S Trap 75 mm</t>
  </si>
  <si>
    <t>Supply of UPVC pipes (B Type) and fittings conforming to IS-13592-1992 (B) Fittings (xxvi) Reducer 110 X 75 mm 75 mm</t>
  </si>
  <si>
    <t>Supply of UPVC pipes (B Type) and fittings conforming to IS-13592-1992 (B) Fittings (xxvii) Reducing Tee (110 X 75 mm) 75 mm</t>
  </si>
  <si>
    <t>Supply of UPVC pipes (B Type) and fittings conforming to IS-13592-1992 (B) Fittings (xviii) W.C. Connector (450 mm long) W / lipring 75 mm</t>
  </si>
  <si>
    <t>Supply of UPVC pipes (B Type) and fittings conforming to IS-13592-1992 (B) Fittings (xxi) 110 X 110 P Trap 75 mm</t>
  </si>
  <si>
    <t>Supply of UPVC pipes (B Type) and fittings conforming to IS-13592-1992 (B) Fittings (xIv) Round Jali  75 mm</t>
  </si>
  <si>
    <t>Supply of UPVC pipes (B Type) and fittings conforming to IS-13592-1992 (B) Fittings (xIvi) Door Cap (a) 75 mm</t>
  </si>
  <si>
    <t>Supply of UPVC pipes (B Type) and fittings conforming to IS-13592-1992 (B) Fittings (xIvi) Door Cap  (b) 110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</si>
  <si>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 75 mm</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</si>
  <si>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ii) 110 mm </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</si>
  <si>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iii) 160 mm </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</si>
  <si>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 75 mm</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</si>
  <si>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ii) 110 mm </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</si>
  <si>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iii) 160 mm </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</si>
  <si>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40mm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</si>
  <si>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</si>
  <si>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</si>
  <si>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20mm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</si>
  <si>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15mm</t>
  </si>
  <si>
    <t>Supplying, fitting and fixing Peet's valve fullway gunmetal standard pattern best quality of approved brand bearing I.S.I. marking with fittings (tested to 21 kg per sq. cm.).   40mm</t>
  </si>
  <si>
    <t>Supplying, fitting and fixing Peet's valve fullway gunmetal standard pattern best quality of approved brand bearing I.S.I. marking with fittings (tested to 21 kg per sq. cm.).   32mm</t>
  </si>
  <si>
    <t>Supplying, fitting and fixing Peet's valve fullway gunmetal standard pattern best quality of approved brand bearing I.S.I. marking with fittings (tested to 21 kg per sq. cm.).   25mm</t>
  </si>
  <si>
    <t>Supplying, fitting and fixing Peet's valve fullway gunmetal standard pattern best quality of approved brand bearing I.S.I. marking with fittings (tested to 21 kg per sq. cm.).   20mm</t>
  </si>
  <si>
    <t>Supplying, fitting and fixing Peet's valve fullway gunmetal standard pattern best quality of approved brand bearing I.S.I. marking with fittings (tested to 21 kg per sq. cm.).   15mm</t>
  </si>
  <si>
    <t>Removing chokage of yard gully.</t>
  </si>
  <si>
    <t>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550 mm X 400 mm size</t>
  </si>
  <si>
    <t>Supplying, fitting and fixing Anglo-Indian W.C. in white glazed vitreous china ware of approved make complete in position with necessary bolts, nuts etc.  With 'P' trap (without vent)</t>
  </si>
  <si>
    <t>Dismantling Orissa pattern W.C. including taking out of base concrete, if necessary, complete.</t>
  </si>
  <si>
    <t>Supplying,fitting and fixing 32 mm dia. Flush Pipe of approved make with necessary fixing materials and clamps complete. Polythene Flush Pipe</t>
  </si>
  <si>
    <t>Supplying,fitting and fixing approved brand P.V.C. CONNECTOR white flexible, with both ends coupling with heavy brass C.P. nut, 15 mm dia. 900 mm long</t>
  </si>
  <si>
    <t>Supplying,fitting and fixing approved brand 32 mm dia.P.V.C. waste pipe, with PVC coupling at one end fitted with necessary clamps. 1050mm long</t>
  </si>
  <si>
    <t>Supplying, fitting and fixing 10 litre P.V.C. low-down cistern conforming to I.S. specification with P.V.C. fittings complete,C.I. brackets including two coats of painting to bracket etc.</t>
  </si>
  <si>
    <t>Renewing bolts and nuts for cistern.</t>
  </si>
  <si>
    <t>Supplying, fitting and fixing bib cock or stop cock.   Chromium plated Bib Cock short body (Equivalent to Code No. 511 &amp; Model - Tropical / Sumthing Special of ESSCO or similar brand).</t>
  </si>
  <si>
    <t>Supplying, fitting and fixing bib cock or stop cock.   PTMT (Polytetra Bib Cock / Stop Cock ( Prayag or equivalent) 15 mm</t>
  </si>
  <si>
    <t>Supplying, fitting and fixing pillar cock of approved make. b) PTMT Pillar Cock - 15 mm. (Prayag or equivalent).</t>
  </si>
  <si>
    <t>Dismantling pillar cock of wash basin.each</t>
  </si>
  <si>
    <t>Supplying, fitting and fixing soap holder. PTMT (Prayag or equivalent)</t>
  </si>
  <si>
    <t>Supplying, fitting and fixing PTMT Smart Shelf of approved make of size 300 mm.</t>
  </si>
  <si>
    <t>Supplying, fitting and fixing towel rail with two brackets. C.P. over brass iii) 25 mm dia. and 750 mm long</t>
  </si>
  <si>
    <t>Supplying, fitting and fixing stainless steel sink complete with waste fittings and two coats of painting of C.I. brackets. Sink only 530 mm X 430 mm x 180 mm</t>
  </si>
  <si>
    <t>Cleaning wash basin/ sink with acid.</t>
  </si>
  <si>
    <t>(g) PTMT overhead shower ( Prayag or equivalent)(ii) 150 mm round</t>
  </si>
  <si>
    <t>Supplying P.V.C. water storage tank of approved quality with closed top with lid (Black) - Multilayer 2000 Litre capacity</t>
  </si>
  <si>
    <t>Labour for hoisting plastic water storage tank.Above 1500 litre upto 5000 litre capacity On the roof of mumty(top of forth floor) G+1</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</si>
  <si>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 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Pakur variety. (SAIL/TATA/RINL)</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</si>
  <si>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Note:- (i) Finished level of
Septic Tank should be 400 mm. from Ground Level. (ii) Height of 50 mm. Ventilation pipe &amp;Mosquito proof mesh, should be follwed as per IS:2470,Part- I.Payment will be made separetly on the basis of actual height based on relevant I.S.Code. (iv) For 50 usersWith Pakur variety. (SAIL/TATA/RINL)</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</si>
  <si>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(1:6) and 1.00m inside dia.  (SAIL/TATA/RINL)</t>
  </si>
  <si>
    <t>Removing sludge from septic tank, soak well etc. by methor labour including disposal of the same outside the compound as directed.Upto 50 users:- Within a lead of 150 metre</t>
  </si>
  <si>
    <t>Cleaning silt of inspection pit.</t>
  </si>
  <si>
    <t>Dismantling &amp; Refixing pit cover</t>
  </si>
  <si>
    <t>Supplying, fitting and fixing in position C.I. manhole/ pit cover with rim.a) Round  (i) 450 mm X 100 mm X 21 kg (approx.)</t>
  </si>
  <si>
    <t>Cleaning soak pit by removing the top slab and replacing inner filling with jhama bats and repairing the pit as necessary including fitting the slab.</t>
  </si>
  <si>
    <t>Cleaning silt of master trap pit.</t>
  </si>
  <si>
    <t xml:space="preserve"> DEEP TUBE WELL   Labour for boring through  any type of soil for sinking tube well of required dia. With top enlargement by rig boring system (either by reverse circulation of by direct rotary method) including hire charges and labour for rig machine, tools, plants, staging, force pumping set and making arrangement for water required for boring, etc. complete and lowering of pipes, stainer, blind pipes etc. complete (where no lowering pipe is involved the corresponding rate would be reduced by 30%)   For depth upto 250 mtr. 100 mm dis. Tube well with top enlargement of 200 mm dia. (upto 50 Mtr.)   First 50 mtrs.</t>
  </si>
  <si>
    <t>Labour for boring through  any type of soil for sinking tube well of required dia. With top enlargement by rig boring system (either by reverse circulation of by direct rotary method) including hire charges and labour for rig machine, tools, plants, staging, force pumping set and making arrangement for water required for boring, etc. complete and lowering of pipes, stainer, blind pipes etc. complete (where no lowering pipe is involved the corresponding rate would be reduced by 30%)   For depth upto 250 mtr. 100 mm dis. Tube well with top enlargement of 200 mm dia. (upto 50 Mtr.)   Next 50 mtrs.</t>
  </si>
  <si>
    <t>Labour for boring through  any type of soil for sinking tube well of required dia. With top enlargement by rig boring system (either by reverse circulation of by direct rotary method) including hire charges and labour for rig machine, tools, plants, staging, force pumping set and making arrangement for water required for boring, etc. complete and lowering of pipes, stainer, blind pipes etc. complete (where no lowering pipe is involved the corresponding rate would be reduced by 30%)   For depth upto 250 mtr. 100 mm dis. Tube well with top enlargement of 200 mm dia. (upto 50 Mtr.)  Next 50 mtrs.</t>
  </si>
  <si>
    <t>Labour for boring through  any type of soil for sinking tube well of required dia. With top enlargement by rig boring system (either by reverse circulation of by direct rotary method) including hire charges and labour for rig machine, tools, plants, staging, force pumping set and making arrangement for water required for boring, etc. complete and lowering of pipes, stainer, blind pipes etc. complete (where no lowering pipe is involved the corresponding rate would be reduced by 30%)   For depth upto 250 mtr. 100 mm dis. Tube well with top enlargement of 200 mm dia. (upto 50 Mtr.)   Next 100 mtrs.</t>
  </si>
  <si>
    <t xml:space="preserve"> Supplying at site and fitting, fixing of the following accessories corresponding to the dia. Of the blank/housung pipes as specified in details below including two coats of bituminious paint in all sides.   UPVC end cap conforming to IS : 12818 - 2010 and "V" square threaded for sealing the bottom of well assembly)  100 mm dia.</t>
  </si>
  <si>
    <t>Reducer of approved type for jointing housing and well pipe of relevant to above stated pipe "V" square threated 150 mm X 100 mm.</t>
  </si>
  <si>
    <t>M.S / G.I Top cap of approved type for closing the housing pipe  150mm dia.</t>
  </si>
  <si>
    <t xml:space="preserve"> M.S. Housing clamp of approved quality (255 mm width &amp; 25 mm thick M.S. Flat with arms extended on both sides upto 0.31 mtr length each side with two drilled holes on both sides for insertion of total 4 nos. Of M.S nuts &amp; bolts of 75mm X 25 mm size with M.S. washer etc. complete For 150 mm dia housing pipe</t>
  </si>
  <si>
    <t xml:space="preserve"> Centre fuide of approved quality 100 mm dia. (with clamp)</t>
  </si>
  <si>
    <t>Labour for making arrangement for showing verticality test including the cost for hire charge tools and plants, scaffolding, labour etc all complete</t>
  </si>
  <si>
    <t>Packing the annular space between the outside of the tube well pipes &amp; strainers and the bore with pea size washed gravel of approved qualityhaving size from 2 mm to 5 mm or the size approved by the Engineer-incharge including cost of all materials labour and equipment complete. Note: Initial 6 m. of Annular space between the housing pipe and the bore should not be shrouded with Pea size gravel to avoid contamination with surface water</t>
  </si>
  <si>
    <t xml:space="preserve">Supply of PVC pipes &amp; fittings (medium duty) conforming to ASTMD -1785 and threaded to match with GI Pipes as per IS : 1239 (Part - I).  100 mm dia </t>
  </si>
  <si>
    <t>Supply of PVC pipes &amp; fittings (medium duty) conforming to ASTMD -1785 and threaded to match with GI Pipes as per IS : 1239 (Part - I).   150 mm dia</t>
  </si>
  <si>
    <t>Supplying, fibre glass reinforced Epoxy resin slotted strainer of 1 mm slot width in 6.1m length of approved make and as per direction of the Engineer - in - Charge. 100 mm nominal dia 6.0 mm wall thickness</t>
  </si>
  <si>
    <t>Supplying M.S. male/ female adopter of approved make and brand for coupling of M.S. pipe and fibre glass strainers, as per direction of the Engineer - in - Charge. 100 mm dia.</t>
  </si>
  <si>
    <t>Supplying &amp; installation of G.I. Pipe ( Make TATA-M) pipe having heavy duty G.I. Socket/elbow(TATA) incl cutting &amp; threading as required a) 50 mm.dia (for vertical column pipe)</t>
  </si>
  <si>
    <t>Supplying, fitting and fixing check valve (horizontal) G.M. tested to 21 kg per sq. cm.(vi) 50 mm</t>
  </si>
  <si>
    <t>Supplying, fitting and fixing Peet's valve fullway gunmetal standard pattern best quality of approved brand bearing I.S.I. marking with fittings (tested to 21 kg per sq. cm.).(iv) 50 mm dia</t>
  </si>
  <si>
    <t xml:space="preserve">Supply &amp; fixing 50 mm dia G.I. Flange </t>
  </si>
  <si>
    <t>Sqm.</t>
  </si>
  <si>
    <t>Cum.</t>
  </si>
  <si>
    <t>Cum</t>
  </si>
  <si>
    <t>Sq.M.</t>
  </si>
  <si>
    <t>MT.</t>
  </si>
  <si>
    <t>Sq. M</t>
  </si>
  <si>
    <t>sq.m.</t>
  </si>
  <si>
    <t>Item</t>
  </si>
  <si>
    <t>L.S.</t>
  </si>
  <si>
    <t>Days</t>
  </si>
  <si>
    <t xml:space="preserve"> Laying of the following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rammed(Pwd page-F2 Item no. 1 (a)                                                                                                                                                4 x 16 sq mm (busbar to tpn )</t>
  </si>
  <si>
    <t xml:space="preserve">Laying of the following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rammed(Pwd page-F2 Item no. 1 (a)                                                                                                                                                                2 x 6 sq mm </t>
  </si>
  <si>
    <t>Laying of the following XLPE Al armoured cable after  cutting floor /pavement / wall and making holes incl, embedding tha cable at an average depth as below  &amp; mending good the damages to original finish:-(Pwd page-F 3 Item no. 5)                                                               2 x6 sq mm</t>
  </si>
  <si>
    <t>Supply &amp; laying medium gauge G.I.Pipe(ISI-Medium) for cable protection          (Pwd page-F6 Item no. 11                                                                                                                                                       80 mm dia</t>
  </si>
  <si>
    <t xml:space="preserve"> Supply &amp; fixing compression type gland with brass gland brass ring incl. socketing the ends off by crimping method incl. S/F solderless socket (Dowels make) &amp; jointing ,materials etc. Of the following XLPE/A cable:(Pwd page-F 4;5  Item no.7;8)                                4 x 16 sq mm </t>
  </si>
  <si>
    <t xml:space="preserve">Supply &amp; fixing compression type gland with brass gland brass ring incl. socketing the ends off by crimping method incl. S/F solderless socket (Dowels make) &amp; jointing ,materials etc. Of the following XLPE/A cable:(Pwd page-F 4;5  Item no.7;8)                              2 x 6 sq mm </t>
  </si>
  <si>
    <t xml:space="preserve"> Supply &amp; drawing of 1.1 Kv grade single core stranded 'FR' Pvc insulated &amp; unsheathed copper wire (brand appr by EIC) of the following sizes through alkathene pipe recessed in wall. (Pwd page-E9 Item no. 1)                                                                                                  2x2.5+1x1.5 sqmm through 19mm Alka.pipe ( P/P)</t>
  </si>
  <si>
    <t>Supply &amp; drawing of 1.1 Kv grade single core stranded 'FR' Pvc insulated &amp; unsheathed copper wire (brand appr by EIC) of the following sizes through alkathene pipe recessed in wall. (Pwd page-E9 Item no. 1)                                                                                                    3x1.5 sq mm through 19mm Alkathene pipe</t>
  </si>
  <si>
    <t xml:space="preserve"> Distribution wiring in 1.1 KV grade 3X1.5 Sqmm. Single core standed "FR" PVC insulated copper wire (approved value) in 19 mm bore , 3 mm thick Polythene Pipe complete with all accessories embeded in wall to 240V 6A 5 pin plug point including S/F 240 V 6A 3 pin flush type plug socket &amp; piano key type switch (Anchor) including S/F earth continuty wire fixed on sheet metal (16 SWG) switch board with bakelite top cover (3 mm thick) flushed in wall including mending good damages do original finish .(Pwd page-E 10 Item no.4(a)                                    Avg run 4.5 mtr</t>
  </si>
  <si>
    <t>Supplying &amp; Fixing GI Modular Switch Board of the following sizes complete with three no. suitable size Copper bar with holes (for Ph, N &amp; E) fixed on bakelite/Hard Rubber insulator over the MS welded chairs incl. top cover flushed in wall for housing the board after cutting the brick wall incl. making earthing attachment, painting and mending good damages to building works( PWD page E-17 Item no.1)                                                8 module box</t>
  </si>
  <si>
    <t>Supplying &amp; Fixing GI Modular Switch Board of the following sizes complete with three no. suitable size Copper bar with holes (for Ph, N &amp; E) fixed on bakelite/Hard Rubber insulator over the MS welded chairs incl. top cover flushed in wall for housing the board after cutting the brick wall incl. making earthing attachment, painting and mending good damages to building works( PWD page E-17 Item no.1)                                                                              12  module box</t>
  </si>
  <si>
    <t>Supplying and fixing PVC Rigid Conduit 'FR' [Precision Make] on wall, ceiling with saddles and other accessories as required and mending good damages to building works(PWD page E-16 Item no.7)                                                                                                25 mm size</t>
  </si>
  <si>
    <t>Cutting Channel of size (40 mm x 40 mm) on masonry wall by Electric operated cutting machine incl. supplying &amp; fixing heavy gauge 19 mm, 3 mm thick Polythene pipe by means of anchoring chemical (Hilti/Sika) and GI 'U' hooks of 8 SWG incl. supplying and drawing 18 SWG GI wire as Fish wire and mending good damages to original finish by using own tools and tackles(Pwd page-E 3   Item no.6,7)                                                     25 mm dia 3mm thick polythene pipe without earth continuity wire</t>
  </si>
  <si>
    <t>Supply &amp; Fixing 415V 63A TPN (LT) switch in suitable SS enclosure with HRC fuses on LS &amp; NL on angle iron frame on wall incl. earthing attachment.(Pwd page-D3 Item no. 4 (a) for barrack 1ST FL</t>
  </si>
  <si>
    <t>Supplying &amp; fixing 415V 315A sheet metal (16 SWG) Iron Clad  Busbar chambers of on angle iron frame on wall, incl. earthing attachment and painting as required  ( CU. BAR BOX-500 X 150 MM. CU BAR- 40 X 4MM(4 BAR)(Pwd page-D13 Item no. 19 (b)</t>
  </si>
  <si>
    <t>Supply &amp; Fixing 415V 125A Four pole on load change   over switch in suitable SS enclosure (Make L&amp;T)  on angle iron frame on wall incl. earthing attachment.(Pwd page-D2 Item no. 3 (a))</t>
  </si>
  <si>
    <t>Supply &amp; Fixing 415V 32 A TPN (LT) switch in suitable SS enclosure with HRC fuses on LS &amp; NL on angle iron frame on wall incl. earthing attachment.(pump )(Pwd page-D3 Item no. 4 (a)</t>
  </si>
  <si>
    <t>supplying and  fixing sheet steel main switches on 240 V DP fuse on  L &amp; N 32 A (make- havells)(Pwd page-D1 Item no.1(a)(out side  )</t>
  </si>
  <si>
    <t>Supply &amp; fixing of 240V 32A DP MCB (Legrand) in DP SS enclosure (Legrand) incl earthing attachment. ( FOR ROOF LIGHTING and AC  )(Pwd page-D6,9 Item no.7;11)</t>
  </si>
  <si>
    <t xml:space="preserve">Supply &amp; fixing 4- way double door Horizontal TPNMCB DB (legrand cat no - 607715) concealed in wall incl inter connection with suitable copper wire, neutral link &amp; earthing attachment comprising of    the followings (All Legrand)(Pwd page-D 6;5 Item no. 7;6)
a) 100A four pole MCB isolater                          --- 1 no
b) 16 to 32A (as reqd.) SP MCB                       --- 12 nos </t>
  </si>
  <si>
    <t xml:space="preserve">Supply &amp; fixing 4- way double door Horizontal TPNMCB DB (legrand cat no - 607715) concealed in wall incl inter connection with suitable copper wire, neutral link &amp; earthing attachment comprising of    the followings (All Legrand)(Pwd page-D 6;5 Item no. 7;6)
a) 63A four pole MCB isolater                          --- 1 no
b) 16 to 32A (as reqd.) SP MCB                       --- 12 nos </t>
  </si>
  <si>
    <t>Supply &amp; Fixing (2+8) way SPN MCBDB (Legrand cat no- 607711) with IP-42/43 protection Concealed in wall &amp; mending good the damages to original finish incl. Interconnection    with suitable copper wire &amp; nuetral link incl. earthing attachment comprising with the following (All Legrand):(Pwd page-D 6;9 Item no. 7,13)
a) 40A DP MCB isolator &amp; necy. connection  --- 1 no
b) 6 to 16A SP MCB as required breaking capacity 
    10KA &amp; C characteristic                                    ---- 8 nos      ( 2 nos g.f,1 no 1st f. 1no out side barrack)</t>
  </si>
  <si>
    <t>Supply &amp; Fixing (2+12) way SPN MCBDB (Legrand cat no- 607712) with IP-42/43 protection Concealed in wall &amp; mending good the damages to original finish incl. Interconnection    with suitable copper wire &amp; nuetral link incl. earthing attachment comprising with the following (All Legrand):(Pwd page-D 6;9 Item no. 7,13)(for big barrack)
a) 63A DP MCB isolator &amp; necy. connection  --- 1 no
b) 6 to 25A SP MCB as required breaking capacity 
    10KA &amp; C characteristic                                    ---- 12 nos</t>
  </si>
  <si>
    <t xml:space="preserve">Laying of the following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rammed(Pwd page-F2 Item no. 1 (a)                                                                                                                                                      4 x 50 sq mm  </t>
  </si>
  <si>
    <t>Laying of the following XLPE Al armoured cable after  cutting floor /pavement / wall and making holes incl, embedding tha cable at an average depth as below  &amp; mending good the damages to original finish:-(Pwd page-F 3 Item no. 5)                                                 4x 16 sq mm (busbar to tpn)</t>
  </si>
  <si>
    <t>Supply &amp; laying medium gauge G.I.Pipe(ISI-Medium) for cable protection          (Pwd page-F6 Item no. 11                                                                                                                              40 mm dia</t>
  </si>
  <si>
    <t xml:space="preserve">Supply &amp; fixing compression type gland with brass gland brass ring incl. socketing the ends off by crimping method incl. S/F solderless socket (Dowels make) &amp; jointing ,materials etc. Of the following XLPE/A cable:(Pwd page-F 4;5  Item no.7;8)                        4 x 50 sq mm  </t>
  </si>
  <si>
    <t>Supply &amp; drawing of 1.1 Kv grade single core stranded 'FR' Pvc insulated &amp; unsheathed copper wire (brand appr by EIC) of the following sizes through alkathene pipe recessed in wall. (Pwd page-E9 Item no. 1)                                                                                               2x4+1x2.5 sq mm though 25mm Alka Pipe(SPNDB )</t>
  </si>
  <si>
    <t>Distribution wiring in 1.1 KV grade 2x22/0.3 (1.5 sqmm) single core stranded 'FR' PVC insulated &amp; unsheathed copper wire with 1x22/0.3 (1.5 sqmm) single core stranded 'FR' PVC insulated &amp; unsheathed copper wire (Brand approved by EIC) for ECC in 19 mm bore, 3 mm thick polythene pipe complete with all accessories embedded in wall for horizontal &amp; vertical runs and in suitable size PVC casing-capping (Precision make) for ceiling portion only, incl. necy. fittings etc. to light/fan/call bell point with Modular type switch (Brand approved by EIC) fixed on Modular GI switch board with top cover plate and 2 no. suitable size “Ph &amp; N” copper bar &amp; earthing attachment flushed in wall incl. mending good damages to original finish [only PVC casing-capping on ceiling and remaining portion concealed] (AVG run 8 mtr)(Pwd page-E23 Item no.8)</t>
  </si>
  <si>
    <t>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incl mending good damage to original finish. (on board)(Pwd page-E20 Item no.3)</t>
  </si>
  <si>
    <t>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incl mending good damage to original finish. (Ave run 4.5 mtr)(Pwd page-E20 Item no.3)</t>
  </si>
  <si>
    <t xml:space="preserve">Distribution wiring in 1.1 KV grade 2x22/0.3 (1.5 sqmm) single core stranded 'FR' PVC insulated &amp; unsheathed copper wire with 1x22/0.3 (1.5 sqmm) single core stranded 'FR' PVC insulated &amp; unsheathed copper wire (approved make) for ECC in 19 mm bore, 3 mm thick polythene pipe complete with all accessories embedded in wall for horizontal &amp; vertical runs and in suitable size PVC casing-capping (Precision make) for ceiling portion only, incl. necy. PVC clips, fittings etc. to light/fan/call bell point with piano key type switch (Anchor make) fixed on sheet steel fabricated switch board with Perspex/bakelite top cover on wall incl. necy. connections and making earthing attachment and mending good damages to building works [only PVC casing-capping on ceiling and remaining portion concealed] avg run 5 mtr .(Pwd page-E 13 Item no.9)
</t>
  </si>
  <si>
    <t xml:space="preserve">Distribution wiring in 1.1 KV grade 3X1.5 Sqmm. Single core standed "FR" PVC insulated copper wire (approved value) in 19 mm bore , 3 mm thick Polythene Pipe complete with all accessories embeded in wall to 240V 6A 5 pin plug point including S/F 240 V 6A 3 pin flush type plug socket &amp; piano key type switch (Anchor) including S/F earth continuty wire fixed on sheet metal (16 SWG) switch board with bakelite top cover (3 mm thick) flushed in wall including mending good damages do original finish .(Pwd page-E 10 Item no.4(a)                                                                                                                                                                on board
</t>
  </si>
  <si>
    <t>Supply &amp; fixing 240V 20A piano key type switch &amp; 6/16A 6 pin socket (Anchor) on sheet metal box (150 X 100 X65 mm) with bakelite top cover embeded in wall including earthing attachment (P/P)(Pwd page-E6 Item no.22)</t>
  </si>
  <si>
    <t>Supply &amp; fixing of Modular type computer plug  board of 8module GI box with cover plate recessed in wall comprising of the following(All cabtree):
a) 16A socket                                ---1 set                                                                                                          b) 16 a switch                             --- 2 set
b) 6A socket                                --- 2 sets</t>
  </si>
  <si>
    <t>Supply &amp; Fixing 240 V, 25 A, Modular type starter (Brand approved by EIC) with 25A Modular switch type DP MCB (CCurve) and 4 Module GI Modular type switch board with 4 Module top cover plate flushed in wall incl. S&amp;F switch board and cover plate and making necy. connections with PVC Cu wire and earth continuity wire etc(Pwd page-E19  Item no.17)</t>
  </si>
  <si>
    <t xml:space="preserve">Supply &amp; Fixing 240 V, 25 A, 3 pin Modular type plug socket (Brand approved by EIC), without plug top and switch with 2 Module GI Modular type switch board with top cover plate flushed in wall and making necy. connections with PVC Cu wire and earth continuity wirE  (AC &amp;GEYSER)(Pwd page-E17  Item no.5(a)
</t>
  </si>
  <si>
    <t>Supply &amp; fixing of Modular type 16A  3 pin modular type plug socket (Brand approved by EIC) with 16 A Modular type switch  without  plug top on of 4 module GI box with cover plate recessed in wall comprising of the following (All cabtree):               (Pwd page-E18  Item no.9(b)                                                                                                                                              a) 16A switch                                                            ---1 set 
b)16A socket                                                             - -  1 set</t>
  </si>
  <si>
    <t>Supplying &amp; Fixing GI Modular Switch Board of the following sizes complete with three no. suitable size Copper bar with holes (for Ph, N &amp; E) fixed on bakelite/Hard Rubber insulator over the MS welded chairs incl. top cover flushed in wall for housing the board after cutting the brick wall incl. making earthing attachment, painting and mending good damages to building works( PWD page E-17 Item no.1)                                                                   4 module box</t>
  </si>
  <si>
    <t>Supplying and fixing PVC Rigid Conduit 'FR' [Precision Make] on wall, ceiling with saddles and other accessories as required and mending good damages to building works(PWD page E-16 Item no.7)                                                                                                 20mm size</t>
  </si>
  <si>
    <t>Cutting Channel of size (40 mm x 40 mm) on masonry wall by Electric operated cutting machine incl. supplying &amp; fixing heavy gauge 19 mm, 3 mm thick Polythene pipe by means of anchoring chemical (Hilti/Sika) and GI 'U' hooks of 8 SWG incl. supplying and drawing 18 SWG GI wire as Fish wire and mending good damages to original finish by using own tools and tackles(Pwd page-E 3   Item no.6,7)                                                                                 19 mm dia 3mm thick polythene pipe without earth continuity wire</t>
  </si>
  <si>
    <t>Fixing only singal / twin fluorescent light complete with all accessories directly on wall/ceilinh/HW round block and suitable size of MS fastener,ceiling plate, nipples etc. as required(Pwd page-C 2   Item no.14(D)</t>
  </si>
  <si>
    <t>Supply &amp; Fixing louver AL shutter on wall with necy. bolts &amp; nuts (6 mm
dia x 62 mm long) as following diameter(Pwd page-D14  Item no.32(a)                                   9" Exhaust fan(23cm)</t>
  </si>
  <si>
    <t>Fixing only exhaust fan after making hole in wall and making good damages and smooth cement finish etc. as practicable as possible and providing necy. length of PVC insulated wire and making connection for exhaust of following diameter:(Pwd page-c4  Item no.28)                                                                                                                                                   9" Exhaust fan(23cm)</t>
  </si>
  <si>
    <t>Supply &amp; Fixing Socket type fan regulator (Step type)(Brand approved by EIC) on existing sheet metal switch board with bakelite/perspex top cover by screw after making housing for regulator knob by cutting bakelite/ perspex top cover incl. making necy. connections etc.(Pwd page-E6  Item no.18(a)</t>
  </si>
  <si>
    <t>Supply &amp; Fixing 240V, Modular Socket (2 Module) type fan regulator (Step type) (Brand approved by EIC) on existing Modular GI switch board with top cover plate incl. making necy. connections etc.(Pwd page-E18  Item no.10)</t>
  </si>
  <si>
    <t>Supplying &amp; Fixing 240 V AC/DC superior type Multitune (min 10 nos. tune) Call Bell (Anchor) with selector switch for single/Multi Tunes mode, Battery operated on HW board incl. S&amp;F HW board.(Pwd page-D 13  Item no.20(c)</t>
  </si>
  <si>
    <t>Earthing the the Installation by 50 mm dia G.I. Pipe (ISI -M) 3.64 mtr long &amp; 1x4 SWG G.I.(Hot dip) wire (4 mtr    long) with suitable nuts, bolts &amp; washer etc. Incl S/F 15 mm dia GI protection pipe (1 mtr long) to be filled with bitumen partly under ground level &amp; partly under ground level driven to an depth of 3.65 mtr below the ground level. .(Pwd page-G 1  Item no.2(a)</t>
  </si>
  <si>
    <t>S &amp; F earth busbar of galvanized (Hot Dip) MS flat 25mm x 6 mm on wall having clearance of 6 mm from wall including providing drilled holes on the busbar complete with GI bolts, nuts, washers, spacing insulators etc. as required        (Pwd page-G 2  Item no.4(a)</t>
  </si>
  <si>
    <t>S&amp;F GI waterproof type looping cable box size 200x15x100 mm deep having 4 mm thick comprising of one 250 v 15 A kit-kat fuse unit, one NL on procelain insulator. One compression type brass cable gland for upto 2 core 16 sqmm PVC/A cable and having lined with rubber gasketted GI top cover with brass machane screws etc. earthing terminal with lug, on steel tubular pole near base, including S&amp;F 40x6 mm thick. MS claps with bolts, nuts etc. including painting with anticorrosive paint(Pwd page-H 5 Item no.5)</t>
  </si>
  <si>
    <t xml:space="preserve"> Fixing only outdoor / street light type  light fitting complete with all accessories to be fixed/projected from the wall of the building incl. making holes to building, S&amp;F 40 mm dia GI pipe (ISI-Medium) 1.50 mts. average length, with GI socket at one end and thread at the other end &amp; suitable bend to house the fitting &amp; making necy. connections with S&amp;F necy. length of 1.5 sqmm PVC insulated single core stranded annealed copper wire and making connections as required and mending good damages to wall and painting(Pwd page-C3  Item no.19)</t>
  </si>
  <si>
    <t>set</t>
  </si>
  <si>
    <t>mtr</t>
  </si>
  <si>
    <t>Pts</t>
  </si>
  <si>
    <t>sets</t>
  </si>
  <si>
    <t>Set</t>
  </si>
  <si>
    <t xml:space="preserve">Supply &amp; delevery of 1.1 Kv grade XLPE Aluminium armoured cable(make Brand approved by EIC)                                                                                                                                                                                                                                            4 x 16 sq mm </t>
  </si>
  <si>
    <t xml:space="preserve">Supply &amp; delevery of 1.1 Kv grade XLPE Aluminium armoured cable(make Brand approved by EIC)   2 x 6 sq mm </t>
  </si>
  <si>
    <t xml:space="preserve">Supply of  Ceiling Fan(make orient new brize /usha striket plus)  complete with all acessaries  copper flex wire.         1200mm sweep                                                                                                                                                                           </t>
  </si>
  <si>
    <t>Supply  of the following Heavy duty Exhaust Fan  mening good the damages make(make- EPC / Orinet ) 9" Exhaust fan(230 mm)</t>
  </si>
  <si>
    <t xml:space="preserve">  S/F 5w LED  Lamp (make -crompton / philips) on batten light on round block on wall / ceiling</t>
  </si>
  <si>
    <t>Supply &amp; fixing Bulk Head light fitting with  LED lamp ( make crompton  cat no-LBHE-10-CDL / philips)</t>
  </si>
  <si>
    <t>Supply of  4' 20W single   LED Tube light fittings with mounting rail  (make Crompton  Cat.  No -IGP 131 LT8-16, 1X20w LT8-20-865-2-20W / philips) .</t>
  </si>
  <si>
    <t>Supply of  4' 20W Twin  LED Tube light fittings with mounting rail  (make Crompton  Cat.  No -IGP 132 LT8-16, 2X20w LT8-20-865-2-20W / philips) .</t>
  </si>
  <si>
    <t>Supply &amp; fixing  72 w LED  fitting (Make Ceompton, Cat no. LSTP-72-CDL72 / philips )</t>
  </si>
  <si>
    <t xml:space="preserve">  Supply &amp; fixing  45 w LED  fitting (Make Ceompton, Cat no. LSFO-45-CDL45 /philips )</t>
  </si>
  <si>
    <t>Dismenting the existing installation and depositing the dismenting materials to the authority and mending good the damages.</t>
  </si>
  <si>
    <t>item</t>
  </si>
  <si>
    <r>
      <rPr>
        <b/>
        <sz val="12"/>
        <rFont val="Book Antiqua"/>
        <family val="1"/>
      </rPr>
      <t>FAN REPAIR</t>
    </r>
    <r>
      <rPr>
        <sz val="10"/>
        <rFont val="Book Antiqua"/>
        <family val="1"/>
      </rPr>
      <t xml:space="preserve">    Takendowen, washing, cleaning including repairing of A.C ceiling Fan, after dismantling part by part cleaning and greasing ball bearing and changing split pin / jum nut/incl.S&amp;F ball bearing / condenser etc. as and when require &amp; incl.Refing the same in position.</t>
    </r>
  </si>
  <si>
    <r>
      <rPr>
        <b/>
        <sz val="14"/>
        <rFont val="Book Antiqua"/>
        <family val="1"/>
      </rPr>
      <t xml:space="preserve">Electrical Non Scheduled Item </t>
    </r>
    <r>
      <rPr>
        <sz val="10"/>
        <rFont val="Book Antiqua"/>
        <family val="1"/>
      </rPr>
      <t xml:space="preserve">Supply &amp; delevery of 1.1 Kv grade XLPE Aluminium armoured cable(make Brand approved by EIC)                                                                                                                                         4 x 50 sq mm  </t>
    </r>
  </si>
  <si>
    <r>
      <rPr>
        <b/>
        <sz val="14"/>
        <rFont val="Book Antiqua"/>
        <family val="1"/>
      </rPr>
      <t>Electrical Scheduled Item</t>
    </r>
    <r>
      <rPr>
        <sz val="10"/>
        <rFont val="Book Antiqua"/>
        <family val="1"/>
      </rPr>
      <t xml:space="preserve"> Supply &amp; Fixing 415V 160A TPN (LT) switch in suitable SS enclosure with HRC fuses on LS &amp; NL on angle iron frame on wall incl. earthing attachment.(Pwd page-D3 Item no. 4 (a)</t>
    </r>
  </si>
  <si>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</si>
  <si>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</si>
  <si>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</si>
  <si>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</si>
  <si>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</si>
  <si>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</si>
  <si>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</si>
  <si>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</si>
  <si>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</si>
  <si>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</si>
  <si>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</si>
  <si>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</si>
  <si>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</si>
  <si>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</si>
  <si>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</si>
  <si>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</si>
  <si>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</si>
  <si>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</si>
  <si>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</si>
  <si>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</si>
  <si>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</si>
  <si>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</si>
  <si>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</si>
  <si>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</si>
  <si>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</si>
  <si>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</si>
  <si>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</si>
  <si>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</si>
  <si>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</si>
  <si>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</si>
  <si>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</si>
  <si>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</si>
  <si>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</si>
  <si>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</si>
  <si>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</si>
  <si>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</si>
  <si>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</si>
  <si>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</si>
  <si>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</si>
  <si>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</si>
  <si>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</si>
  <si>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BI01010001010000000000000515BI0100001357</t>
  </si>
  <si>
    <t>BI01010001010000000000000515BI0100001358</t>
  </si>
  <si>
    <t>BI01010001010000000000000515BI0100001359</t>
  </si>
  <si>
    <t>BI01010001010000000000000515BI0100001360</t>
  </si>
  <si>
    <t>BI01010001010000000000000515BI0100001361</t>
  </si>
  <si>
    <t>BI01010001010000000000000515BI0100001362</t>
  </si>
  <si>
    <t>BI01010001010000000000000515BI0100001363</t>
  </si>
  <si>
    <t>BI01010001010000000000000515BI0100001364</t>
  </si>
  <si>
    <t>BI01010001010000000000000515BI0100001365</t>
  </si>
  <si>
    <t>BI01010001010000000000000515BI0100001366</t>
  </si>
  <si>
    <t>BI01010001010000000000000515BI0100001367</t>
  </si>
  <si>
    <t>BI01010001010000000000000515BI0100001368</t>
  </si>
  <si>
    <t>BI01010001010000000000000515BI0100001369</t>
  </si>
  <si>
    <t>BI01010001010000000000000515BI0100001370</t>
  </si>
  <si>
    <t>BI01010001010000000000000515BI0100001371</t>
  </si>
  <si>
    <t>BI01010001010000000000000515BI0100001372</t>
  </si>
  <si>
    <t>BI01010001010000000000000515BI0100001373</t>
  </si>
  <si>
    <t>BI01010001010000000000000515BI0100001374</t>
  </si>
  <si>
    <t>BI01010001010000000000000515BI0100001375</t>
  </si>
  <si>
    <t>BI01010001010000000000000515BI0100001376</t>
  </si>
  <si>
    <t>BI01010001010000000000000515BI0100001377</t>
  </si>
  <si>
    <t>BI01010001010000000000000515BI0100001378</t>
  </si>
  <si>
    <t>BI01010001010000000000000515BI0100001379</t>
  </si>
  <si>
    <t>BI01010001010000000000000515BI0100001380</t>
  </si>
  <si>
    <t>Supplying, fitting and fixing 18 mm. to 22 mm. thick kota stoneslab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1st Floor</t>
  </si>
  <si>
    <t xml:space="preserve">Name of Work: Repair, renovation and up-gradation 02 storied PS building 02 nos. single storied barrack and single storied Generator room at Basanti PS in Baruipur Police Dist. Under south 24 pgs. </t>
  </si>
  <si>
    <t xml:space="preserve">Tender Inviting Authority: The Additional Chief Engineer, WBPHIDCL </t>
  </si>
  <si>
    <t>Contract No: WBPHIDCL/Addl.CE/NIT- 136(e)/2019-2020 (1st Call) Sl. No. 3</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</si>
</sst>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0"/>
      <name val="Book Antiqua"/>
      <family val="1"/>
    </font>
    <font>
      <b/>
      <sz val="14"/>
      <name val="Book Antiqua"/>
      <family val="1"/>
    </font>
    <font>
      <b/>
      <sz val="12"/>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2">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60" applyNumberFormat="1" applyFont="1" applyFill="1" applyBorder="1" applyAlignment="1" applyProtection="1">
      <alignment horizontal="center" vertical="center"/>
      <protection/>
    </xf>
    <xf numFmtId="0" fontId="2" fillId="0" borderId="13" xfId="60" applyNumberFormat="1" applyFont="1" applyFill="1" applyBorder="1" applyAlignment="1" applyProtection="1">
      <alignment horizontal="left" vertical="top" wrapText="1"/>
      <protection/>
    </xf>
    <xf numFmtId="0" fontId="2" fillId="0" borderId="12" xfId="60" applyNumberFormat="1" applyFont="1" applyFill="1" applyBorder="1" applyAlignment="1">
      <alignment horizontal="center" vertical="top" wrapText="1"/>
      <protection/>
    </xf>
    <xf numFmtId="0" fontId="69" fillId="0" borderId="10" xfId="60" applyNumberFormat="1" applyFont="1" applyFill="1" applyBorder="1" applyAlignment="1">
      <alignment vertical="top" wrapText="1"/>
      <protection/>
    </xf>
    <xf numFmtId="0" fontId="3" fillId="0" borderId="11" xfId="60" applyNumberFormat="1" applyFont="1" applyFill="1" applyBorder="1" applyAlignment="1">
      <alignment horizontal="center" vertical="top"/>
      <protection/>
    </xf>
    <xf numFmtId="0" fontId="3" fillId="0" borderId="11" xfId="60" applyNumberFormat="1" applyFont="1" applyFill="1" applyBorder="1" applyAlignment="1">
      <alignment vertical="top" wrapText="1"/>
      <protection/>
    </xf>
    <xf numFmtId="0" fontId="2" fillId="0" borderId="11" xfId="60" applyNumberFormat="1" applyFont="1" applyFill="1" applyBorder="1" applyAlignment="1">
      <alignment horizontal="left" vertical="top"/>
      <protection/>
    </xf>
    <xf numFmtId="0" fontId="2" fillId="0" borderId="13" xfId="60" applyNumberFormat="1" applyFont="1" applyFill="1" applyBorder="1" applyAlignment="1">
      <alignment horizontal="left" vertical="top"/>
      <protection/>
    </xf>
    <xf numFmtId="0" fontId="3" fillId="0" borderId="12" xfId="60" applyNumberFormat="1" applyFont="1" applyFill="1" applyBorder="1" applyAlignment="1">
      <alignment vertical="top"/>
      <protection/>
    </xf>
    <xf numFmtId="0" fontId="3" fillId="0" borderId="14" xfId="60" applyNumberFormat="1" applyFont="1" applyFill="1" applyBorder="1" applyAlignment="1">
      <alignment vertical="top"/>
      <protection/>
    </xf>
    <xf numFmtId="0" fontId="6" fillId="0" borderId="15" xfId="60" applyNumberFormat="1" applyFont="1" applyFill="1" applyBorder="1" applyAlignment="1">
      <alignment vertical="top"/>
      <protection/>
    </xf>
    <xf numFmtId="0" fontId="3" fillId="0" borderId="15" xfId="60" applyNumberFormat="1" applyFont="1" applyFill="1" applyBorder="1" applyAlignment="1">
      <alignment vertical="top"/>
      <protection/>
    </xf>
    <xf numFmtId="0" fontId="2" fillId="0" borderId="15" xfId="60" applyNumberFormat="1" applyFont="1" applyFill="1" applyBorder="1" applyAlignment="1">
      <alignment horizontal="left" vertical="top"/>
      <protection/>
    </xf>
    <xf numFmtId="0" fontId="14" fillId="0" borderId="10" xfId="60" applyNumberFormat="1" applyFont="1" applyFill="1" applyBorder="1" applyAlignment="1" applyProtection="1">
      <alignment vertical="center" wrapText="1"/>
      <protection locked="0"/>
    </xf>
    <xf numFmtId="0" fontId="70" fillId="33" borderId="10" xfId="60" applyNumberFormat="1" applyFont="1" applyFill="1" applyBorder="1" applyAlignment="1" applyProtection="1">
      <alignment vertical="center" wrapText="1"/>
      <protection locked="0"/>
    </xf>
    <xf numFmtId="0" fontId="66" fillId="0" borderId="10" xfId="60" applyNumberFormat="1" applyFont="1" applyFill="1" applyBorder="1" applyAlignment="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11" fillId="0" borderId="0" xfId="60" applyNumberFormat="1" applyFill="1">
      <alignment/>
      <protection/>
    </xf>
    <xf numFmtId="2" fontId="71" fillId="0" borderId="11" xfId="60" applyNumberFormat="1" applyFont="1" applyFill="1" applyBorder="1" applyAlignment="1">
      <alignment vertical="top"/>
      <protection/>
    </xf>
    <xf numFmtId="10" fontId="72" fillId="33" borderId="10" xfId="65" applyNumberFormat="1" applyFont="1" applyFill="1" applyBorder="1" applyAlignment="1" applyProtection="1">
      <alignment horizontal="center" vertical="center"/>
      <protection locked="0"/>
    </xf>
    <xf numFmtId="2" fontId="6" fillId="0" borderId="16" xfId="60" applyNumberFormat="1" applyFont="1" applyFill="1" applyBorder="1" applyAlignment="1">
      <alignment horizontal="right" vertical="top"/>
      <protection/>
    </xf>
    <xf numFmtId="0" fontId="17" fillId="0" borderId="11" xfId="60" applyNumberFormat="1" applyFont="1" applyFill="1" applyBorder="1" applyAlignment="1">
      <alignment vertical="top" wrapText="1"/>
      <protection/>
    </xf>
    <xf numFmtId="2" fontId="6" fillId="0" borderId="11" xfId="42" applyNumberFormat="1" applyFont="1" applyFill="1" applyBorder="1" applyAlignment="1">
      <alignment vertical="top"/>
    </xf>
    <xf numFmtId="0" fontId="73" fillId="0" borderId="11" xfId="60" applyNumberFormat="1" applyFont="1" applyFill="1" applyBorder="1" applyAlignment="1">
      <alignment horizontal="left" vertical="center" wrapText="1" readingOrder="1"/>
      <protection/>
    </xf>
    <xf numFmtId="172" fontId="3" fillId="0" borderId="11" xfId="60" applyNumberFormat="1" applyFont="1" applyFill="1" applyBorder="1" applyAlignment="1">
      <alignment vertical="center" readingOrder="1"/>
      <protection/>
    </xf>
    <xf numFmtId="0" fontId="3" fillId="0" borderId="11" xfId="57" applyNumberFormat="1" applyFont="1" applyFill="1" applyBorder="1" applyAlignment="1">
      <alignment horizontal="left" vertical="center" readingOrder="1"/>
      <protection/>
    </xf>
    <xf numFmtId="0" fontId="3" fillId="0" borderId="11" xfId="60" applyNumberFormat="1" applyFont="1" applyFill="1" applyBorder="1" applyAlignment="1">
      <alignment vertical="center" readingOrder="1"/>
      <protection/>
    </xf>
    <xf numFmtId="0" fontId="2" fillId="0" borderId="11" xfId="57" applyNumberFormat="1" applyFont="1" applyFill="1" applyBorder="1" applyAlignment="1" applyProtection="1">
      <alignment horizontal="right" vertical="center" readingOrder="1"/>
      <protection/>
    </xf>
    <xf numFmtId="0" fontId="3" fillId="0" borderId="11" xfId="57" applyNumberFormat="1" applyFont="1" applyFill="1" applyBorder="1" applyAlignment="1">
      <alignment vertical="center" readingOrder="1"/>
      <protection/>
    </xf>
    <xf numFmtId="0" fontId="2" fillId="0" borderId="11" xfId="57" applyNumberFormat="1" applyFont="1" applyFill="1" applyBorder="1" applyAlignment="1" applyProtection="1">
      <alignment horizontal="left" vertical="center" readingOrder="1"/>
      <protection locked="0"/>
    </xf>
    <xf numFmtId="0" fontId="3" fillId="0" borderId="11" xfId="57" applyNumberFormat="1" applyFont="1" applyFill="1" applyBorder="1" applyAlignment="1" applyProtection="1">
      <alignment vertical="center" readingOrder="1"/>
      <protection/>
    </xf>
    <xf numFmtId="0" fontId="2" fillId="0" borderId="17" xfId="57" applyNumberFormat="1" applyFont="1" applyFill="1" applyBorder="1" applyAlignment="1" applyProtection="1">
      <alignment horizontal="right" vertical="center" readingOrder="1"/>
      <protection locked="0"/>
    </xf>
    <xf numFmtId="0" fontId="2" fillId="0" borderId="18" xfId="57" applyNumberFormat="1" applyFont="1" applyFill="1" applyBorder="1" applyAlignment="1" applyProtection="1">
      <alignment horizontal="center" vertical="center" wrapText="1"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9" xfId="60" applyNumberFormat="1" applyFont="1" applyFill="1" applyBorder="1" applyAlignment="1">
      <alignment horizontal="right" vertical="center" readingOrder="1"/>
      <protection/>
    </xf>
    <xf numFmtId="172" fontId="2" fillId="0" borderId="19" xfId="60" applyNumberFormat="1" applyFont="1" applyFill="1" applyBorder="1" applyAlignment="1">
      <alignment horizontal="right" vertical="center" readingOrder="1"/>
      <protection/>
    </xf>
    <xf numFmtId="0" fontId="3" fillId="0" borderId="11" xfId="60" applyNumberFormat="1" applyFont="1" applyFill="1" applyBorder="1" applyAlignment="1">
      <alignment vertical="center" wrapText="1" readingOrder="1"/>
      <protection/>
    </xf>
    <xf numFmtId="0" fontId="2" fillId="0" borderId="11" xfId="57" applyNumberFormat="1" applyFont="1" applyFill="1" applyBorder="1" applyAlignment="1" applyProtection="1">
      <alignment horizontal="right" vertical="center" readingOrder="1"/>
      <protection locked="0"/>
    </xf>
    <xf numFmtId="0" fontId="2" fillId="33" borderId="17" xfId="57" applyNumberFormat="1" applyFont="1" applyFill="1" applyBorder="1" applyAlignment="1" applyProtection="1">
      <alignment horizontal="right" vertical="center"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9" xfId="60" applyNumberFormat="1" applyFont="1" applyFill="1" applyBorder="1" applyAlignment="1">
      <alignment horizontal="right" vertical="center" readingOrder="1"/>
      <protection/>
    </xf>
    <xf numFmtId="2" fontId="2" fillId="0" borderId="19" xfId="59" applyNumberFormat="1" applyFont="1" applyFill="1" applyBorder="1" applyAlignment="1">
      <alignment horizontal="right" vertical="center" readingOrder="1"/>
      <protection/>
    </xf>
    <xf numFmtId="174" fontId="0" fillId="0" borderId="11" xfId="0" applyNumberFormat="1" applyFill="1" applyBorder="1" applyAlignment="1">
      <alignment horizontal="center" vertical="center"/>
    </xf>
    <xf numFmtId="174" fontId="18" fillId="0" borderId="13" xfId="0" applyNumberFormat="1" applyFont="1" applyFill="1" applyBorder="1" applyAlignment="1">
      <alignment horizontal="center" vertical="center"/>
    </xf>
    <xf numFmtId="2" fontId="18" fillId="0" borderId="11" xfId="0" applyNumberFormat="1" applyFont="1" applyFill="1" applyBorder="1" applyAlignment="1">
      <alignment horizontal="center" vertical="center"/>
    </xf>
    <xf numFmtId="0" fontId="18" fillId="0" borderId="11" xfId="0" applyFont="1" applyFill="1" applyBorder="1" applyAlignment="1">
      <alignment horizontal="justify" vertical="top" wrapText="1"/>
    </xf>
    <xf numFmtId="0" fontId="18" fillId="0" borderId="11" xfId="0" applyFont="1" applyFill="1" applyBorder="1" applyAlignment="1">
      <alignment horizontal="left" vertical="top" wrapText="1"/>
    </xf>
    <xf numFmtId="0" fontId="18" fillId="0" borderId="11" xfId="0" applyNumberFormat="1" applyFont="1" applyFill="1" applyBorder="1" applyAlignment="1">
      <alignment horizontal="justify" vertical="top" wrapText="1"/>
    </xf>
    <xf numFmtId="0" fontId="4" fillId="0" borderId="0" xfId="57" applyNumberFormat="1" applyFont="1" applyFill="1" applyBorder="1" applyAlignment="1">
      <alignment horizontal="left" vertical="center"/>
      <protection/>
    </xf>
    <xf numFmtId="2" fontId="3" fillId="0" borderId="0" xfId="57" applyNumberFormat="1" applyFont="1" applyFill="1" applyAlignment="1">
      <alignment vertical="center"/>
      <protection/>
    </xf>
    <xf numFmtId="0" fontId="3" fillId="0" borderId="0" xfId="57" applyNumberFormat="1" applyFont="1" applyFill="1" applyAlignment="1" applyProtection="1">
      <alignment vertical="center"/>
      <protection/>
    </xf>
    <xf numFmtId="0" fontId="0" fillId="0" borderId="0" xfId="57" applyNumberFormat="1" applyFill="1" applyAlignment="1">
      <alignment vertical="center"/>
      <protection/>
    </xf>
    <xf numFmtId="2" fontId="3" fillId="34" borderId="0" xfId="57" applyNumberFormat="1" applyFont="1" applyFill="1" applyAlignment="1">
      <alignment vertical="center"/>
      <protection/>
    </xf>
    <xf numFmtId="174" fontId="3" fillId="0" borderId="0" xfId="57" applyNumberFormat="1" applyFont="1" applyFill="1" applyAlignment="1">
      <alignment vertical="top"/>
      <protection/>
    </xf>
    <xf numFmtId="0" fontId="2" fillId="35" borderId="11" xfId="57" applyNumberFormat="1" applyFont="1" applyFill="1" applyBorder="1" applyAlignment="1" applyProtection="1">
      <alignment horizontal="right" vertical="center" readingOrder="1"/>
      <protection locked="0"/>
    </xf>
    <xf numFmtId="0" fontId="2" fillId="35" borderId="10" xfId="57" applyNumberFormat="1" applyFont="1" applyFill="1" applyBorder="1" applyAlignment="1" applyProtection="1">
      <alignment horizontal="center" vertical="center" wrapText="1" readingOrder="1"/>
      <protection locked="0"/>
    </xf>
    <xf numFmtId="0" fontId="2" fillId="35" borderId="11" xfId="57" applyNumberFormat="1" applyFont="1" applyFill="1" applyBorder="1" applyAlignment="1" applyProtection="1">
      <alignment horizontal="center" vertical="center" wrapText="1" readingOrder="1"/>
      <protection locked="0"/>
    </xf>
    <xf numFmtId="2" fontId="2" fillId="35" borderId="19" xfId="60" applyNumberFormat="1" applyFont="1" applyFill="1" applyBorder="1" applyAlignment="1">
      <alignment horizontal="right" vertical="center" readingOrder="1"/>
      <protection/>
    </xf>
    <xf numFmtId="2" fontId="2" fillId="35" borderId="19" xfId="59" applyNumberFormat="1" applyFont="1" applyFill="1" applyBorder="1" applyAlignment="1">
      <alignment horizontal="right" vertical="center" readingOrder="1"/>
      <protection/>
    </xf>
    <xf numFmtId="0" fontId="3" fillId="35" borderId="11" xfId="60" applyNumberFormat="1" applyFont="1" applyFill="1" applyBorder="1" applyAlignment="1">
      <alignment vertical="center" wrapText="1" readingOrder="1"/>
      <protection/>
    </xf>
    <xf numFmtId="2" fontId="3" fillId="35" borderId="0" xfId="57" applyNumberFormat="1" applyFont="1" applyFill="1" applyAlignment="1">
      <alignment vertical="center"/>
      <protection/>
    </xf>
    <xf numFmtId="0" fontId="3" fillId="35" borderId="0" xfId="57" applyNumberFormat="1" applyFont="1" applyFill="1" applyAlignment="1">
      <alignment vertical="top"/>
      <protection/>
    </xf>
    <xf numFmtId="0" fontId="64" fillId="35" borderId="0" xfId="57" applyNumberFormat="1" applyFont="1" applyFill="1" applyAlignment="1">
      <alignment vertical="top"/>
      <protection/>
    </xf>
    <xf numFmtId="2" fontId="3" fillId="0" borderId="0" xfId="57" applyNumberFormat="1" applyFont="1" applyFill="1" applyAlignment="1">
      <alignment vertical="top"/>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60" applyNumberFormat="1" applyFont="1" applyFill="1" applyBorder="1" applyAlignment="1">
      <alignment horizontal="center" vertical="top" wrapText="1"/>
      <protection/>
    </xf>
    <xf numFmtId="0" fontId="6" fillId="0" borderId="15" xfId="60" applyNumberFormat="1" applyFont="1" applyFill="1" applyBorder="1" applyAlignment="1">
      <alignment horizontal="center" vertical="top" wrapText="1"/>
      <protection/>
    </xf>
    <xf numFmtId="0" fontId="6" fillId="0" borderId="20" xfId="60"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1" xfId="57" applyNumberFormat="1" applyFont="1" applyFill="1" applyBorder="1" applyAlignment="1" applyProtection="1">
      <alignment horizontal="center" wrapText="1"/>
      <protection locked="0"/>
    </xf>
    <xf numFmtId="0" fontId="2" fillId="33" borderId="13" xfId="60" applyNumberFormat="1" applyFont="1" applyFill="1" applyBorder="1" applyAlignment="1" applyProtection="1">
      <alignment horizontal="left" vertical="top"/>
      <protection locked="0"/>
    </xf>
    <xf numFmtId="0" fontId="2" fillId="0" borderId="15" xfId="60" applyNumberFormat="1" applyFont="1" applyFill="1" applyBorder="1" applyAlignment="1" applyProtection="1">
      <alignment horizontal="left" vertical="top"/>
      <protection locked="0"/>
    </xf>
    <xf numFmtId="0" fontId="2" fillId="0" borderId="20" xfId="60"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2533650</xdr:colOff>
      <xdr:row>0</xdr:row>
      <xdr:rowOff>285750</xdr:rowOff>
    </xdr:to>
    <xdr:grpSp>
      <xdr:nvGrpSpPr>
        <xdr:cNvPr id="1" name="Group 1"/>
        <xdr:cNvGrpSpPr>
          <a:grpSpLocks noChangeAspect="1"/>
        </xdr:cNvGrpSpPr>
      </xdr:nvGrpSpPr>
      <xdr:grpSpPr>
        <a:xfrm>
          <a:off x="66675" y="76200"/>
          <a:ext cx="3095625"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84"/>
  <sheetViews>
    <sheetView showGridLines="0" view="pageBreakPreview" zoomScale="90" zoomScaleNormal="60" zoomScaleSheetLayoutView="90" zoomScalePageLayoutView="0" workbookViewId="0" topLeftCell="A274">
      <selection activeCell="D282" sqref="D282"/>
    </sheetView>
  </sheetViews>
  <sheetFormatPr defaultColWidth="9.140625" defaultRowHeight="15"/>
  <cols>
    <col min="1" max="1" width="9.421875" style="21" customWidth="1"/>
    <col min="2" max="2" width="57.57421875" style="21" customWidth="1"/>
    <col min="3" max="3" width="0.13671875" style="21" customWidth="1"/>
    <col min="4" max="4" width="15.140625" style="21" customWidth="1"/>
    <col min="5" max="5" width="14.140625" style="21" customWidth="1"/>
    <col min="6" max="6" width="19.14062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2"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31.8515625" style="21" customWidth="1"/>
    <col min="56" max="56" width="14.00390625" style="76" hidden="1" customWidth="1"/>
    <col min="57" max="58" width="15.8515625" style="76" hidden="1" customWidth="1"/>
    <col min="59" max="59" width="0.42578125" style="21" customWidth="1"/>
    <col min="60" max="61" width="9.140625" style="21" hidden="1" customWidth="1"/>
    <col min="62" max="238" width="9.140625" style="21" customWidth="1"/>
    <col min="239" max="243" width="9.140625" style="22" customWidth="1"/>
    <col min="244" max="16384" width="9.140625" style="21" customWidth="1"/>
  </cols>
  <sheetData>
    <row r="1" spans="1:243" s="1" customFormat="1" ht="27" customHeight="1">
      <c r="A1" s="95" t="str">
        <f>B2&amp;" BoQ"</f>
        <v>Percentage BoQ</v>
      </c>
      <c r="B1" s="95"/>
      <c r="C1" s="95"/>
      <c r="D1" s="95"/>
      <c r="E1" s="95"/>
      <c r="F1" s="95"/>
      <c r="G1" s="95"/>
      <c r="H1" s="95"/>
      <c r="I1" s="95"/>
      <c r="J1" s="95"/>
      <c r="K1" s="95"/>
      <c r="L1" s="95"/>
      <c r="O1" s="2"/>
      <c r="P1" s="2"/>
      <c r="Q1" s="3"/>
      <c r="IE1" s="3"/>
      <c r="IF1" s="3"/>
      <c r="IG1" s="3"/>
      <c r="IH1" s="3"/>
      <c r="II1" s="3"/>
    </row>
    <row r="2" spans="1:17" s="1" customFormat="1" ht="25.5" customHeight="1" hidden="1">
      <c r="A2" s="23" t="s">
        <v>4</v>
      </c>
      <c r="B2" s="23" t="s">
        <v>63</v>
      </c>
      <c r="C2" s="23" t="s">
        <v>5</v>
      </c>
      <c r="D2" s="23" t="s">
        <v>6</v>
      </c>
      <c r="E2" s="23"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96" t="s">
        <v>619</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73"/>
      <c r="BE4" s="73"/>
      <c r="BF4" s="73"/>
      <c r="IE4" s="6"/>
      <c r="IF4" s="6"/>
      <c r="IG4" s="6"/>
      <c r="IH4" s="6"/>
      <c r="II4" s="6"/>
    </row>
    <row r="5" spans="1:243" s="5" customFormat="1" ht="30.75" customHeight="1">
      <c r="A5" s="96" t="s">
        <v>618</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73"/>
      <c r="BE5" s="73"/>
      <c r="BF5" s="73"/>
      <c r="IE5" s="6"/>
      <c r="IF5" s="6"/>
      <c r="IG5" s="6"/>
      <c r="IH5" s="6"/>
      <c r="II5" s="6"/>
    </row>
    <row r="6" spans="1:243" s="5" customFormat="1" ht="30.75" customHeight="1">
      <c r="A6" s="96" t="s">
        <v>620</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73"/>
      <c r="BE6" s="73"/>
      <c r="BF6" s="73"/>
      <c r="IE6" s="6"/>
      <c r="IF6" s="6"/>
      <c r="IG6" s="6"/>
      <c r="IH6" s="6"/>
      <c r="II6" s="6"/>
    </row>
    <row r="7" spans="1:243" s="5" customFormat="1" ht="29.25" customHeight="1" hidden="1">
      <c r="A7" s="97" t="s">
        <v>8</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73"/>
      <c r="BE7" s="73"/>
      <c r="BF7" s="73"/>
      <c r="IE7" s="6"/>
      <c r="IF7" s="6"/>
      <c r="IG7" s="6"/>
      <c r="IH7" s="6"/>
      <c r="II7" s="6"/>
    </row>
    <row r="8" spans="1:243" s="7" customFormat="1" ht="37.5" customHeight="1">
      <c r="A8" s="24" t="s">
        <v>9</v>
      </c>
      <c r="B8" s="98"/>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100"/>
      <c r="IE8" s="8"/>
      <c r="IF8" s="8"/>
      <c r="IG8" s="8"/>
      <c r="IH8" s="8"/>
      <c r="II8" s="8"/>
    </row>
    <row r="9" spans="1:243" s="9" customFormat="1" ht="61.5" customHeight="1">
      <c r="A9" s="89" t="s">
        <v>10</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1"/>
      <c r="IE9" s="10"/>
      <c r="IF9" s="10"/>
      <c r="IG9" s="10"/>
      <c r="IH9" s="10"/>
      <c r="II9" s="10"/>
    </row>
    <row r="10" spans="1:243" s="12" customFormat="1" ht="31.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D10" s="9"/>
      <c r="BE10" s="9"/>
      <c r="BF10" s="9"/>
      <c r="IE10" s="13"/>
      <c r="IF10" s="13"/>
      <c r="IG10" s="13"/>
      <c r="IH10" s="13"/>
      <c r="II10" s="13"/>
    </row>
    <row r="11" spans="1:243" s="12" customFormat="1" ht="52.5" customHeight="1">
      <c r="A11" s="11" t="s">
        <v>0</v>
      </c>
      <c r="B11" s="11" t="s">
        <v>17</v>
      </c>
      <c r="C11" s="11" t="s">
        <v>1</v>
      </c>
      <c r="D11" s="11" t="s">
        <v>18</v>
      </c>
      <c r="E11" s="11" t="s">
        <v>19</v>
      </c>
      <c r="F11" s="11" t="s">
        <v>2</v>
      </c>
      <c r="G11" s="11"/>
      <c r="H11" s="11"/>
      <c r="I11" s="11" t="s">
        <v>20</v>
      </c>
      <c r="J11" s="11" t="s">
        <v>21</v>
      </c>
      <c r="K11" s="11" t="s">
        <v>22</v>
      </c>
      <c r="L11" s="11" t="s">
        <v>23</v>
      </c>
      <c r="M11" s="25"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6" t="s">
        <v>32</v>
      </c>
      <c r="BB11" s="26" t="s">
        <v>32</v>
      </c>
      <c r="BC11" s="26" t="s">
        <v>33</v>
      </c>
      <c r="BD11" s="9"/>
      <c r="BE11" s="9"/>
      <c r="BF11" s="9"/>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D12" s="9"/>
      <c r="BE12" s="9"/>
      <c r="BF12" s="9"/>
      <c r="IE12" s="13"/>
      <c r="IF12" s="13"/>
      <c r="IG12" s="13"/>
      <c r="IH12" s="13"/>
      <c r="II12" s="13"/>
    </row>
    <row r="13" spans="1:243" s="15" customFormat="1" ht="27" customHeight="1">
      <c r="A13" s="27">
        <v>1</v>
      </c>
      <c r="B13" s="46" t="s">
        <v>257</v>
      </c>
      <c r="C13" s="48" t="s">
        <v>34</v>
      </c>
      <c r="D13" s="49"/>
      <c r="E13" s="50"/>
      <c r="F13" s="51"/>
      <c r="G13" s="52"/>
      <c r="H13" s="52"/>
      <c r="I13" s="51"/>
      <c r="J13" s="53"/>
      <c r="K13" s="54"/>
      <c r="L13" s="54"/>
      <c r="M13" s="55"/>
      <c r="N13" s="56"/>
      <c r="O13" s="56"/>
      <c r="P13" s="57"/>
      <c r="Q13" s="56"/>
      <c r="R13" s="56"/>
      <c r="S13" s="57"/>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c r="BB13" s="60"/>
      <c r="BC13" s="61"/>
      <c r="BD13" s="9"/>
      <c r="BE13" s="9"/>
      <c r="BF13" s="9"/>
      <c r="IE13" s="16">
        <v>1</v>
      </c>
      <c r="IF13" s="16" t="s">
        <v>35</v>
      </c>
      <c r="IG13" s="16" t="s">
        <v>36</v>
      </c>
      <c r="IH13" s="16">
        <v>10</v>
      </c>
      <c r="II13" s="16" t="s">
        <v>37</v>
      </c>
    </row>
    <row r="14" spans="1:243" s="15" customFormat="1" ht="49.5" customHeight="1">
      <c r="A14" s="27">
        <v>2</v>
      </c>
      <c r="B14" s="70" t="s">
        <v>284</v>
      </c>
      <c r="C14" s="48" t="s">
        <v>254</v>
      </c>
      <c r="D14" s="67">
        <v>1120</v>
      </c>
      <c r="E14" s="68" t="s">
        <v>471</v>
      </c>
      <c r="F14" s="69">
        <v>21.49</v>
      </c>
      <c r="G14" s="62"/>
      <c r="H14" s="52"/>
      <c r="I14" s="51" t="s">
        <v>39</v>
      </c>
      <c r="J14" s="53">
        <f>IF(I14="Less(-)",-1,1)</f>
        <v>1</v>
      </c>
      <c r="K14" s="54" t="s">
        <v>64</v>
      </c>
      <c r="L14" s="54" t="s">
        <v>7</v>
      </c>
      <c r="M14" s="63"/>
      <c r="N14" s="62"/>
      <c r="O14" s="62"/>
      <c r="P14" s="64"/>
      <c r="Q14" s="62"/>
      <c r="R14" s="62"/>
      <c r="S14" s="64"/>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65">
        <f>total_amount_ba($B$2,$D$2,D14,F14,J14,K14,M14)</f>
        <v>24068.8</v>
      </c>
      <c r="BB14" s="66">
        <f>BA14+SUM(N14:AZ14)</f>
        <v>24068.8</v>
      </c>
      <c r="BC14" s="61" t="str">
        <f>SpellNumber(L14,BB14)</f>
        <v>INR  Twenty Four Thousand  &amp;Sixty Eight  and Paise Eighty Only</v>
      </c>
      <c r="BD14" s="74">
        <v>10</v>
      </c>
      <c r="BE14" s="74">
        <f>BD14*1.12*1.01</f>
        <v>11.31</v>
      </c>
      <c r="BF14" s="77">
        <f>D14*BD14</f>
        <v>11200</v>
      </c>
      <c r="BG14" s="15">
        <f>F14*1.12*1.01</f>
        <v>24.309488</v>
      </c>
      <c r="BH14" s="78">
        <v>19</v>
      </c>
      <c r="IE14" s="16">
        <v>2</v>
      </c>
      <c r="IF14" s="16" t="s">
        <v>35</v>
      </c>
      <c r="IG14" s="16" t="s">
        <v>44</v>
      </c>
      <c r="IH14" s="16">
        <v>10</v>
      </c>
      <c r="II14" s="16" t="s">
        <v>38</v>
      </c>
    </row>
    <row r="15" spans="1:243" s="15" customFormat="1" ht="42" customHeight="1">
      <c r="A15" s="27">
        <v>3</v>
      </c>
      <c r="B15" s="70" t="s">
        <v>285</v>
      </c>
      <c r="C15" s="48" t="s">
        <v>255</v>
      </c>
      <c r="D15" s="67">
        <v>0.5</v>
      </c>
      <c r="E15" s="68" t="s">
        <v>472</v>
      </c>
      <c r="F15" s="69">
        <v>2212.63</v>
      </c>
      <c r="G15" s="62"/>
      <c r="H15" s="52"/>
      <c r="I15" s="51" t="s">
        <v>39</v>
      </c>
      <c r="J15" s="53">
        <f aca="true" t="shared" si="0" ref="J15:J79">IF(I15="Less(-)",-1,1)</f>
        <v>1</v>
      </c>
      <c r="K15" s="54" t="s">
        <v>64</v>
      </c>
      <c r="L15" s="54" t="s">
        <v>7</v>
      </c>
      <c r="M15" s="63"/>
      <c r="N15" s="62"/>
      <c r="O15" s="62"/>
      <c r="P15" s="64"/>
      <c r="Q15" s="62"/>
      <c r="R15" s="62"/>
      <c r="S15" s="64"/>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65">
        <f aca="true" t="shared" si="1" ref="BA15:BA78">total_amount_ba($B$2,$D$2,D15,F15,J15,K15,M15)</f>
        <v>1106.32</v>
      </c>
      <c r="BB15" s="66">
        <f aca="true" t="shared" si="2" ref="BB15:BB78">BA15+SUM(N15:AZ15)</f>
        <v>1106.32</v>
      </c>
      <c r="BC15" s="61" t="str">
        <f aca="true" t="shared" si="3" ref="BC15:BC79">SpellNumber(L15,BB15)</f>
        <v>INR  One Thousand One Hundred &amp; Six  and Paise Thirty Two Only</v>
      </c>
      <c r="BD15" s="74">
        <v>166</v>
      </c>
      <c r="BE15" s="74">
        <f aca="true" t="shared" si="4" ref="BE15:BE78">BD15*1.12*1.01</f>
        <v>187.78</v>
      </c>
      <c r="BF15" s="77">
        <f aca="true" t="shared" si="5" ref="BF15:BF78">D15*BD15</f>
        <v>83</v>
      </c>
      <c r="BG15" s="15">
        <f aca="true" t="shared" si="6" ref="BG15:BG78">F15*1.12*1.01</f>
        <v>2502.927056</v>
      </c>
      <c r="BH15" s="15">
        <v>1956</v>
      </c>
      <c r="IE15" s="16">
        <v>3</v>
      </c>
      <c r="IF15" s="16" t="s">
        <v>46</v>
      </c>
      <c r="IG15" s="16" t="s">
        <v>47</v>
      </c>
      <c r="IH15" s="16">
        <v>10</v>
      </c>
      <c r="II15" s="16" t="s">
        <v>38</v>
      </c>
    </row>
    <row r="16" spans="1:243" s="15" customFormat="1" ht="40.5" customHeight="1">
      <c r="A16" s="27">
        <v>4</v>
      </c>
      <c r="B16" s="70" t="s">
        <v>286</v>
      </c>
      <c r="C16" s="48" t="s">
        <v>43</v>
      </c>
      <c r="D16" s="67">
        <v>0.25</v>
      </c>
      <c r="E16" s="68" t="s">
        <v>472</v>
      </c>
      <c r="F16" s="69">
        <v>2269.19</v>
      </c>
      <c r="G16" s="62"/>
      <c r="H16" s="52"/>
      <c r="I16" s="51" t="s">
        <v>39</v>
      </c>
      <c r="J16" s="53">
        <f t="shared" si="0"/>
        <v>1</v>
      </c>
      <c r="K16" s="54" t="s">
        <v>64</v>
      </c>
      <c r="L16" s="54" t="s">
        <v>7</v>
      </c>
      <c r="M16" s="63"/>
      <c r="N16" s="62"/>
      <c r="O16" s="62"/>
      <c r="P16" s="64"/>
      <c r="Q16" s="62"/>
      <c r="R16" s="62"/>
      <c r="S16" s="64"/>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65">
        <f t="shared" si="1"/>
        <v>567.3</v>
      </c>
      <c r="BB16" s="66">
        <f t="shared" si="2"/>
        <v>567.3</v>
      </c>
      <c r="BC16" s="61" t="str">
        <f t="shared" si="3"/>
        <v>INR  Five Hundred &amp; Sixty Seven  and Paise Thirty Only</v>
      </c>
      <c r="BD16" s="74">
        <v>119.27</v>
      </c>
      <c r="BE16" s="74">
        <f t="shared" si="4"/>
        <v>134.92</v>
      </c>
      <c r="BF16" s="77">
        <f t="shared" si="5"/>
        <v>29.82</v>
      </c>
      <c r="BG16" s="15">
        <f t="shared" si="6"/>
        <v>2566.907728</v>
      </c>
      <c r="BH16" s="15">
        <v>2006</v>
      </c>
      <c r="IE16" s="16">
        <v>1.01</v>
      </c>
      <c r="IF16" s="16" t="s">
        <v>40</v>
      </c>
      <c r="IG16" s="16" t="s">
        <v>36</v>
      </c>
      <c r="IH16" s="16">
        <v>123.223</v>
      </c>
      <c r="II16" s="16" t="s">
        <v>38</v>
      </c>
    </row>
    <row r="17" spans="1:243" s="15" customFormat="1" ht="58.5" customHeight="1">
      <c r="A17" s="27">
        <v>5</v>
      </c>
      <c r="B17" s="70" t="s">
        <v>287</v>
      </c>
      <c r="C17" s="48" t="s">
        <v>45</v>
      </c>
      <c r="D17" s="67">
        <v>5</v>
      </c>
      <c r="E17" s="68" t="s">
        <v>472</v>
      </c>
      <c r="F17" s="69">
        <v>1062.2</v>
      </c>
      <c r="G17" s="62"/>
      <c r="H17" s="52"/>
      <c r="I17" s="51" t="s">
        <v>39</v>
      </c>
      <c r="J17" s="53">
        <f t="shared" si="0"/>
        <v>1</v>
      </c>
      <c r="K17" s="54" t="s">
        <v>64</v>
      </c>
      <c r="L17" s="54" t="s">
        <v>7</v>
      </c>
      <c r="M17" s="63"/>
      <c r="N17" s="62"/>
      <c r="O17" s="62"/>
      <c r="P17" s="64"/>
      <c r="Q17" s="62"/>
      <c r="R17" s="62"/>
      <c r="S17" s="64"/>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65">
        <f t="shared" si="1"/>
        <v>5311</v>
      </c>
      <c r="BB17" s="66">
        <f t="shared" si="2"/>
        <v>5311</v>
      </c>
      <c r="BC17" s="61" t="str">
        <f t="shared" si="3"/>
        <v>INR  Five Thousand Three Hundred &amp; Eleven  Only</v>
      </c>
      <c r="BD17" s="74">
        <v>192.38</v>
      </c>
      <c r="BE17" s="74">
        <f t="shared" si="4"/>
        <v>217.62</v>
      </c>
      <c r="BF17" s="77">
        <f t="shared" si="5"/>
        <v>961.9</v>
      </c>
      <c r="BG17" s="15">
        <f t="shared" si="6"/>
        <v>1201.56064</v>
      </c>
      <c r="BH17" s="15">
        <v>939</v>
      </c>
      <c r="IE17" s="16">
        <v>1.02</v>
      </c>
      <c r="IF17" s="16" t="s">
        <v>41</v>
      </c>
      <c r="IG17" s="16" t="s">
        <v>42</v>
      </c>
      <c r="IH17" s="16">
        <v>213</v>
      </c>
      <c r="II17" s="16" t="s">
        <v>38</v>
      </c>
    </row>
    <row r="18" spans="1:243" s="15" customFormat="1" ht="58.5" customHeight="1">
      <c r="A18" s="27">
        <v>6</v>
      </c>
      <c r="B18" s="70" t="s">
        <v>288</v>
      </c>
      <c r="C18" s="48" t="s">
        <v>48</v>
      </c>
      <c r="D18" s="67">
        <v>0.25</v>
      </c>
      <c r="E18" s="68" t="s">
        <v>472</v>
      </c>
      <c r="F18" s="69">
        <v>1118.76</v>
      </c>
      <c r="G18" s="62"/>
      <c r="H18" s="52"/>
      <c r="I18" s="51" t="s">
        <v>39</v>
      </c>
      <c r="J18" s="53">
        <f t="shared" si="0"/>
        <v>1</v>
      </c>
      <c r="K18" s="54" t="s">
        <v>64</v>
      </c>
      <c r="L18" s="54" t="s">
        <v>7</v>
      </c>
      <c r="M18" s="63"/>
      <c r="N18" s="62"/>
      <c r="O18" s="62"/>
      <c r="P18" s="64"/>
      <c r="Q18" s="62"/>
      <c r="R18" s="62"/>
      <c r="S18" s="64"/>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65">
        <f t="shared" si="1"/>
        <v>279.69</v>
      </c>
      <c r="BB18" s="66">
        <f t="shared" si="2"/>
        <v>279.69</v>
      </c>
      <c r="BC18" s="61" t="str">
        <f t="shared" si="3"/>
        <v>INR  Two Hundred &amp; Seventy Nine  and Paise Sixty Nine Only</v>
      </c>
      <c r="BD18" s="74">
        <v>77.54</v>
      </c>
      <c r="BE18" s="74">
        <f t="shared" si="4"/>
        <v>87.71</v>
      </c>
      <c r="BF18" s="77">
        <f t="shared" si="5"/>
        <v>19.39</v>
      </c>
      <c r="BG18" s="15">
        <f t="shared" si="6"/>
        <v>1265.541312</v>
      </c>
      <c r="BH18" s="15">
        <v>989</v>
      </c>
      <c r="IE18" s="16">
        <v>2</v>
      </c>
      <c r="IF18" s="16" t="s">
        <v>35</v>
      </c>
      <c r="IG18" s="16" t="s">
        <v>44</v>
      </c>
      <c r="IH18" s="16">
        <v>10</v>
      </c>
      <c r="II18" s="16" t="s">
        <v>38</v>
      </c>
    </row>
    <row r="19" spans="1:243" s="15" customFormat="1" ht="62.25" customHeight="1">
      <c r="A19" s="27">
        <v>7</v>
      </c>
      <c r="B19" s="70" t="s">
        <v>289</v>
      </c>
      <c r="C19" s="48" t="s">
        <v>49</v>
      </c>
      <c r="D19" s="67">
        <v>0.5</v>
      </c>
      <c r="E19" s="68" t="s">
        <v>472</v>
      </c>
      <c r="F19" s="69">
        <v>505.65</v>
      </c>
      <c r="G19" s="62"/>
      <c r="H19" s="52"/>
      <c r="I19" s="51" t="s">
        <v>39</v>
      </c>
      <c r="J19" s="53">
        <f t="shared" si="0"/>
        <v>1</v>
      </c>
      <c r="K19" s="54" t="s">
        <v>64</v>
      </c>
      <c r="L19" s="54" t="s">
        <v>7</v>
      </c>
      <c r="M19" s="63"/>
      <c r="N19" s="62"/>
      <c r="O19" s="62"/>
      <c r="P19" s="64"/>
      <c r="Q19" s="62"/>
      <c r="R19" s="62"/>
      <c r="S19" s="64"/>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65">
        <f t="shared" si="1"/>
        <v>252.83</v>
      </c>
      <c r="BB19" s="66">
        <f t="shared" si="2"/>
        <v>252.83</v>
      </c>
      <c r="BC19" s="61" t="str">
        <f t="shared" si="3"/>
        <v>INR  Two Hundred &amp; Fifty Two  and Paise Eighty Three Only</v>
      </c>
      <c r="BD19" s="74">
        <v>355.41</v>
      </c>
      <c r="BE19" s="74">
        <f t="shared" si="4"/>
        <v>402.04</v>
      </c>
      <c r="BF19" s="77">
        <f t="shared" si="5"/>
        <v>177.71</v>
      </c>
      <c r="BG19" s="15">
        <f t="shared" si="6"/>
        <v>571.99128</v>
      </c>
      <c r="BH19" s="15">
        <v>447</v>
      </c>
      <c r="IE19" s="16">
        <v>3</v>
      </c>
      <c r="IF19" s="16" t="s">
        <v>46</v>
      </c>
      <c r="IG19" s="16" t="s">
        <v>47</v>
      </c>
      <c r="IH19" s="16">
        <v>10</v>
      </c>
      <c r="II19" s="16" t="s">
        <v>38</v>
      </c>
    </row>
    <row r="20" spans="1:243" s="15" customFormat="1" ht="59.25" customHeight="1">
      <c r="A20" s="27">
        <v>8</v>
      </c>
      <c r="B20" s="70" t="s">
        <v>290</v>
      </c>
      <c r="C20" s="48" t="s">
        <v>50</v>
      </c>
      <c r="D20" s="67">
        <v>0.5</v>
      </c>
      <c r="E20" s="68" t="s">
        <v>472</v>
      </c>
      <c r="F20" s="69">
        <v>562.21</v>
      </c>
      <c r="G20" s="62"/>
      <c r="H20" s="52"/>
      <c r="I20" s="51" t="s">
        <v>39</v>
      </c>
      <c r="J20" s="53">
        <f t="shared" si="0"/>
        <v>1</v>
      </c>
      <c r="K20" s="54" t="s">
        <v>64</v>
      </c>
      <c r="L20" s="54" t="s">
        <v>7</v>
      </c>
      <c r="M20" s="63"/>
      <c r="N20" s="62"/>
      <c r="O20" s="62"/>
      <c r="P20" s="64"/>
      <c r="Q20" s="62"/>
      <c r="R20" s="62"/>
      <c r="S20" s="64"/>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65">
        <f t="shared" si="1"/>
        <v>281.11</v>
      </c>
      <c r="BB20" s="66">
        <f t="shared" si="2"/>
        <v>281.11</v>
      </c>
      <c r="BC20" s="61" t="str">
        <f t="shared" si="3"/>
        <v>INR  Two Hundred &amp; Eighty One  and Paise Eleven Only</v>
      </c>
      <c r="BD20" s="74">
        <v>487.41</v>
      </c>
      <c r="BE20" s="74">
        <f t="shared" si="4"/>
        <v>551.36</v>
      </c>
      <c r="BF20" s="77">
        <f t="shared" si="5"/>
        <v>243.71</v>
      </c>
      <c r="BG20" s="15">
        <f t="shared" si="6"/>
        <v>635.971952</v>
      </c>
      <c r="BH20" s="15">
        <v>497</v>
      </c>
      <c r="IE20" s="16">
        <v>1.01</v>
      </c>
      <c r="IF20" s="16" t="s">
        <v>40</v>
      </c>
      <c r="IG20" s="16" t="s">
        <v>36</v>
      </c>
      <c r="IH20" s="16">
        <v>123.223</v>
      </c>
      <c r="II20" s="16" t="s">
        <v>38</v>
      </c>
    </row>
    <row r="21" spans="1:243" s="15" customFormat="1" ht="76.5" customHeight="1">
      <c r="A21" s="27">
        <v>9</v>
      </c>
      <c r="B21" s="70" t="s">
        <v>291</v>
      </c>
      <c r="C21" s="48" t="s">
        <v>51</v>
      </c>
      <c r="D21" s="67">
        <v>6</v>
      </c>
      <c r="E21" s="68" t="s">
        <v>261</v>
      </c>
      <c r="F21" s="69">
        <v>187.78</v>
      </c>
      <c r="G21" s="62"/>
      <c r="H21" s="52"/>
      <c r="I21" s="51" t="s">
        <v>39</v>
      </c>
      <c r="J21" s="53">
        <f t="shared" si="0"/>
        <v>1</v>
      </c>
      <c r="K21" s="54" t="s">
        <v>64</v>
      </c>
      <c r="L21" s="54" t="s">
        <v>7</v>
      </c>
      <c r="M21" s="63"/>
      <c r="N21" s="62"/>
      <c r="O21" s="62"/>
      <c r="P21" s="64"/>
      <c r="Q21" s="62"/>
      <c r="R21" s="62"/>
      <c r="S21" s="64"/>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65">
        <f t="shared" si="1"/>
        <v>1126.68</v>
      </c>
      <c r="BB21" s="66">
        <f t="shared" si="2"/>
        <v>1126.68</v>
      </c>
      <c r="BC21" s="61" t="str">
        <f t="shared" si="3"/>
        <v>INR  One Thousand One Hundred &amp; Twenty Six  and Paise Sixty Eight Only</v>
      </c>
      <c r="BD21" s="74">
        <v>110</v>
      </c>
      <c r="BE21" s="74">
        <f t="shared" si="4"/>
        <v>124.43</v>
      </c>
      <c r="BF21" s="77">
        <f t="shared" si="5"/>
        <v>660</v>
      </c>
      <c r="BG21" s="15">
        <f t="shared" si="6"/>
        <v>212.416736</v>
      </c>
      <c r="BH21" s="15">
        <v>166</v>
      </c>
      <c r="IE21" s="16"/>
      <c r="IF21" s="16"/>
      <c r="IG21" s="16"/>
      <c r="IH21" s="16"/>
      <c r="II21" s="16"/>
    </row>
    <row r="22" spans="1:243" s="15" customFormat="1" ht="96" customHeight="1">
      <c r="A22" s="27">
        <v>10</v>
      </c>
      <c r="B22" s="70" t="s">
        <v>292</v>
      </c>
      <c r="C22" s="48" t="s">
        <v>52</v>
      </c>
      <c r="D22" s="67">
        <v>2</v>
      </c>
      <c r="E22" s="68" t="s">
        <v>473</v>
      </c>
      <c r="F22" s="69">
        <v>134.92</v>
      </c>
      <c r="G22" s="62"/>
      <c r="H22" s="52"/>
      <c r="I22" s="51" t="s">
        <v>39</v>
      </c>
      <c r="J22" s="53">
        <f t="shared" si="0"/>
        <v>1</v>
      </c>
      <c r="K22" s="54" t="s">
        <v>64</v>
      </c>
      <c r="L22" s="54" t="s">
        <v>7</v>
      </c>
      <c r="M22" s="63"/>
      <c r="N22" s="62"/>
      <c r="O22" s="62"/>
      <c r="P22" s="64"/>
      <c r="Q22" s="62"/>
      <c r="R22" s="62"/>
      <c r="S22" s="64"/>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65">
        <f t="shared" si="1"/>
        <v>269.84</v>
      </c>
      <c r="BB22" s="66">
        <f t="shared" si="2"/>
        <v>269.84</v>
      </c>
      <c r="BC22" s="61" t="str">
        <f t="shared" si="3"/>
        <v>INR  Two Hundred &amp; Sixty Nine  and Paise Eighty Four Only</v>
      </c>
      <c r="BD22" s="74">
        <v>266</v>
      </c>
      <c r="BE22" s="74">
        <f t="shared" si="4"/>
        <v>300.9</v>
      </c>
      <c r="BF22" s="77">
        <f t="shared" si="5"/>
        <v>532</v>
      </c>
      <c r="BG22" s="15">
        <f t="shared" si="6"/>
        <v>152.621504</v>
      </c>
      <c r="BH22" s="15">
        <v>119.27</v>
      </c>
      <c r="IE22" s="16"/>
      <c r="IF22" s="16"/>
      <c r="IG22" s="16"/>
      <c r="IH22" s="16"/>
      <c r="II22" s="16"/>
    </row>
    <row r="23" spans="1:243" s="15" customFormat="1" ht="69" customHeight="1">
      <c r="A23" s="27">
        <v>11</v>
      </c>
      <c r="B23" s="70" t="s">
        <v>293</v>
      </c>
      <c r="C23" s="48" t="s">
        <v>53</v>
      </c>
      <c r="D23" s="67">
        <v>0.5</v>
      </c>
      <c r="E23" s="68" t="s">
        <v>473</v>
      </c>
      <c r="F23" s="69">
        <v>87.71</v>
      </c>
      <c r="G23" s="62"/>
      <c r="H23" s="52"/>
      <c r="I23" s="51" t="s">
        <v>39</v>
      </c>
      <c r="J23" s="53">
        <f t="shared" si="0"/>
        <v>1</v>
      </c>
      <c r="K23" s="54" t="s">
        <v>64</v>
      </c>
      <c r="L23" s="54" t="s">
        <v>7</v>
      </c>
      <c r="M23" s="63"/>
      <c r="N23" s="62"/>
      <c r="O23" s="62"/>
      <c r="P23" s="64"/>
      <c r="Q23" s="62"/>
      <c r="R23" s="62"/>
      <c r="S23" s="64"/>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65">
        <f t="shared" si="1"/>
        <v>43.86</v>
      </c>
      <c r="BB23" s="66">
        <f t="shared" si="2"/>
        <v>43.86</v>
      </c>
      <c r="BC23" s="61" t="str">
        <f t="shared" si="3"/>
        <v>INR  Forty Three and Paise Eighty Six Only</v>
      </c>
      <c r="BD23" s="74">
        <v>40</v>
      </c>
      <c r="BE23" s="74">
        <f t="shared" si="4"/>
        <v>45.25</v>
      </c>
      <c r="BF23" s="77">
        <f t="shared" si="5"/>
        <v>20</v>
      </c>
      <c r="BG23" s="15">
        <f t="shared" si="6"/>
        <v>99.217552</v>
      </c>
      <c r="BH23" s="15">
        <v>77.54</v>
      </c>
      <c r="IE23" s="16"/>
      <c r="IF23" s="16"/>
      <c r="IG23" s="16"/>
      <c r="IH23" s="16"/>
      <c r="II23" s="16"/>
    </row>
    <row r="24" spans="1:243" s="15" customFormat="1" ht="37.5" customHeight="1">
      <c r="A24" s="27">
        <v>12</v>
      </c>
      <c r="B24" s="70" t="s">
        <v>294</v>
      </c>
      <c r="C24" s="48" t="s">
        <v>54</v>
      </c>
      <c r="D24" s="67">
        <v>35</v>
      </c>
      <c r="E24" s="68" t="s">
        <v>474</v>
      </c>
      <c r="F24" s="69">
        <v>408.36</v>
      </c>
      <c r="G24" s="62"/>
      <c r="H24" s="52"/>
      <c r="I24" s="51" t="s">
        <v>39</v>
      </c>
      <c r="J24" s="53">
        <f t="shared" si="0"/>
        <v>1</v>
      </c>
      <c r="K24" s="54" t="s">
        <v>64</v>
      </c>
      <c r="L24" s="54" t="s">
        <v>7</v>
      </c>
      <c r="M24" s="63"/>
      <c r="N24" s="62"/>
      <c r="O24" s="62"/>
      <c r="P24" s="64"/>
      <c r="Q24" s="62"/>
      <c r="R24" s="62"/>
      <c r="S24" s="64"/>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65">
        <f t="shared" si="1"/>
        <v>14292.6</v>
      </c>
      <c r="BB24" s="66">
        <f t="shared" si="2"/>
        <v>14292.6</v>
      </c>
      <c r="BC24" s="61" t="str">
        <f t="shared" si="3"/>
        <v>INR  Fourteen Thousand Two Hundred &amp; Ninety Two  and Paise Sixty Only</v>
      </c>
      <c r="BD24" s="74">
        <v>24</v>
      </c>
      <c r="BE24" s="74">
        <f t="shared" si="4"/>
        <v>27.15</v>
      </c>
      <c r="BF24" s="77">
        <f t="shared" si="5"/>
        <v>840</v>
      </c>
      <c r="BG24" s="15">
        <f t="shared" si="6"/>
        <v>461.936832</v>
      </c>
      <c r="BH24" s="15">
        <v>361</v>
      </c>
      <c r="IE24" s="16"/>
      <c r="IF24" s="16"/>
      <c r="IG24" s="16"/>
      <c r="IH24" s="16"/>
      <c r="II24" s="16"/>
    </row>
    <row r="25" spans="1:243" s="15" customFormat="1" ht="29.25" customHeight="1">
      <c r="A25" s="27">
        <v>13</v>
      </c>
      <c r="B25" s="70" t="s">
        <v>295</v>
      </c>
      <c r="C25" s="48" t="s">
        <v>55</v>
      </c>
      <c r="D25" s="67">
        <v>3</v>
      </c>
      <c r="E25" s="68" t="s">
        <v>472</v>
      </c>
      <c r="F25" s="69">
        <v>6081.33</v>
      </c>
      <c r="G25" s="62"/>
      <c r="H25" s="52"/>
      <c r="I25" s="51" t="s">
        <v>39</v>
      </c>
      <c r="J25" s="53">
        <f t="shared" si="0"/>
        <v>1</v>
      </c>
      <c r="K25" s="54" t="s">
        <v>64</v>
      </c>
      <c r="L25" s="54" t="s">
        <v>7</v>
      </c>
      <c r="M25" s="63"/>
      <c r="N25" s="62"/>
      <c r="O25" s="62"/>
      <c r="P25" s="64"/>
      <c r="Q25" s="62"/>
      <c r="R25" s="62"/>
      <c r="S25" s="64"/>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65">
        <f t="shared" si="1"/>
        <v>18243.99</v>
      </c>
      <c r="BB25" s="66">
        <f t="shared" si="2"/>
        <v>18243.99</v>
      </c>
      <c r="BC25" s="61" t="str">
        <f t="shared" si="3"/>
        <v>INR  Eighteen Thousand Two Hundred &amp; Forty Three  and Paise Ninety Nine Only</v>
      </c>
      <c r="BD25" s="74">
        <v>4818.66</v>
      </c>
      <c r="BE25" s="74">
        <f t="shared" si="4"/>
        <v>5450.87</v>
      </c>
      <c r="BF25" s="77">
        <f t="shared" si="5"/>
        <v>14455.98</v>
      </c>
      <c r="BG25" s="15">
        <f t="shared" si="6"/>
        <v>6879.200496</v>
      </c>
      <c r="BH25" s="15">
        <v>5376</v>
      </c>
      <c r="IE25" s="16"/>
      <c r="IF25" s="16"/>
      <c r="IG25" s="16"/>
      <c r="IH25" s="16"/>
      <c r="II25" s="16"/>
    </row>
    <row r="26" spans="1:243" s="15" customFormat="1" ht="55.5" customHeight="1">
      <c r="A26" s="27">
        <v>14</v>
      </c>
      <c r="B26" s="70" t="s">
        <v>296</v>
      </c>
      <c r="C26" s="48" t="s">
        <v>56</v>
      </c>
      <c r="D26" s="67">
        <v>6</v>
      </c>
      <c r="E26" s="68" t="s">
        <v>472</v>
      </c>
      <c r="F26" s="69">
        <v>7238.55</v>
      </c>
      <c r="G26" s="62"/>
      <c r="H26" s="52"/>
      <c r="I26" s="51" t="s">
        <v>39</v>
      </c>
      <c r="J26" s="53">
        <f t="shared" si="0"/>
        <v>1</v>
      </c>
      <c r="K26" s="54" t="s">
        <v>64</v>
      </c>
      <c r="L26" s="54" t="s">
        <v>7</v>
      </c>
      <c r="M26" s="63"/>
      <c r="N26" s="62"/>
      <c r="O26" s="62"/>
      <c r="P26" s="64"/>
      <c r="Q26" s="62"/>
      <c r="R26" s="62"/>
      <c r="S26" s="64"/>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65">
        <f t="shared" si="1"/>
        <v>43431.3</v>
      </c>
      <c r="BB26" s="66">
        <f t="shared" si="2"/>
        <v>43431.3</v>
      </c>
      <c r="BC26" s="61" t="str">
        <f t="shared" si="3"/>
        <v>INR  Forty Three Thousand Four Hundred &amp; Thirty One  and Paise Thirty Only</v>
      </c>
      <c r="BD26" s="74">
        <v>5920.24</v>
      </c>
      <c r="BE26" s="74">
        <f t="shared" si="4"/>
        <v>6696.98</v>
      </c>
      <c r="BF26" s="77">
        <f t="shared" si="5"/>
        <v>35521.44</v>
      </c>
      <c r="BG26" s="15">
        <f t="shared" si="6"/>
        <v>8188.24776</v>
      </c>
      <c r="BH26" s="15">
        <v>6399</v>
      </c>
      <c r="IE26" s="16"/>
      <c r="IF26" s="16"/>
      <c r="IG26" s="16"/>
      <c r="IH26" s="16"/>
      <c r="II26" s="16"/>
    </row>
    <row r="27" spans="1:243" s="15" customFormat="1" ht="51.75" customHeight="1">
      <c r="A27" s="27">
        <v>15</v>
      </c>
      <c r="B27" s="70" t="s">
        <v>297</v>
      </c>
      <c r="C27" s="48" t="s">
        <v>57</v>
      </c>
      <c r="D27" s="67">
        <v>3</v>
      </c>
      <c r="E27" s="68" t="s">
        <v>472</v>
      </c>
      <c r="F27" s="69">
        <v>7346.01</v>
      </c>
      <c r="G27" s="62"/>
      <c r="H27" s="52"/>
      <c r="I27" s="51" t="s">
        <v>39</v>
      </c>
      <c r="J27" s="53">
        <f t="shared" si="0"/>
        <v>1</v>
      </c>
      <c r="K27" s="54" t="s">
        <v>64</v>
      </c>
      <c r="L27" s="54" t="s">
        <v>7</v>
      </c>
      <c r="M27" s="63"/>
      <c r="N27" s="62"/>
      <c r="O27" s="62"/>
      <c r="P27" s="64"/>
      <c r="Q27" s="62"/>
      <c r="R27" s="62"/>
      <c r="S27" s="64"/>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65">
        <f t="shared" si="1"/>
        <v>22038.03</v>
      </c>
      <c r="BB27" s="66">
        <f t="shared" si="2"/>
        <v>22038.03</v>
      </c>
      <c r="BC27" s="61" t="str">
        <f t="shared" si="3"/>
        <v>INR  Twenty Two Thousand  &amp;Thirty Eight  and Paise Three Only</v>
      </c>
      <c r="BD27" s="74">
        <v>5940.24</v>
      </c>
      <c r="BE27" s="74">
        <f t="shared" si="4"/>
        <v>6719.6</v>
      </c>
      <c r="BF27" s="77">
        <f t="shared" si="5"/>
        <v>17820.72</v>
      </c>
      <c r="BG27" s="15">
        <f t="shared" si="6"/>
        <v>8309.806512</v>
      </c>
      <c r="BH27" s="15">
        <v>6494</v>
      </c>
      <c r="IE27" s="16"/>
      <c r="IF27" s="16"/>
      <c r="IG27" s="16"/>
      <c r="IH27" s="16"/>
      <c r="II27" s="16"/>
    </row>
    <row r="28" spans="1:243" s="15" customFormat="1" ht="159" customHeight="1">
      <c r="A28" s="27">
        <v>16</v>
      </c>
      <c r="B28" s="70" t="s">
        <v>298</v>
      </c>
      <c r="C28" s="48" t="s">
        <v>58</v>
      </c>
      <c r="D28" s="67">
        <v>1.36</v>
      </c>
      <c r="E28" s="68" t="s">
        <v>472</v>
      </c>
      <c r="F28" s="69">
        <v>7823.38</v>
      </c>
      <c r="G28" s="62"/>
      <c r="H28" s="52"/>
      <c r="I28" s="51" t="s">
        <v>39</v>
      </c>
      <c r="J28" s="53">
        <f t="shared" si="0"/>
        <v>1</v>
      </c>
      <c r="K28" s="54" t="s">
        <v>64</v>
      </c>
      <c r="L28" s="54" t="s">
        <v>7</v>
      </c>
      <c r="M28" s="63"/>
      <c r="N28" s="62"/>
      <c r="O28" s="62"/>
      <c r="P28" s="64"/>
      <c r="Q28" s="62"/>
      <c r="R28" s="62"/>
      <c r="S28" s="64"/>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65">
        <f t="shared" si="1"/>
        <v>10639.8</v>
      </c>
      <c r="BB28" s="66">
        <f t="shared" si="2"/>
        <v>10639.8</v>
      </c>
      <c r="BC28" s="61" t="str">
        <f t="shared" si="3"/>
        <v>INR  Ten Thousand Six Hundred &amp; Thirty Nine  and Paise Eighty Only</v>
      </c>
      <c r="BD28" s="74">
        <v>5960.24</v>
      </c>
      <c r="BE28" s="74">
        <f t="shared" si="4"/>
        <v>6742.22</v>
      </c>
      <c r="BF28" s="77">
        <f t="shared" si="5"/>
        <v>8105.93</v>
      </c>
      <c r="BG28" s="15">
        <f t="shared" si="6"/>
        <v>8849.807456</v>
      </c>
      <c r="BH28" s="15">
        <v>6916</v>
      </c>
      <c r="IE28" s="16"/>
      <c r="IF28" s="16"/>
      <c r="IG28" s="16"/>
      <c r="IH28" s="16"/>
      <c r="II28" s="16"/>
    </row>
    <row r="29" spans="1:243" s="15" customFormat="1" ht="153.75" customHeight="1">
      <c r="A29" s="27">
        <v>17</v>
      </c>
      <c r="B29" s="70" t="s">
        <v>299</v>
      </c>
      <c r="C29" s="48" t="s">
        <v>59</v>
      </c>
      <c r="D29" s="67">
        <v>0.5</v>
      </c>
      <c r="E29" s="68" t="s">
        <v>472</v>
      </c>
      <c r="F29" s="69">
        <v>7930.84</v>
      </c>
      <c r="G29" s="62"/>
      <c r="H29" s="52"/>
      <c r="I29" s="51" t="s">
        <v>39</v>
      </c>
      <c r="J29" s="53">
        <f t="shared" si="0"/>
        <v>1</v>
      </c>
      <c r="K29" s="54" t="s">
        <v>64</v>
      </c>
      <c r="L29" s="54" t="s">
        <v>7</v>
      </c>
      <c r="M29" s="63"/>
      <c r="N29" s="62"/>
      <c r="O29" s="62"/>
      <c r="P29" s="64"/>
      <c r="Q29" s="62"/>
      <c r="R29" s="62"/>
      <c r="S29" s="64"/>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65">
        <f t="shared" si="1"/>
        <v>3965.42</v>
      </c>
      <c r="BB29" s="66">
        <f t="shared" si="2"/>
        <v>3965.42</v>
      </c>
      <c r="BC29" s="61" t="str">
        <f t="shared" si="3"/>
        <v>INR  Three Thousand Nine Hundred &amp; Sixty Five  and Paise Forty Two Only</v>
      </c>
      <c r="BD29" s="74">
        <v>359</v>
      </c>
      <c r="BE29" s="74">
        <f t="shared" si="4"/>
        <v>406.1</v>
      </c>
      <c r="BF29" s="77">
        <f t="shared" si="5"/>
        <v>179.5</v>
      </c>
      <c r="BG29" s="15">
        <f t="shared" si="6"/>
        <v>8971.366208</v>
      </c>
      <c r="BH29" s="15">
        <v>7011</v>
      </c>
      <c r="IE29" s="16"/>
      <c r="IF29" s="16"/>
      <c r="IG29" s="16"/>
      <c r="IH29" s="16"/>
      <c r="II29" s="16"/>
    </row>
    <row r="30" spans="1:243" s="15" customFormat="1" ht="119.25" customHeight="1">
      <c r="A30" s="27">
        <v>18</v>
      </c>
      <c r="B30" s="70" t="s">
        <v>300</v>
      </c>
      <c r="C30" s="48" t="s">
        <v>60</v>
      </c>
      <c r="D30" s="67">
        <v>1.249</v>
      </c>
      <c r="E30" s="68" t="s">
        <v>475</v>
      </c>
      <c r="F30" s="69">
        <v>80785.78</v>
      </c>
      <c r="G30" s="62"/>
      <c r="H30" s="52"/>
      <c r="I30" s="51" t="s">
        <v>39</v>
      </c>
      <c r="J30" s="53">
        <f t="shared" si="0"/>
        <v>1</v>
      </c>
      <c r="K30" s="54" t="s">
        <v>64</v>
      </c>
      <c r="L30" s="54" t="s">
        <v>7</v>
      </c>
      <c r="M30" s="63"/>
      <c r="N30" s="62"/>
      <c r="O30" s="62"/>
      <c r="P30" s="64"/>
      <c r="Q30" s="62"/>
      <c r="R30" s="62"/>
      <c r="S30" s="64"/>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65">
        <f t="shared" si="1"/>
        <v>100901.44</v>
      </c>
      <c r="BB30" s="66">
        <f t="shared" si="2"/>
        <v>100901.44</v>
      </c>
      <c r="BC30" s="61" t="str">
        <f t="shared" si="3"/>
        <v>INR  One Lakh Nine Hundred &amp; One  and Paise Forty Four Only</v>
      </c>
      <c r="BD30" s="74">
        <v>377</v>
      </c>
      <c r="BE30" s="74">
        <f t="shared" si="4"/>
        <v>426.46</v>
      </c>
      <c r="BF30" s="77">
        <f t="shared" si="5"/>
        <v>470.87</v>
      </c>
      <c r="BG30" s="15">
        <f t="shared" si="6"/>
        <v>91384.874336</v>
      </c>
      <c r="BH30" s="15">
        <v>71416</v>
      </c>
      <c r="IE30" s="16"/>
      <c r="IF30" s="16"/>
      <c r="IG30" s="16"/>
      <c r="IH30" s="16"/>
      <c r="II30" s="16"/>
    </row>
    <row r="31" spans="1:243" s="15" customFormat="1" ht="111" customHeight="1">
      <c r="A31" s="27">
        <v>19</v>
      </c>
      <c r="B31" s="70" t="s">
        <v>301</v>
      </c>
      <c r="C31" s="48" t="s">
        <v>70</v>
      </c>
      <c r="D31" s="67">
        <v>0.4</v>
      </c>
      <c r="E31" s="68" t="s">
        <v>475</v>
      </c>
      <c r="F31" s="69">
        <v>81328.76</v>
      </c>
      <c r="G31" s="62"/>
      <c r="H31" s="52"/>
      <c r="I31" s="51" t="s">
        <v>39</v>
      </c>
      <c r="J31" s="53">
        <f t="shared" si="0"/>
        <v>1</v>
      </c>
      <c r="K31" s="54" t="s">
        <v>64</v>
      </c>
      <c r="L31" s="54" t="s">
        <v>7</v>
      </c>
      <c r="M31" s="63"/>
      <c r="N31" s="62"/>
      <c r="O31" s="62"/>
      <c r="P31" s="64"/>
      <c r="Q31" s="62"/>
      <c r="R31" s="62"/>
      <c r="S31" s="64"/>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65">
        <f t="shared" si="1"/>
        <v>32531.5</v>
      </c>
      <c r="BB31" s="66">
        <f t="shared" si="2"/>
        <v>32531.5</v>
      </c>
      <c r="BC31" s="61" t="str">
        <f t="shared" si="3"/>
        <v>INR  Thirty Two Thousand Five Hundred &amp; Thirty One  and Paise Fifty Only</v>
      </c>
      <c r="BD31" s="74">
        <v>395</v>
      </c>
      <c r="BE31" s="74">
        <f t="shared" si="4"/>
        <v>446.82</v>
      </c>
      <c r="BF31" s="77">
        <f t="shared" si="5"/>
        <v>158</v>
      </c>
      <c r="BG31" s="15">
        <f t="shared" si="6"/>
        <v>91999.093312</v>
      </c>
      <c r="BH31" s="15">
        <v>71896</v>
      </c>
      <c r="IE31" s="16"/>
      <c r="IF31" s="16"/>
      <c r="IG31" s="16"/>
      <c r="IH31" s="16"/>
      <c r="II31" s="16"/>
    </row>
    <row r="32" spans="1:243" s="15" customFormat="1" ht="102" customHeight="1">
      <c r="A32" s="27">
        <v>20</v>
      </c>
      <c r="B32" s="70" t="s">
        <v>302</v>
      </c>
      <c r="C32" s="48" t="s">
        <v>71</v>
      </c>
      <c r="D32" s="67">
        <v>72</v>
      </c>
      <c r="E32" s="68" t="s">
        <v>256</v>
      </c>
      <c r="F32" s="69">
        <v>378.95</v>
      </c>
      <c r="G32" s="62"/>
      <c r="H32" s="52"/>
      <c r="I32" s="51" t="s">
        <v>39</v>
      </c>
      <c r="J32" s="53">
        <f t="shared" si="0"/>
        <v>1</v>
      </c>
      <c r="K32" s="54" t="s">
        <v>64</v>
      </c>
      <c r="L32" s="54" t="s">
        <v>7</v>
      </c>
      <c r="M32" s="63"/>
      <c r="N32" s="62"/>
      <c r="O32" s="62"/>
      <c r="P32" s="64"/>
      <c r="Q32" s="62"/>
      <c r="R32" s="62"/>
      <c r="S32" s="64"/>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65">
        <f t="shared" si="1"/>
        <v>27284.4</v>
      </c>
      <c r="BB32" s="66">
        <f t="shared" si="2"/>
        <v>27284.4</v>
      </c>
      <c r="BC32" s="61" t="str">
        <f t="shared" si="3"/>
        <v>INR  Twenty Seven Thousand Two Hundred &amp; Eighty Four  and Paise Forty Only</v>
      </c>
      <c r="BD32" s="74">
        <v>71269</v>
      </c>
      <c r="BE32" s="74">
        <f t="shared" si="4"/>
        <v>80619.49</v>
      </c>
      <c r="BF32" s="77">
        <f t="shared" si="5"/>
        <v>5131368</v>
      </c>
      <c r="BG32" s="15">
        <f t="shared" si="6"/>
        <v>428.66824</v>
      </c>
      <c r="BH32" s="15">
        <v>335</v>
      </c>
      <c r="IE32" s="16"/>
      <c r="IF32" s="16"/>
      <c r="IG32" s="16"/>
      <c r="IH32" s="16"/>
      <c r="II32" s="16"/>
    </row>
    <row r="33" spans="1:243" s="15" customFormat="1" ht="99" customHeight="1">
      <c r="A33" s="27">
        <v>21</v>
      </c>
      <c r="B33" s="70" t="s">
        <v>303</v>
      </c>
      <c r="C33" s="48" t="s">
        <v>72</v>
      </c>
      <c r="D33" s="67">
        <v>30</v>
      </c>
      <c r="E33" s="68" t="s">
        <v>256</v>
      </c>
      <c r="F33" s="69">
        <v>399.31</v>
      </c>
      <c r="G33" s="62"/>
      <c r="H33" s="52"/>
      <c r="I33" s="51" t="s">
        <v>39</v>
      </c>
      <c r="J33" s="53">
        <f t="shared" si="0"/>
        <v>1</v>
      </c>
      <c r="K33" s="54" t="s">
        <v>64</v>
      </c>
      <c r="L33" s="54" t="s">
        <v>7</v>
      </c>
      <c r="M33" s="63"/>
      <c r="N33" s="62"/>
      <c r="O33" s="62"/>
      <c r="P33" s="64"/>
      <c r="Q33" s="62"/>
      <c r="R33" s="62"/>
      <c r="S33" s="64"/>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65">
        <f t="shared" si="1"/>
        <v>11979.3</v>
      </c>
      <c r="BB33" s="66">
        <f t="shared" si="2"/>
        <v>11979.3</v>
      </c>
      <c r="BC33" s="61" t="str">
        <f t="shared" si="3"/>
        <v>INR  Eleven Thousand Nine Hundred &amp; Seventy Nine  and Paise Thirty Only</v>
      </c>
      <c r="BD33" s="74">
        <v>71699</v>
      </c>
      <c r="BE33" s="74">
        <f t="shared" si="4"/>
        <v>81105.91</v>
      </c>
      <c r="BF33" s="77">
        <f t="shared" si="5"/>
        <v>2150970</v>
      </c>
      <c r="BG33" s="15">
        <f t="shared" si="6"/>
        <v>451.699472</v>
      </c>
      <c r="BH33" s="15">
        <v>353</v>
      </c>
      <c r="IE33" s="16"/>
      <c r="IF33" s="16"/>
      <c r="IG33" s="16"/>
      <c r="IH33" s="16"/>
      <c r="II33" s="16"/>
    </row>
    <row r="34" spans="1:243" s="15" customFormat="1" ht="37.5" customHeight="1">
      <c r="A34" s="27">
        <v>22</v>
      </c>
      <c r="B34" s="70" t="s">
        <v>304</v>
      </c>
      <c r="C34" s="48" t="s">
        <v>73</v>
      </c>
      <c r="D34" s="67">
        <v>1</v>
      </c>
      <c r="E34" s="68" t="s">
        <v>261</v>
      </c>
      <c r="F34" s="69">
        <v>6123.19</v>
      </c>
      <c r="G34" s="62"/>
      <c r="H34" s="52"/>
      <c r="I34" s="51" t="s">
        <v>39</v>
      </c>
      <c r="J34" s="53">
        <f t="shared" si="0"/>
        <v>1</v>
      </c>
      <c r="K34" s="54" t="s">
        <v>64</v>
      </c>
      <c r="L34" s="54" t="s">
        <v>7</v>
      </c>
      <c r="M34" s="63"/>
      <c r="N34" s="62"/>
      <c r="O34" s="62"/>
      <c r="P34" s="64"/>
      <c r="Q34" s="62"/>
      <c r="R34" s="62"/>
      <c r="S34" s="64"/>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65">
        <f t="shared" si="1"/>
        <v>6123.19</v>
      </c>
      <c r="BB34" s="66">
        <f t="shared" si="2"/>
        <v>6123.19</v>
      </c>
      <c r="BC34" s="61" t="str">
        <f t="shared" si="3"/>
        <v>INR  Six Thousand One Hundred &amp; Twenty Three  and Paise Nineteen Only</v>
      </c>
      <c r="BD34" s="74">
        <v>72129</v>
      </c>
      <c r="BE34" s="74">
        <f t="shared" si="4"/>
        <v>81592.32</v>
      </c>
      <c r="BF34" s="77">
        <f t="shared" si="5"/>
        <v>72129</v>
      </c>
      <c r="BG34" s="15">
        <f t="shared" si="6"/>
        <v>6926.552528</v>
      </c>
      <c r="BH34" s="15">
        <v>5413</v>
      </c>
      <c r="IE34" s="16"/>
      <c r="IF34" s="16"/>
      <c r="IG34" s="16"/>
      <c r="IH34" s="16"/>
      <c r="II34" s="16"/>
    </row>
    <row r="35" spans="1:243" s="15" customFormat="1" ht="45.75" customHeight="1">
      <c r="A35" s="27">
        <v>23</v>
      </c>
      <c r="B35" s="70" t="s">
        <v>305</v>
      </c>
      <c r="C35" s="48" t="s">
        <v>74</v>
      </c>
      <c r="D35" s="67">
        <v>6</v>
      </c>
      <c r="E35" s="68" t="s">
        <v>261</v>
      </c>
      <c r="F35" s="69">
        <v>6375.44</v>
      </c>
      <c r="G35" s="62"/>
      <c r="H35" s="52"/>
      <c r="I35" s="51" t="s">
        <v>39</v>
      </c>
      <c r="J35" s="53">
        <f t="shared" si="0"/>
        <v>1</v>
      </c>
      <c r="K35" s="54" t="s">
        <v>64</v>
      </c>
      <c r="L35" s="54" t="s">
        <v>7</v>
      </c>
      <c r="M35" s="63"/>
      <c r="N35" s="62"/>
      <c r="O35" s="62"/>
      <c r="P35" s="64"/>
      <c r="Q35" s="62"/>
      <c r="R35" s="62"/>
      <c r="S35" s="64"/>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65">
        <f t="shared" si="1"/>
        <v>38252.64</v>
      </c>
      <c r="BB35" s="66">
        <f t="shared" si="2"/>
        <v>38252.64</v>
      </c>
      <c r="BC35" s="61" t="str">
        <f t="shared" si="3"/>
        <v>INR  Thirty Eight Thousand Two Hundred &amp; Fifty Two  and Paise Sixty Four Only</v>
      </c>
      <c r="BD35" s="74">
        <v>4243</v>
      </c>
      <c r="BE35" s="74">
        <f t="shared" si="4"/>
        <v>4799.68</v>
      </c>
      <c r="BF35" s="77">
        <f t="shared" si="5"/>
        <v>25458</v>
      </c>
      <c r="BG35" s="15">
        <f t="shared" si="6"/>
        <v>7211.897728</v>
      </c>
      <c r="BH35" s="15">
        <v>5636</v>
      </c>
      <c r="IE35" s="16"/>
      <c r="IF35" s="16"/>
      <c r="IG35" s="16"/>
      <c r="IH35" s="16"/>
      <c r="II35" s="16"/>
    </row>
    <row r="36" spans="1:243" s="15" customFormat="1" ht="39" customHeight="1">
      <c r="A36" s="27">
        <v>24</v>
      </c>
      <c r="B36" s="70" t="s">
        <v>306</v>
      </c>
      <c r="C36" s="48" t="s">
        <v>75</v>
      </c>
      <c r="D36" s="67">
        <v>1</v>
      </c>
      <c r="E36" s="68" t="s">
        <v>472</v>
      </c>
      <c r="F36" s="69">
        <v>6501.01</v>
      </c>
      <c r="G36" s="62"/>
      <c r="H36" s="52"/>
      <c r="I36" s="51" t="s">
        <v>39</v>
      </c>
      <c r="J36" s="53">
        <f>IF(I36="Less(-)",-1,1)</f>
        <v>1</v>
      </c>
      <c r="K36" s="54" t="s">
        <v>64</v>
      </c>
      <c r="L36" s="54" t="s">
        <v>7</v>
      </c>
      <c r="M36" s="63"/>
      <c r="N36" s="62"/>
      <c r="O36" s="62"/>
      <c r="P36" s="64"/>
      <c r="Q36" s="62"/>
      <c r="R36" s="62"/>
      <c r="S36" s="64"/>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65">
        <f t="shared" si="1"/>
        <v>6501.01</v>
      </c>
      <c r="BB36" s="66">
        <f t="shared" si="2"/>
        <v>6501.01</v>
      </c>
      <c r="BC36" s="61" t="str">
        <f>SpellNumber(L36,BB36)</f>
        <v>INR  Six Thousand Five Hundred &amp; One  and Paise One Only</v>
      </c>
      <c r="BD36" s="74">
        <v>4354</v>
      </c>
      <c r="BE36" s="74">
        <f t="shared" si="4"/>
        <v>4925.24</v>
      </c>
      <c r="BF36" s="77">
        <f t="shared" si="5"/>
        <v>4354</v>
      </c>
      <c r="BG36" s="15">
        <f t="shared" si="6"/>
        <v>7353.942512</v>
      </c>
      <c r="BH36" s="15">
        <v>5747</v>
      </c>
      <c r="IE36" s="16"/>
      <c r="IF36" s="16"/>
      <c r="IG36" s="16"/>
      <c r="IH36" s="16"/>
      <c r="II36" s="16"/>
    </row>
    <row r="37" spans="1:243" s="15" customFormat="1" ht="35.25" customHeight="1">
      <c r="A37" s="27">
        <v>25</v>
      </c>
      <c r="B37" s="70" t="s">
        <v>307</v>
      </c>
      <c r="C37" s="48" t="s">
        <v>76</v>
      </c>
      <c r="D37" s="67">
        <v>34</v>
      </c>
      <c r="E37" s="68" t="s">
        <v>260</v>
      </c>
      <c r="F37" s="69">
        <v>832.56</v>
      </c>
      <c r="G37" s="62"/>
      <c r="H37" s="52"/>
      <c r="I37" s="51" t="s">
        <v>39</v>
      </c>
      <c r="J37" s="53">
        <f t="shared" si="0"/>
        <v>1</v>
      </c>
      <c r="K37" s="54" t="s">
        <v>64</v>
      </c>
      <c r="L37" s="54" t="s">
        <v>7</v>
      </c>
      <c r="M37" s="63"/>
      <c r="N37" s="62"/>
      <c r="O37" s="62"/>
      <c r="P37" s="64"/>
      <c r="Q37" s="62"/>
      <c r="R37" s="62"/>
      <c r="S37" s="64"/>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65">
        <f t="shared" si="1"/>
        <v>28307.04</v>
      </c>
      <c r="BB37" s="66">
        <f t="shared" si="2"/>
        <v>28307.04</v>
      </c>
      <c r="BC37" s="61" t="str">
        <f t="shared" si="3"/>
        <v>INR  Twenty Eight Thousand Three Hundred &amp; Seven  and Paise Four Only</v>
      </c>
      <c r="BD37" s="74">
        <v>4465</v>
      </c>
      <c r="BE37" s="74">
        <f t="shared" si="4"/>
        <v>5050.81</v>
      </c>
      <c r="BF37" s="77">
        <f t="shared" si="5"/>
        <v>151810</v>
      </c>
      <c r="BG37" s="15">
        <f t="shared" si="6"/>
        <v>941.791872</v>
      </c>
      <c r="BH37" s="15">
        <v>736</v>
      </c>
      <c r="IE37" s="16"/>
      <c r="IF37" s="16"/>
      <c r="IG37" s="16"/>
      <c r="IH37" s="16"/>
      <c r="II37" s="16"/>
    </row>
    <row r="38" spans="1:243" s="15" customFormat="1" ht="35.25" customHeight="1">
      <c r="A38" s="27">
        <v>26</v>
      </c>
      <c r="B38" s="70" t="s">
        <v>308</v>
      </c>
      <c r="C38" s="48" t="s">
        <v>77</v>
      </c>
      <c r="D38" s="67">
        <v>7</v>
      </c>
      <c r="E38" s="68" t="s">
        <v>260</v>
      </c>
      <c r="F38" s="69">
        <v>846.14</v>
      </c>
      <c r="G38" s="62"/>
      <c r="H38" s="52"/>
      <c r="I38" s="51" t="s">
        <v>39</v>
      </c>
      <c r="J38" s="53">
        <f t="shared" si="0"/>
        <v>1</v>
      </c>
      <c r="K38" s="54" t="s">
        <v>64</v>
      </c>
      <c r="L38" s="54" t="s">
        <v>7</v>
      </c>
      <c r="M38" s="63"/>
      <c r="N38" s="62"/>
      <c r="O38" s="62"/>
      <c r="P38" s="64"/>
      <c r="Q38" s="62"/>
      <c r="R38" s="62"/>
      <c r="S38" s="64"/>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65">
        <f t="shared" si="1"/>
        <v>5922.98</v>
      </c>
      <c r="BB38" s="66">
        <f t="shared" si="2"/>
        <v>5922.98</v>
      </c>
      <c r="BC38" s="61" t="str">
        <f t="shared" si="3"/>
        <v>INR  Five Thousand Nine Hundred &amp; Twenty Two  and Paise Ninety Eight Only</v>
      </c>
      <c r="BD38" s="74">
        <v>4576</v>
      </c>
      <c r="BE38" s="74">
        <f t="shared" si="4"/>
        <v>5176.37</v>
      </c>
      <c r="BF38" s="77">
        <f t="shared" si="5"/>
        <v>32032</v>
      </c>
      <c r="BG38" s="15">
        <f t="shared" si="6"/>
        <v>957.153568</v>
      </c>
      <c r="BH38" s="15">
        <v>748</v>
      </c>
      <c r="IE38" s="16"/>
      <c r="IF38" s="16"/>
      <c r="IG38" s="16"/>
      <c r="IH38" s="16"/>
      <c r="II38" s="16"/>
    </row>
    <row r="39" spans="1:243" s="15" customFormat="1" ht="46.5" customHeight="1">
      <c r="A39" s="27">
        <v>27</v>
      </c>
      <c r="B39" s="70" t="s">
        <v>263</v>
      </c>
      <c r="C39" s="48" t="s">
        <v>78</v>
      </c>
      <c r="D39" s="67">
        <v>140</v>
      </c>
      <c r="E39" s="68" t="s">
        <v>256</v>
      </c>
      <c r="F39" s="69">
        <v>23.76</v>
      </c>
      <c r="G39" s="62"/>
      <c r="H39" s="52"/>
      <c r="I39" s="51" t="s">
        <v>39</v>
      </c>
      <c r="J39" s="53">
        <f t="shared" si="0"/>
        <v>1</v>
      </c>
      <c r="K39" s="54" t="s">
        <v>64</v>
      </c>
      <c r="L39" s="54" t="s">
        <v>7</v>
      </c>
      <c r="M39" s="63"/>
      <c r="N39" s="62"/>
      <c r="O39" s="62"/>
      <c r="P39" s="64"/>
      <c r="Q39" s="62"/>
      <c r="R39" s="62"/>
      <c r="S39" s="64"/>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65">
        <f t="shared" si="1"/>
        <v>3326.4</v>
      </c>
      <c r="BB39" s="66">
        <f t="shared" si="2"/>
        <v>3326.4</v>
      </c>
      <c r="BC39" s="61" t="str">
        <f t="shared" si="3"/>
        <v>INR  Three Thousand Three Hundred &amp; Twenty Six  and Paise Forty Only</v>
      </c>
      <c r="BD39" s="74">
        <v>592</v>
      </c>
      <c r="BE39" s="74">
        <f t="shared" si="4"/>
        <v>669.67</v>
      </c>
      <c r="BF39" s="77">
        <f t="shared" si="5"/>
        <v>82880</v>
      </c>
      <c r="BG39" s="15">
        <f t="shared" si="6"/>
        <v>26.877312</v>
      </c>
      <c r="BH39" s="15">
        <v>21</v>
      </c>
      <c r="IE39" s="16"/>
      <c r="IF39" s="16"/>
      <c r="IG39" s="16"/>
      <c r="IH39" s="16"/>
      <c r="II39" s="16"/>
    </row>
    <row r="40" spans="1:243" s="15" customFormat="1" ht="155.25" customHeight="1">
      <c r="A40" s="27">
        <v>28</v>
      </c>
      <c r="B40" s="70" t="s">
        <v>309</v>
      </c>
      <c r="C40" s="48" t="s">
        <v>79</v>
      </c>
      <c r="D40" s="67">
        <v>11</v>
      </c>
      <c r="E40" s="68" t="s">
        <v>476</v>
      </c>
      <c r="F40" s="69">
        <v>1040.7</v>
      </c>
      <c r="G40" s="62"/>
      <c r="H40" s="52"/>
      <c r="I40" s="51" t="s">
        <v>39</v>
      </c>
      <c r="J40" s="53">
        <f t="shared" si="0"/>
        <v>1</v>
      </c>
      <c r="K40" s="54" t="s">
        <v>64</v>
      </c>
      <c r="L40" s="54" t="s">
        <v>7</v>
      </c>
      <c r="M40" s="63"/>
      <c r="N40" s="62"/>
      <c r="O40" s="62"/>
      <c r="P40" s="64"/>
      <c r="Q40" s="62"/>
      <c r="R40" s="62"/>
      <c r="S40" s="64"/>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65">
        <f t="shared" si="1"/>
        <v>11447.7</v>
      </c>
      <c r="BB40" s="66">
        <f t="shared" si="2"/>
        <v>11447.7</v>
      </c>
      <c r="BC40" s="61" t="str">
        <f t="shared" si="3"/>
        <v>INR  Eleven Thousand Four Hundred &amp; Forty Seven  and Paise Seventy Only</v>
      </c>
      <c r="BD40" s="74">
        <v>604</v>
      </c>
      <c r="BE40" s="74">
        <f t="shared" si="4"/>
        <v>683.24</v>
      </c>
      <c r="BF40" s="77">
        <f t="shared" si="5"/>
        <v>6644</v>
      </c>
      <c r="BG40" s="15">
        <f t="shared" si="6"/>
        <v>1177.23984</v>
      </c>
      <c r="BH40" s="15">
        <v>920</v>
      </c>
      <c r="IE40" s="16"/>
      <c r="IF40" s="16"/>
      <c r="IG40" s="16"/>
      <c r="IH40" s="16"/>
      <c r="II40" s="16"/>
    </row>
    <row r="41" spans="1:243" s="15" customFormat="1" ht="158.25" customHeight="1">
      <c r="A41" s="27">
        <v>29</v>
      </c>
      <c r="B41" s="70" t="s">
        <v>310</v>
      </c>
      <c r="C41" s="48" t="s">
        <v>80</v>
      </c>
      <c r="D41" s="67">
        <v>5.5</v>
      </c>
      <c r="E41" s="68" t="s">
        <v>476</v>
      </c>
      <c r="F41" s="69">
        <v>1046.36</v>
      </c>
      <c r="G41" s="62"/>
      <c r="H41" s="52"/>
      <c r="I41" s="51" t="s">
        <v>39</v>
      </c>
      <c r="J41" s="53">
        <f t="shared" si="0"/>
        <v>1</v>
      </c>
      <c r="K41" s="54" t="s">
        <v>64</v>
      </c>
      <c r="L41" s="54" t="s">
        <v>7</v>
      </c>
      <c r="M41" s="63"/>
      <c r="N41" s="62"/>
      <c r="O41" s="62"/>
      <c r="P41" s="64"/>
      <c r="Q41" s="62"/>
      <c r="R41" s="62"/>
      <c r="S41" s="64"/>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65">
        <f t="shared" si="1"/>
        <v>5754.98</v>
      </c>
      <c r="BB41" s="66">
        <f t="shared" si="2"/>
        <v>5754.98</v>
      </c>
      <c r="BC41" s="61" t="str">
        <f t="shared" si="3"/>
        <v>INR  Five Thousand Seven Hundred &amp; Fifty Four  and Paise Ninety Eight Only</v>
      </c>
      <c r="BD41" s="74">
        <v>616</v>
      </c>
      <c r="BE41" s="74">
        <f t="shared" si="4"/>
        <v>696.82</v>
      </c>
      <c r="BF41" s="77">
        <f t="shared" si="5"/>
        <v>3388</v>
      </c>
      <c r="BG41" s="15">
        <f t="shared" si="6"/>
        <v>1183.642432</v>
      </c>
      <c r="BH41" s="15">
        <v>925</v>
      </c>
      <c r="IE41" s="16"/>
      <c r="IF41" s="16"/>
      <c r="IG41" s="16"/>
      <c r="IH41" s="16"/>
      <c r="II41" s="16"/>
    </row>
    <row r="42" spans="1:243" s="15" customFormat="1" ht="149.25" customHeight="1">
      <c r="A42" s="27">
        <v>30</v>
      </c>
      <c r="B42" s="70" t="s">
        <v>311</v>
      </c>
      <c r="C42" s="48" t="s">
        <v>81</v>
      </c>
      <c r="D42" s="67">
        <v>47.6</v>
      </c>
      <c r="E42" s="68" t="s">
        <v>476</v>
      </c>
      <c r="F42" s="69">
        <v>1254.5</v>
      </c>
      <c r="G42" s="62"/>
      <c r="H42" s="52"/>
      <c r="I42" s="51" t="s">
        <v>39</v>
      </c>
      <c r="J42" s="53">
        <v>1</v>
      </c>
      <c r="K42" s="54" t="s">
        <v>64</v>
      </c>
      <c r="L42" s="54" t="s">
        <v>7</v>
      </c>
      <c r="M42" s="63"/>
      <c r="N42" s="62"/>
      <c r="O42" s="62"/>
      <c r="P42" s="64"/>
      <c r="Q42" s="62"/>
      <c r="R42" s="62"/>
      <c r="S42" s="64"/>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65">
        <f t="shared" si="1"/>
        <v>59714.2</v>
      </c>
      <c r="BB42" s="66">
        <f t="shared" si="2"/>
        <v>59714.2</v>
      </c>
      <c r="BC42" s="61" t="s">
        <v>262</v>
      </c>
      <c r="BD42" s="74">
        <v>186</v>
      </c>
      <c r="BE42" s="74">
        <f t="shared" si="4"/>
        <v>210.4</v>
      </c>
      <c r="BF42" s="77">
        <f t="shared" si="5"/>
        <v>8853.6</v>
      </c>
      <c r="BG42" s="15">
        <f t="shared" si="6"/>
        <v>1419.0904</v>
      </c>
      <c r="BH42" s="15">
        <v>1109</v>
      </c>
      <c r="IE42" s="16"/>
      <c r="IF42" s="16"/>
      <c r="IG42" s="16"/>
      <c r="IH42" s="16"/>
      <c r="II42" s="16"/>
    </row>
    <row r="43" spans="1:243" s="15" customFormat="1" ht="149.25" customHeight="1">
      <c r="A43" s="27">
        <v>31</v>
      </c>
      <c r="B43" s="70" t="s">
        <v>312</v>
      </c>
      <c r="C43" s="48" t="s">
        <v>82</v>
      </c>
      <c r="D43" s="67">
        <v>23.8</v>
      </c>
      <c r="E43" s="68" t="s">
        <v>476</v>
      </c>
      <c r="F43" s="69">
        <v>1260.16</v>
      </c>
      <c r="G43" s="62"/>
      <c r="H43" s="52"/>
      <c r="I43" s="51" t="s">
        <v>39</v>
      </c>
      <c r="J43" s="53">
        <f t="shared" si="0"/>
        <v>1</v>
      </c>
      <c r="K43" s="54" t="s">
        <v>64</v>
      </c>
      <c r="L43" s="54" t="s">
        <v>7</v>
      </c>
      <c r="M43" s="63"/>
      <c r="N43" s="62"/>
      <c r="O43" s="62"/>
      <c r="P43" s="64"/>
      <c r="Q43" s="62"/>
      <c r="R43" s="62"/>
      <c r="S43" s="64"/>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65">
        <f t="shared" si="1"/>
        <v>29991.81</v>
      </c>
      <c r="BB43" s="66">
        <f t="shared" si="2"/>
        <v>29991.81</v>
      </c>
      <c r="BC43" s="61" t="str">
        <f t="shared" si="3"/>
        <v>INR  Twenty Nine Thousand Nine Hundred &amp; Ninety One  and Paise Eighty One Only</v>
      </c>
      <c r="BD43" s="74">
        <v>21</v>
      </c>
      <c r="BE43" s="74">
        <f t="shared" si="4"/>
        <v>23.76</v>
      </c>
      <c r="BF43" s="77">
        <f t="shared" si="5"/>
        <v>499.8</v>
      </c>
      <c r="BG43" s="15">
        <f t="shared" si="6"/>
        <v>1425.492992</v>
      </c>
      <c r="BH43" s="15">
        <v>1114</v>
      </c>
      <c r="IE43" s="16"/>
      <c r="IF43" s="16"/>
      <c r="IG43" s="16"/>
      <c r="IH43" s="16"/>
      <c r="II43" s="16"/>
    </row>
    <row r="44" spans="1:243" s="15" customFormat="1" ht="101.25" customHeight="1">
      <c r="A44" s="27">
        <v>32</v>
      </c>
      <c r="B44" s="70" t="s">
        <v>313</v>
      </c>
      <c r="C44" s="48" t="s">
        <v>83</v>
      </c>
      <c r="D44" s="67">
        <v>50</v>
      </c>
      <c r="E44" s="68" t="s">
        <v>476</v>
      </c>
      <c r="F44" s="69">
        <v>1158.35</v>
      </c>
      <c r="G44" s="62"/>
      <c r="H44" s="52"/>
      <c r="I44" s="51" t="s">
        <v>39</v>
      </c>
      <c r="J44" s="53">
        <f t="shared" si="0"/>
        <v>1</v>
      </c>
      <c r="K44" s="54" t="s">
        <v>64</v>
      </c>
      <c r="L44" s="54" t="s">
        <v>7</v>
      </c>
      <c r="M44" s="63"/>
      <c r="N44" s="62"/>
      <c r="O44" s="62"/>
      <c r="P44" s="64"/>
      <c r="Q44" s="62"/>
      <c r="R44" s="62"/>
      <c r="S44" s="64"/>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65">
        <f t="shared" si="1"/>
        <v>57917.5</v>
      </c>
      <c r="BB44" s="66">
        <f t="shared" si="2"/>
        <v>57917.5</v>
      </c>
      <c r="BC44" s="61" t="str">
        <f t="shared" si="3"/>
        <v>INR  Fifty Seven Thousand Nine Hundred &amp; Seventeen  and Paise Fifty Only</v>
      </c>
      <c r="BD44" s="74">
        <v>75572</v>
      </c>
      <c r="BE44" s="74">
        <f t="shared" si="4"/>
        <v>85487.05</v>
      </c>
      <c r="BF44" s="77">
        <f t="shared" si="5"/>
        <v>3778600</v>
      </c>
      <c r="BG44" s="15">
        <f t="shared" si="6"/>
        <v>1310.32552</v>
      </c>
      <c r="BH44" s="15">
        <v>1024</v>
      </c>
      <c r="IE44" s="16"/>
      <c r="IF44" s="16"/>
      <c r="IG44" s="16"/>
      <c r="IH44" s="16"/>
      <c r="II44" s="16"/>
    </row>
    <row r="45" spans="1:243" s="15" customFormat="1" ht="99" customHeight="1">
      <c r="A45" s="27">
        <v>33</v>
      </c>
      <c r="B45" s="70" t="s">
        <v>314</v>
      </c>
      <c r="C45" s="48" t="s">
        <v>84</v>
      </c>
      <c r="D45" s="67">
        <v>3</v>
      </c>
      <c r="E45" s="68" t="s">
        <v>476</v>
      </c>
      <c r="F45" s="69">
        <v>1171.92</v>
      </c>
      <c r="G45" s="62"/>
      <c r="H45" s="52"/>
      <c r="I45" s="51" t="s">
        <v>39</v>
      </c>
      <c r="J45" s="53">
        <f t="shared" si="0"/>
        <v>1</v>
      </c>
      <c r="K45" s="54" t="s">
        <v>64</v>
      </c>
      <c r="L45" s="54" t="s">
        <v>7</v>
      </c>
      <c r="M45" s="63"/>
      <c r="N45" s="62"/>
      <c r="O45" s="62"/>
      <c r="P45" s="64"/>
      <c r="Q45" s="62"/>
      <c r="R45" s="62"/>
      <c r="S45" s="64"/>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65">
        <f t="shared" si="1"/>
        <v>3515.76</v>
      </c>
      <c r="BB45" s="66">
        <f t="shared" si="2"/>
        <v>3515.76</v>
      </c>
      <c r="BC45" s="61" t="str">
        <f t="shared" si="3"/>
        <v>INR  Three Thousand Five Hundred &amp; Fifteen  and Paise Seventy Six Only</v>
      </c>
      <c r="BD45" s="74">
        <v>75772</v>
      </c>
      <c r="BE45" s="74">
        <f t="shared" si="4"/>
        <v>85713.29</v>
      </c>
      <c r="BF45" s="77">
        <f t="shared" si="5"/>
        <v>227316</v>
      </c>
      <c r="BG45" s="15">
        <f t="shared" si="6"/>
        <v>1325.675904</v>
      </c>
      <c r="BH45" s="15">
        <v>1036</v>
      </c>
      <c r="IE45" s="16"/>
      <c r="IF45" s="16"/>
      <c r="IG45" s="16"/>
      <c r="IH45" s="16"/>
      <c r="II45" s="16"/>
    </row>
    <row r="46" spans="1:243" s="15" customFormat="1" ht="144.75" customHeight="1">
      <c r="A46" s="27">
        <v>34</v>
      </c>
      <c r="B46" s="70" t="s">
        <v>315</v>
      </c>
      <c r="C46" s="48" t="s">
        <v>85</v>
      </c>
      <c r="D46" s="67">
        <v>5</v>
      </c>
      <c r="E46" s="68" t="s">
        <v>476</v>
      </c>
      <c r="F46" s="69">
        <v>1312.19</v>
      </c>
      <c r="G46" s="62"/>
      <c r="H46" s="52"/>
      <c r="I46" s="51" t="s">
        <v>39</v>
      </c>
      <c r="J46" s="53">
        <f t="shared" si="0"/>
        <v>1</v>
      </c>
      <c r="K46" s="54" t="s">
        <v>64</v>
      </c>
      <c r="L46" s="54" t="s">
        <v>7</v>
      </c>
      <c r="M46" s="63"/>
      <c r="N46" s="62"/>
      <c r="O46" s="62"/>
      <c r="P46" s="64"/>
      <c r="Q46" s="62"/>
      <c r="R46" s="62"/>
      <c r="S46" s="64"/>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65">
        <f t="shared" si="1"/>
        <v>6560.95</v>
      </c>
      <c r="BB46" s="66">
        <f t="shared" si="2"/>
        <v>6560.95</v>
      </c>
      <c r="BC46" s="61" t="str">
        <f t="shared" si="3"/>
        <v>INR  Six Thousand Five Hundred &amp; Sixty  and Paise Ninety Five Only</v>
      </c>
      <c r="BD46" s="74">
        <v>75972</v>
      </c>
      <c r="BE46" s="74">
        <f t="shared" si="4"/>
        <v>85939.53</v>
      </c>
      <c r="BF46" s="77">
        <f t="shared" si="5"/>
        <v>379860</v>
      </c>
      <c r="BG46" s="15">
        <f t="shared" si="6"/>
        <v>1484.349328</v>
      </c>
      <c r="BH46" s="15">
        <v>1160</v>
      </c>
      <c r="IE46" s="16"/>
      <c r="IF46" s="16"/>
      <c r="IG46" s="16"/>
      <c r="IH46" s="16"/>
      <c r="II46" s="16"/>
    </row>
    <row r="47" spans="1:243" s="15" customFormat="1" ht="139.5" customHeight="1">
      <c r="A47" s="27">
        <v>35</v>
      </c>
      <c r="B47" s="70" t="s">
        <v>617</v>
      </c>
      <c r="C47" s="48" t="s">
        <v>86</v>
      </c>
      <c r="D47" s="67">
        <v>1</v>
      </c>
      <c r="E47" s="68" t="s">
        <v>476</v>
      </c>
      <c r="F47" s="69">
        <v>1325.77</v>
      </c>
      <c r="G47" s="62"/>
      <c r="H47" s="52"/>
      <c r="I47" s="51" t="s">
        <v>39</v>
      </c>
      <c r="J47" s="53">
        <f t="shared" si="0"/>
        <v>1</v>
      </c>
      <c r="K47" s="54" t="s">
        <v>64</v>
      </c>
      <c r="L47" s="54" t="s">
        <v>7</v>
      </c>
      <c r="M47" s="63"/>
      <c r="N47" s="62"/>
      <c r="O47" s="62"/>
      <c r="P47" s="64"/>
      <c r="Q47" s="62"/>
      <c r="R47" s="62"/>
      <c r="S47" s="64"/>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65">
        <f t="shared" si="1"/>
        <v>1325.77</v>
      </c>
      <c r="BB47" s="66">
        <f t="shared" si="2"/>
        <v>1325.77</v>
      </c>
      <c r="BC47" s="61" t="str">
        <f t="shared" si="3"/>
        <v>INR  One Thousand Three Hundred &amp; Twenty Five  and Paise Seventy Seven Only</v>
      </c>
      <c r="BD47" s="74">
        <v>3955</v>
      </c>
      <c r="BE47" s="74">
        <f t="shared" si="4"/>
        <v>4473.9</v>
      </c>
      <c r="BF47" s="77">
        <f t="shared" si="5"/>
        <v>3955</v>
      </c>
      <c r="BG47" s="15">
        <f t="shared" si="6"/>
        <v>1499.711024</v>
      </c>
      <c r="BH47" s="15">
        <v>1172</v>
      </c>
      <c r="IE47" s="16"/>
      <c r="IF47" s="16"/>
      <c r="IG47" s="16"/>
      <c r="IH47" s="16"/>
      <c r="II47" s="16"/>
    </row>
    <row r="48" spans="1:243" s="15" customFormat="1" ht="36" customHeight="1">
      <c r="A48" s="27">
        <v>36</v>
      </c>
      <c r="B48" s="70" t="s">
        <v>316</v>
      </c>
      <c r="C48" s="48" t="s">
        <v>87</v>
      </c>
      <c r="D48" s="67">
        <v>12</v>
      </c>
      <c r="E48" s="68" t="s">
        <v>476</v>
      </c>
      <c r="F48" s="69">
        <v>236.42</v>
      </c>
      <c r="G48" s="62"/>
      <c r="H48" s="52"/>
      <c r="I48" s="51" t="s">
        <v>39</v>
      </c>
      <c r="J48" s="53">
        <f t="shared" si="0"/>
        <v>1</v>
      </c>
      <c r="K48" s="54" t="s">
        <v>64</v>
      </c>
      <c r="L48" s="54" t="s">
        <v>7</v>
      </c>
      <c r="M48" s="63"/>
      <c r="N48" s="62"/>
      <c r="O48" s="62"/>
      <c r="P48" s="64"/>
      <c r="Q48" s="62"/>
      <c r="R48" s="62"/>
      <c r="S48" s="64"/>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65">
        <f t="shared" si="1"/>
        <v>2837.04</v>
      </c>
      <c r="BB48" s="66">
        <f t="shared" si="2"/>
        <v>2837.04</v>
      </c>
      <c r="BC48" s="61" t="str">
        <f t="shared" si="3"/>
        <v>INR  Two Thousand Eight Hundred &amp; Thirty Seven  and Paise Four Only</v>
      </c>
      <c r="BD48" s="74">
        <v>3969</v>
      </c>
      <c r="BE48" s="74">
        <f t="shared" si="4"/>
        <v>4489.73</v>
      </c>
      <c r="BF48" s="77">
        <f t="shared" si="5"/>
        <v>47628</v>
      </c>
      <c r="BG48" s="15">
        <f t="shared" si="6"/>
        <v>267.438304</v>
      </c>
      <c r="BH48" s="15">
        <v>209</v>
      </c>
      <c r="IE48" s="16"/>
      <c r="IF48" s="16"/>
      <c r="IG48" s="16"/>
      <c r="IH48" s="16"/>
      <c r="II48" s="16"/>
    </row>
    <row r="49" spans="1:243" s="15" customFormat="1" ht="262.5" customHeight="1">
      <c r="A49" s="27">
        <v>37</v>
      </c>
      <c r="B49" s="70" t="s">
        <v>317</v>
      </c>
      <c r="C49" s="48" t="s">
        <v>88</v>
      </c>
      <c r="D49" s="67">
        <v>30</v>
      </c>
      <c r="E49" s="68" t="s">
        <v>476</v>
      </c>
      <c r="F49" s="69">
        <v>1453.59</v>
      </c>
      <c r="G49" s="62"/>
      <c r="H49" s="52"/>
      <c r="I49" s="51" t="s">
        <v>39</v>
      </c>
      <c r="J49" s="53">
        <f t="shared" si="0"/>
        <v>1</v>
      </c>
      <c r="K49" s="54" t="s">
        <v>64</v>
      </c>
      <c r="L49" s="54" t="s">
        <v>7</v>
      </c>
      <c r="M49" s="63"/>
      <c r="N49" s="62"/>
      <c r="O49" s="62"/>
      <c r="P49" s="64"/>
      <c r="Q49" s="62"/>
      <c r="R49" s="62"/>
      <c r="S49" s="64"/>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65">
        <f t="shared" si="1"/>
        <v>43607.7</v>
      </c>
      <c r="BB49" s="66">
        <f t="shared" si="2"/>
        <v>43607.7</v>
      </c>
      <c r="BC49" s="61" t="str">
        <f t="shared" si="3"/>
        <v>INR  Forty Three Thousand Six Hundred &amp; Seven  and Paise Seventy Only</v>
      </c>
      <c r="BD49" s="74">
        <v>3983</v>
      </c>
      <c r="BE49" s="74">
        <f t="shared" si="4"/>
        <v>4505.57</v>
      </c>
      <c r="BF49" s="77">
        <f t="shared" si="5"/>
        <v>119490</v>
      </c>
      <c r="BG49" s="15">
        <f t="shared" si="6"/>
        <v>1644.301008</v>
      </c>
      <c r="BH49" s="15">
        <v>1285</v>
      </c>
      <c r="IE49" s="16"/>
      <c r="IF49" s="16"/>
      <c r="IG49" s="16"/>
      <c r="IH49" s="16"/>
      <c r="II49" s="16"/>
    </row>
    <row r="50" spans="1:243" s="15" customFormat="1" ht="143.25" customHeight="1">
      <c r="A50" s="27">
        <v>38</v>
      </c>
      <c r="B50" s="70" t="s">
        <v>318</v>
      </c>
      <c r="C50" s="48" t="s">
        <v>89</v>
      </c>
      <c r="D50" s="67">
        <v>30</v>
      </c>
      <c r="E50" s="68" t="s">
        <v>476</v>
      </c>
      <c r="F50" s="69">
        <v>1459.25</v>
      </c>
      <c r="G50" s="62"/>
      <c r="H50" s="52"/>
      <c r="I50" s="51" t="s">
        <v>39</v>
      </c>
      <c r="J50" s="53">
        <f t="shared" si="0"/>
        <v>1</v>
      </c>
      <c r="K50" s="54" t="s">
        <v>64</v>
      </c>
      <c r="L50" s="54" t="s">
        <v>7</v>
      </c>
      <c r="M50" s="63"/>
      <c r="N50" s="62"/>
      <c r="O50" s="62"/>
      <c r="P50" s="64"/>
      <c r="Q50" s="62"/>
      <c r="R50" s="62"/>
      <c r="S50" s="64"/>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65">
        <f t="shared" si="1"/>
        <v>43777.5</v>
      </c>
      <c r="BB50" s="66">
        <f t="shared" si="2"/>
        <v>43777.5</v>
      </c>
      <c r="BC50" s="61" t="str">
        <f t="shared" si="3"/>
        <v>INR  Forty Three Thousand Seven Hundred &amp; Seventy Seven  and Paise Fifty Only</v>
      </c>
      <c r="BD50" s="74">
        <v>446</v>
      </c>
      <c r="BE50" s="74">
        <f t="shared" si="4"/>
        <v>504.52</v>
      </c>
      <c r="BF50" s="77">
        <f t="shared" si="5"/>
        <v>13380</v>
      </c>
      <c r="BG50" s="15">
        <f t="shared" si="6"/>
        <v>1650.7036</v>
      </c>
      <c r="BH50" s="15">
        <v>1290</v>
      </c>
      <c r="IE50" s="16"/>
      <c r="IF50" s="16"/>
      <c r="IG50" s="16"/>
      <c r="IH50" s="16"/>
      <c r="II50" s="16"/>
    </row>
    <row r="51" spans="1:243" s="15" customFormat="1" ht="141" customHeight="1">
      <c r="A51" s="27">
        <v>39</v>
      </c>
      <c r="B51" s="70" t="s">
        <v>319</v>
      </c>
      <c r="C51" s="48" t="s">
        <v>90</v>
      </c>
      <c r="D51" s="67">
        <v>60</v>
      </c>
      <c r="E51" s="68" t="s">
        <v>256</v>
      </c>
      <c r="F51" s="69">
        <v>381.21</v>
      </c>
      <c r="G51" s="62"/>
      <c r="H51" s="52"/>
      <c r="I51" s="51" t="s">
        <v>39</v>
      </c>
      <c r="J51" s="53">
        <f t="shared" si="0"/>
        <v>1</v>
      </c>
      <c r="K51" s="54" t="s">
        <v>64</v>
      </c>
      <c r="L51" s="54" t="s">
        <v>7</v>
      </c>
      <c r="M51" s="63"/>
      <c r="N51" s="62"/>
      <c r="O51" s="62"/>
      <c r="P51" s="64"/>
      <c r="Q51" s="62"/>
      <c r="R51" s="62"/>
      <c r="S51" s="64"/>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65">
        <f t="shared" si="1"/>
        <v>22872.6</v>
      </c>
      <c r="BB51" s="66">
        <f t="shared" si="2"/>
        <v>22872.6</v>
      </c>
      <c r="BC51" s="61" t="str">
        <f t="shared" si="3"/>
        <v>INR  Twenty Two Thousand Eight Hundred &amp; Seventy Two  and Paise Sixty Only</v>
      </c>
      <c r="BD51" s="74">
        <v>446</v>
      </c>
      <c r="BE51" s="74">
        <f t="shared" si="4"/>
        <v>504.52</v>
      </c>
      <c r="BF51" s="77">
        <f t="shared" si="5"/>
        <v>26760</v>
      </c>
      <c r="BG51" s="15">
        <f t="shared" si="6"/>
        <v>431.224752</v>
      </c>
      <c r="BH51" s="15">
        <v>337</v>
      </c>
      <c r="IE51" s="16"/>
      <c r="IF51" s="16"/>
      <c r="IG51" s="16"/>
      <c r="IH51" s="16"/>
      <c r="II51" s="16"/>
    </row>
    <row r="52" spans="1:243" s="15" customFormat="1" ht="141" customHeight="1">
      <c r="A52" s="27">
        <v>40</v>
      </c>
      <c r="B52" s="70" t="s">
        <v>320</v>
      </c>
      <c r="C52" s="48" t="s">
        <v>91</v>
      </c>
      <c r="D52" s="67">
        <v>8</v>
      </c>
      <c r="E52" s="68" t="s">
        <v>256</v>
      </c>
      <c r="F52" s="69">
        <v>386.94</v>
      </c>
      <c r="G52" s="62"/>
      <c r="H52" s="52"/>
      <c r="I52" s="51" t="s">
        <v>39</v>
      </c>
      <c r="J52" s="53">
        <f t="shared" si="0"/>
        <v>1</v>
      </c>
      <c r="K52" s="54" t="s">
        <v>64</v>
      </c>
      <c r="L52" s="54" t="s">
        <v>7</v>
      </c>
      <c r="M52" s="63"/>
      <c r="N52" s="62"/>
      <c r="O52" s="62"/>
      <c r="P52" s="64"/>
      <c r="Q52" s="62"/>
      <c r="R52" s="62"/>
      <c r="S52" s="64"/>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65">
        <f t="shared" si="1"/>
        <v>3095.52</v>
      </c>
      <c r="BB52" s="66">
        <f t="shared" si="2"/>
        <v>3095.52</v>
      </c>
      <c r="BC52" s="61" t="str">
        <f t="shared" si="3"/>
        <v>INR  Three Thousand  &amp;Ninety Five  and Paise Fifty Two Only</v>
      </c>
      <c r="BD52" s="74">
        <v>446</v>
      </c>
      <c r="BE52" s="74">
        <f t="shared" si="4"/>
        <v>504.52</v>
      </c>
      <c r="BF52" s="77">
        <f t="shared" si="5"/>
        <v>3568</v>
      </c>
      <c r="BG52" s="15">
        <f t="shared" si="6"/>
        <v>437.706528</v>
      </c>
      <c r="BH52" s="15">
        <v>342.06</v>
      </c>
      <c r="IE52" s="16"/>
      <c r="IF52" s="16"/>
      <c r="IG52" s="16"/>
      <c r="IH52" s="16"/>
      <c r="II52" s="16"/>
    </row>
    <row r="53" spans="1:243" s="15" customFormat="1" ht="54.75" customHeight="1">
      <c r="A53" s="27">
        <v>41</v>
      </c>
      <c r="B53" s="70" t="s">
        <v>321</v>
      </c>
      <c r="C53" s="48" t="s">
        <v>92</v>
      </c>
      <c r="D53" s="67">
        <v>8</v>
      </c>
      <c r="E53" s="68" t="s">
        <v>256</v>
      </c>
      <c r="F53" s="69">
        <v>727.36</v>
      </c>
      <c r="G53" s="62"/>
      <c r="H53" s="52"/>
      <c r="I53" s="51" t="s">
        <v>39</v>
      </c>
      <c r="J53" s="53">
        <f t="shared" si="0"/>
        <v>1</v>
      </c>
      <c r="K53" s="54" t="s">
        <v>64</v>
      </c>
      <c r="L53" s="54" t="s">
        <v>7</v>
      </c>
      <c r="M53" s="63"/>
      <c r="N53" s="62"/>
      <c r="O53" s="62"/>
      <c r="P53" s="64"/>
      <c r="Q53" s="62"/>
      <c r="R53" s="62"/>
      <c r="S53" s="64"/>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65">
        <f t="shared" si="1"/>
        <v>5818.88</v>
      </c>
      <c r="BB53" s="66">
        <f t="shared" si="2"/>
        <v>5818.88</v>
      </c>
      <c r="BC53" s="61" t="str">
        <f t="shared" si="3"/>
        <v>INR  Five Thousand Eight Hundred &amp; Eighteen  and Paise Eighty Eight Only</v>
      </c>
      <c r="BD53" s="74">
        <v>2581</v>
      </c>
      <c r="BE53" s="74">
        <f t="shared" si="4"/>
        <v>2919.63</v>
      </c>
      <c r="BF53" s="77">
        <f t="shared" si="5"/>
        <v>20648</v>
      </c>
      <c r="BG53" s="15">
        <f t="shared" si="6"/>
        <v>822.789632</v>
      </c>
      <c r="BH53" s="15">
        <v>643</v>
      </c>
      <c r="IE53" s="16"/>
      <c r="IF53" s="16"/>
      <c r="IG53" s="16"/>
      <c r="IH53" s="16"/>
      <c r="II53" s="16"/>
    </row>
    <row r="54" spans="1:243" s="15" customFormat="1" ht="64.5" customHeight="1">
      <c r="A54" s="27">
        <v>42</v>
      </c>
      <c r="B54" s="70" t="s">
        <v>322</v>
      </c>
      <c r="C54" s="48" t="s">
        <v>93</v>
      </c>
      <c r="D54" s="67">
        <v>5</v>
      </c>
      <c r="E54" s="68" t="s">
        <v>256</v>
      </c>
      <c r="F54" s="69">
        <v>740.94</v>
      </c>
      <c r="G54" s="62"/>
      <c r="H54" s="52"/>
      <c r="I54" s="51" t="s">
        <v>39</v>
      </c>
      <c r="J54" s="53">
        <f t="shared" si="0"/>
        <v>1</v>
      </c>
      <c r="K54" s="54" t="s">
        <v>64</v>
      </c>
      <c r="L54" s="54" t="s">
        <v>7</v>
      </c>
      <c r="M54" s="63"/>
      <c r="N54" s="62"/>
      <c r="O54" s="62"/>
      <c r="P54" s="64"/>
      <c r="Q54" s="62"/>
      <c r="R54" s="62"/>
      <c r="S54" s="64"/>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65">
        <f t="shared" si="1"/>
        <v>3704.7</v>
      </c>
      <c r="BB54" s="66">
        <f t="shared" si="2"/>
        <v>3704.7</v>
      </c>
      <c r="BC54" s="61" t="str">
        <f t="shared" si="3"/>
        <v>INR  Three Thousand Seven Hundred &amp; Four  and Paise Seventy Only</v>
      </c>
      <c r="BD54" s="74">
        <v>2595</v>
      </c>
      <c r="BE54" s="74">
        <f t="shared" si="4"/>
        <v>2935.46</v>
      </c>
      <c r="BF54" s="77">
        <f t="shared" si="5"/>
        <v>12975</v>
      </c>
      <c r="BG54" s="15">
        <f t="shared" si="6"/>
        <v>838.151328</v>
      </c>
      <c r="BH54" s="15">
        <v>655</v>
      </c>
      <c r="IE54" s="16"/>
      <c r="IF54" s="16"/>
      <c r="IG54" s="16"/>
      <c r="IH54" s="16"/>
      <c r="II54" s="16"/>
    </row>
    <row r="55" spans="1:243" s="15" customFormat="1" ht="101.25" customHeight="1">
      <c r="A55" s="27">
        <v>43</v>
      </c>
      <c r="B55" s="70" t="s">
        <v>323</v>
      </c>
      <c r="C55" s="48" t="s">
        <v>94</v>
      </c>
      <c r="D55" s="67">
        <v>250</v>
      </c>
      <c r="E55" s="68" t="s">
        <v>260</v>
      </c>
      <c r="F55" s="69">
        <v>150.45</v>
      </c>
      <c r="G55" s="62"/>
      <c r="H55" s="52"/>
      <c r="I55" s="51" t="s">
        <v>39</v>
      </c>
      <c r="J55" s="53">
        <f t="shared" si="0"/>
        <v>1</v>
      </c>
      <c r="K55" s="54" t="s">
        <v>64</v>
      </c>
      <c r="L55" s="54" t="s">
        <v>7</v>
      </c>
      <c r="M55" s="63"/>
      <c r="N55" s="62"/>
      <c r="O55" s="62"/>
      <c r="P55" s="64"/>
      <c r="Q55" s="62"/>
      <c r="R55" s="62"/>
      <c r="S55" s="64"/>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65">
        <f t="shared" si="1"/>
        <v>37612.5</v>
      </c>
      <c r="BB55" s="66">
        <f t="shared" si="2"/>
        <v>37612.5</v>
      </c>
      <c r="BC55" s="61" t="str">
        <f t="shared" si="3"/>
        <v>INR  Thirty Seven Thousand Six Hundred &amp; Twelve  and Paise Fifty Only</v>
      </c>
      <c r="BD55" s="74">
        <v>2609</v>
      </c>
      <c r="BE55" s="74">
        <f t="shared" si="4"/>
        <v>2951.3</v>
      </c>
      <c r="BF55" s="77">
        <f t="shared" si="5"/>
        <v>652250</v>
      </c>
      <c r="BG55" s="15">
        <f t="shared" si="6"/>
        <v>170.18904</v>
      </c>
      <c r="BH55" s="15">
        <v>133</v>
      </c>
      <c r="IE55" s="16"/>
      <c r="IF55" s="16"/>
      <c r="IG55" s="16"/>
      <c r="IH55" s="16"/>
      <c r="II55" s="16"/>
    </row>
    <row r="56" spans="1:243" s="15" customFormat="1" ht="95.25" customHeight="1">
      <c r="A56" s="27">
        <v>44</v>
      </c>
      <c r="B56" s="70" t="s">
        <v>324</v>
      </c>
      <c r="C56" s="48" t="s">
        <v>95</v>
      </c>
      <c r="D56" s="67">
        <v>75</v>
      </c>
      <c r="E56" s="68" t="s">
        <v>260</v>
      </c>
      <c r="F56" s="69">
        <v>154.97</v>
      </c>
      <c r="G56" s="62"/>
      <c r="H56" s="52"/>
      <c r="I56" s="51" t="s">
        <v>39</v>
      </c>
      <c r="J56" s="53">
        <f t="shared" si="0"/>
        <v>1</v>
      </c>
      <c r="K56" s="54" t="s">
        <v>64</v>
      </c>
      <c r="L56" s="54" t="s">
        <v>7</v>
      </c>
      <c r="M56" s="63"/>
      <c r="N56" s="62"/>
      <c r="O56" s="62"/>
      <c r="P56" s="64"/>
      <c r="Q56" s="62"/>
      <c r="R56" s="62"/>
      <c r="S56" s="64"/>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65">
        <f t="shared" si="1"/>
        <v>11622.75</v>
      </c>
      <c r="BB56" s="66">
        <f t="shared" si="2"/>
        <v>11622.75</v>
      </c>
      <c r="BC56" s="61" t="str">
        <f t="shared" si="3"/>
        <v>INR  Eleven Thousand Six Hundred &amp; Twenty Two  and Paise Seventy Five Only</v>
      </c>
      <c r="BD56" s="74">
        <v>122</v>
      </c>
      <c r="BE56" s="74">
        <f t="shared" si="4"/>
        <v>138.01</v>
      </c>
      <c r="BF56" s="77">
        <f t="shared" si="5"/>
        <v>9150</v>
      </c>
      <c r="BG56" s="15">
        <f t="shared" si="6"/>
        <v>175.302064</v>
      </c>
      <c r="BH56" s="15">
        <v>137</v>
      </c>
      <c r="IE56" s="16"/>
      <c r="IF56" s="16"/>
      <c r="IG56" s="16"/>
      <c r="IH56" s="16"/>
      <c r="II56" s="16"/>
    </row>
    <row r="57" spans="1:243" s="15" customFormat="1" ht="96" customHeight="1">
      <c r="A57" s="27">
        <v>45</v>
      </c>
      <c r="B57" s="70" t="s">
        <v>325</v>
      </c>
      <c r="C57" s="48" t="s">
        <v>96</v>
      </c>
      <c r="D57" s="67">
        <v>10</v>
      </c>
      <c r="E57" s="68" t="s">
        <v>260</v>
      </c>
      <c r="F57" s="69">
        <v>159.5</v>
      </c>
      <c r="G57" s="62"/>
      <c r="H57" s="52"/>
      <c r="I57" s="51" t="s">
        <v>39</v>
      </c>
      <c r="J57" s="53">
        <f t="shared" si="0"/>
        <v>1</v>
      </c>
      <c r="K57" s="54" t="s">
        <v>64</v>
      </c>
      <c r="L57" s="54" t="s">
        <v>7</v>
      </c>
      <c r="M57" s="63"/>
      <c r="N57" s="62"/>
      <c r="O57" s="62"/>
      <c r="P57" s="64"/>
      <c r="Q57" s="62"/>
      <c r="R57" s="62"/>
      <c r="S57" s="64"/>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65">
        <f t="shared" si="1"/>
        <v>1595</v>
      </c>
      <c r="BB57" s="66">
        <f t="shared" si="2"/>
        <v>1595</v>
      </c>
      <c r="BC57" s="61" t="str">
        <f t="shared" si="3"/>
        <v>INR  One Thousand Five Hundred &amp; Ninety Five  Only</v>
      </c>
      <c r="BD57" s="74">
        <v>126</v>
      </c>
      <c r="BE57" s="74">
        <f t="shared" si="4"/>
        <v>142.53</v>
      </c>
      <c r="BF57" s="77">
        <f t="shared" si="5"/>
        <v>1260</v>
      </c>
      <c r="BG57" s="15">
        <f t="shared" si="6"/>
        <v>180.4264</v>
      </c>
      <c r="BH57" s="15">
        <v>141</v>
      </c>
      <c r="IE57" s="16"/>
      <c r="IF57" s="16"/>
      <c r="IG57" s="16"/>
      <c r="IH57" s="16"/>
      <c r="II57" s="16"/>
    </row>
    <row r="58" spans="1:243" s="15" customFormat="1" ht="95.25" customHeight="1">
      <c r="A58" s="27">
        <v>46</v>
      </c>
      <c r="B58" s="70" t="s">
        <v>326</v>
      </c>
      <c r="C58" s="48" t="s">
        <v>97</v>
      </c>
      <c r="D58" s="67">
        <v>240</v>
      </c>
      <c r="E58" s="68" t="s">
        <v>260</v>
      </c>
      <c r="F58" s="69">
        <v>197.96</v>
      </c>
      <c r="G58" s="62"/>
      <c r="H58" s="52"/>
      <c r="I58" s="51" t="s">
        <v>39</v>
      </c>
      <c r="J58" s="53">
        <f t="shared" si="0"/>
        <v>1</v>
      </c>
      <c r="K58" s="54" t="s">
        <v>64</v>
      </c>
      <c r="L58" s="54" t="s">
        <v>7</v>
      </c>
      <c r="M58" s="63"/>
      <c r="N58" s="62"/>
      <c r="O58" s="62"/>
      <c r="P58" s="64"/>
      <c r="Q58" s="62"/>
      <c r="R58" s="62"/>
      <c r="S58" s="64"/>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65">
        <f t="shared" si="1"/>
        <v>47510.4</v>
      </c>
      <c r="BB58" s="66">
        <f t="shared" si="2"/>
        <v>47510.4</v>
      </c>
      <c r="BC58" s="61" t="str">
        <f t="shared" si="3"/>
        <v>INR  Forty Seven Thousand Five Hundred &amp; Ten  and Paise Forty Only</v>
      </c>
      <c r="BD58" s="74">
        <v>130</v>
      </c>
      <c r="BE58" s="74">
        <f t="shared" si="4"/>
        <v>147.06</v>
      </c>
      <c r="BF58" s="77">
        <f t="shared" si="5"/>
        <v>31200</v>
      </c>
      <c r="BG58" s="15">
        <f t="shared" si="6"/>
        <v>223.932352</v>
      </c>
      <c r="BH58" s="15">
        <v>175</v>
      </c>
      <c r="IE58" s="16"/>
      <c r="IF58" s="16"/>
      <c r="IG58" s="16"/>
      <c r="IH58" s="16"/>
      <c r="II58" s="16"/>
    </row>
    <row r="59" spans="1:243" s="15" customFormat="1" ht="91.5" customHeight="1">
      <c r="A59" s="27">
        <v>47</v>
      </c>
      <c r="B59" s="70" t="s">
        <v>327</v>
      </c>
      <c r="C59" s="48" t="s">
        <v>98</v>
      </c>
      <c r="D59" s="67">
        <v>50</v>
      </c>
      <c r="E59" s="68" t="s">
        <v>260</v>
      </c>
      <c r="F59" s="69">
        <v>202.48</v>
      </c>
      <c r="G59" s="62"/>
      <c r="H59" s="52"/>
      <c r="I59" s="51" t="s">
        <v>39</v>
      </c>
      <c r="J59" s="53">
        <f t="shared" si="0"/>
        <v>1</v>
      </c>
      <c r="K59" s="54" t="s">
        <v>64</v>
      </c>
      <c r="L59" s="54" t="s">
        <v>7</v>
      </c>
      <c r="M59" s="63"/>
      <c r="N59" s="62"/>
      <c r="O59" s="62"/>
      <c r="P59" s="64"/>
      <c r="Q59" s="62"/>
      <c r="R59" s="62"/>
      <c r="S59" s="64"/>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65">
        <f t="shared" si="1"/>
        <v>10124</v>
      </c>
      <c r="BB59" s="66">
        <f t="shared" si="2"/>
        <v>10124</v>
      </c>
      <c r="BC59" s="61" t="str">
        <f t="shared" si="3"/>
        <v>INR  Ten Thousand One Hundred &amp; Twenty Four  Only</v>
      </c>
      <c r="BD59" s="74">
        <v>153</v>
      </c>
      <c r="BE59" s="74">
        <f t="shared" si="4"/>
        <v>173.07</v>
      </c>
      <c r="BF59" s="77">
        <f t="shared" si="5"/>
        <v>7650</v>
      </c>
      <c r="BG59" s="15">
        <f t="shared" si="6"/>
        <v>229.045376</v>
      </c>
      <c r="BH59" s="15">
        <v>179</v>
      </c>
      <c r="IE59" s="16"/>
      <c r="IF59" s="16"/>
      <c r="IG59" s="16"/>
      <c r="IH59" s="16"/>
      <c r="II59" s="16"/>
    </row>
    <row r="60" spans="1:243" s="15" customFormat="1" ht="98.25" customHeight="1">
      <c r="A60" s="27">
        <v>48</v>
      </c>
      <c r="B60" s="70" t="s">
        <v>328</v>
      </c>
      <c r="C60" s="48" t="s">
        <v>99</v>
      </c>
      <c r="D60" s="67">
        <v>15</v>
      </c>
      <c r="E60" s="68" t="s">
        <v>260</v>
      </c>
      <c r="F60" s="69">
        <v>207.01</v>
      </c>
      <c r="G60" s="62"/>
      <c r="H60" s="52"/>
      <c r="I60" s="51" t="s">
        <v>39</v>
      </c>
      <c r="J60" s="53">
        <f t="shared" si="0"/>
        <v>1</v>
      </c>
      <c r="K60" s="54" t="s">
        <v>64</v>
      </c>
      <c r="L60" s="54" t="s">
        <v>7</v>
      </c>
      <c r="M60" s="63"/>
      <c r="N60" s="62"/>
      <c r="O60" s="62"/>
      <c r="P60" s="64"/>
      <c r="Q60" s="62"/>
      <c r="R60" s="62"/>
      <c r="S60" s="64"/>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65">
        <f t="shared" si="1"/>
        <v>3105.15</v>
      </c>
      <c r="BB60" s="66">
        <f t="shared" si="2"/>
        <v>3105.15</v>
      </c>
      <c r="BC60" s="61" t="str">
        <f t="shared" si="3"/>
        <v>INR  Three Thousand One Hundred &amp; Five  and Paise Fifteen Only</v>
      </c>
      <c r="BD60" s="74">
        <v>157</v>
      </c>
      <c r="BE60" s="74">
        <f t="shared" si="4"/>
        <v>177.6</v>
      </c>
      <c r="BF60" s="77">
        <f t="shared" si="5"/>
        <v>2355</v>
      </c>
      <c r="BG60" s="15">
        <f t="shared" si="6"/>
        <v>234.169712</v>
      </c>
      <c r="BH60" s="15">
        <v>183</v>
      </c>
      <c r="IE60" s="16"/>
      <c r="IF60" s="16"/>
      <c r="IG60" s="16"/>
      <c r="IH60" s="16"/>
      <c r="II60" s="16"/>
    </row>
    <row r="61" spans="1:243" s="15" customFormat="1" ht="81.75" customHeight="1">
      <c r="A61" s="27">
        <v>49</v>
      </c>
      <c r="B61" s="70" t="s">
        <v>329</v>
      </c>
      <c r="C61" s="48" t="s">
        <v>100</v>
      </c>
      <c r="D61" s="67">
        <v>400</v>
      </c>
      <c r="E61" s="68" t="s">
        <v>260</v>
      </c>
      <c r="F61" s="69">
        <v>170.81</v>
      </c>
      <c r="G61" s="62"/>
      <c r="H61" s="52"/>
      <c r="I61" s="51" t="s">
        <v>39</v>
      </c>
      <c r="J61" s="53">
        <f>IF(I61="Less(-)",-1,1)</f>
        <v>1</v>
      </c>
      <c r="K61" s="54" t="s">
        <v>64</v>
      </c>
      <c r="L61" s="54" t="s">
        <v>7</v>
      </c>
      <c r="M61" s="63"/>
      <c r="N61" s="62"/>
      <c r="O61" s="62"/>
      <c r="P61" s="64"/>
      <c r="Q61" s="62"/>
      <c r="R61" s="62"/>
      <c r="S61" s="64"/>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65">
        <f t="shared" si="1"/>
        <v>68324</v>
      </c>
      <c r="BB61" s="66">
        <f t="shared" si="2"/>
        <v>68324</v>
      </c>
      <c r="BC61" s="61" t="str">
        <f>SpellNumber(L61,BB61)</f>
        <v>INR  Sixty Eight Thousand Three Hundred &amp; Twenty Four  Only</v>
      </c>
      <c r="BD61" s="74">
        <v>161</v>
      </c>
      <c r="BE61" s="74">
        <f t="shared" si="4"/>
        <v>182.12</v>
      </c>
      <c r="BF61" s="77">
        <f t="shared" si="5"/>
        <v>64400</v>
      </c>
      <c r="BG61" s="15">
        <f t="shared" si="6"/>
        <v>193.220272</v>
      </c>
      <c r="BH61" s="15">
        <v>151</v>
      </c>
      <c r="IE61" s="16"/>
      <c r="IF61" s="16"/>
      <c r="IG61" s="16"/>
      <c r="IH61" s="16"/>
      <c r="II61" s="16"/>
    </row>
    <row r="62" spans="1:243" s="15" customFormat="1" ht="84.75" customHeight="1">
      <c r="A62" s="27">
        <v>50</v>
      </c>
      <c r="B62" s="70" t="s">
        <v>330</v>
      </c>
      <c r="C62" s="48" t="s">
        <v>101</v>
      </c>
      <c r="D62" s="67">
        <v>65</v>
      </c>
      <c r="E62" s="68" t="s">
        <v>260</v>
      </c>
      <c r="F62" s="69">
        <v>175.34</v>
      </c>
      <c r="G62" s="62"/>
      <c r="H62" s="52"/>
      <c r="I62" s="51" t="s">
        <v>39</v>
      </c>
      <c r="J62" s="53">
        <f t="shared" si="0"/>
        <v>1</v>
      </c>
      <c r="K62" s="54" t="s">
        <v>64</v>
      </c>
      <c r="L62" s="54" t="s">
        <v>7</v>
      </c>
      <c r="M62" s="63"/>
      <c r="N62" s="62"/>
      <c r="O62" s="62"/>
      <c r="P62" s="64"/>
      <c r="Q62" s="62"/>
      <c r="R62" s="62"/>
      <c r="S62" s="64"/>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65">
        <f t="shared" si="1"/>
        <v>11397.1</v>
      </c>
      <c r="BB62" s="66">
        <f t="shared" si="2"/>
        <v>11397.1</v>
      </c>
      <c r="BC62" s="61" t="str">
        <f t="shared" si="3"/>
        <v>INR  Eleven Thousand Three Hundred &amp; Ninety Seven  and Paise Ten Only</v>
      </c>
      <c r="BD62" s="74">
        <v>135</v>
      </c>
      <c r="BE62" s="74">
        <f t="shared" si="4"/>
        <v>152.71</v>
      </c>
      <c r="BF62" s="77">
        <f t="shared" si="5"/>
        <v>8775</v>
      </c>
      <c r="BG62" s="15">
        <f t="shared" si="6"/>
        <v>198.344608</v>
      </c>
      <c r="BH62" s="15">
        <v>155</v>
      </c>
      <c r="IE62" s="16"/>
      <c r="IF62" s="16"/>
      <c r="IG62" s="16"/>
      <c r="IH62" s="16"/>
      <c r="II62" s="16"/>
    </row>
    <row r="63" spans="1:243" s="15" customFormat="1" ht="86.25" customHeight="1">
      <c r="A63" s="27">
        <v>51</v>
      </c>
      <c r="B63" s="70" t="s">
        <v>331</v>
      </c>
      <c r="C63" s="48" t="s">
        <v>102</v>
      </c>
      <c r="D63" s="67">
        <v>15</v>
      </c>
      <c r="E63" s="68" t="s">
        <v>260</v>
      </c>
      <c r="F63" s="69">
        <v>179.86</v>
      </c>
      <c r="G63" s="62"/>
      <c r="H63" s="52"/>
      <c r="I63" s="51" t="s">
        <v>39</v>
      </c>
      <c r="J63" s="53">
        <f t="shared" si="0"/>
        <v>1</v>
      </c>
      <c r="K63" s="54" t="s">
        <v>64</v>
      </c>
      <c r="L63" s="54" t="s">
        <v>7</v>
      </c>
      <c r="M63" s="63"/>
      <c r="N63" s="62"/>
      <c r="O63" s="62"/>
      <c r="P63" s="64"/>
      <c r="Q63" s="62"/>
      <c r="R63" s="62"/>
      <c r="S63" s="64"/>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65">
        <f t="shared" si="1"/>
        <v>2697.9</v>
      </c>
      <c r="BB63" s="66">
        <f t="shared" si="2"/>
        <v>2697.9</v>
      </c>
      <c r="BC63" s="61" t="str">
        <f t="shared" si="3"/>
        <v>INR  Two Thousand Six Hundred &amp; Ninety Seven  and Paise Ninety Only</v>
      </c>
      <c r="BD63" s="74">
        <v>139</v>
      </c>
      <c r="BE63" s="74">
        <f t="shared" si="4"/>
        <v>157.24</v>
      </c>
      <c r="BF63" s="77">
        <f t="shared" si="5"/>
        <v>2085</v>
      </c>
      <c r="BG63" s="15">
        <f t="shared" si="6"/>
        <v>203.457632</v>
      </c>
      <c r="BH63" s="15">
        <v>159</v>
      </c>
      <c r="IE63" s="16"/>
      <c r="IF63" s="16"/>
      <c r="IG63" s="16"/>
      <c r="IH63" s="16"/>
      <c r="II63" s="16"/>
    </row>
    <row r="64" spans="1:243" s="15" customFormat="1" ht="39.75" customHeight="1">
      <c r="A64" s="27">
        <v>52</v>
      </c>
      <c r="B64" s="70" t="s">
        <v>332</v>
      </c>
      <c r="C64" s="48" t="s">
        <v>103</v>
      </c>
      <c r="D64" s="67">
        <v>22</v>
      </c>
      <c r="E64" s="68" t="s">
        <v>260</v>
      </c>
      <c r="F64" s="69">
        <v>38.46</v>
      </c>
      <c r="G64" s="62"/>
      <c r="H64" s="52"/>
      <c r="I64" s="51" t="s">
        <v>39</v>
      </c>
      <c r="J64" s="53">
        <f t="shared" si="0"/>
        <v>1</v>
      </c>
      <c r="K64" s="54" t="s">
        <v>64</v>
      </c>
      <c r="L64" s="54" t="s">
        <v>7</v>
      </c>
      <c r="M64" s="63"/>
      <c r="N64" s="62"/>
      <c r="O64" s="62"/>
      <c r="P64" s="64"/>
      <c r="Q64" s="62"/>
      <c r="R64" s="62"/>
      <c r="S64" s="64"/>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65">
        <f t="shared" si="1"/>
        <v>846.12</v>
      </c>
      <c r="BB64" s="66">
        <f t="shared" si="2"/>
        <v>846.12</v>
      </c>
      <c r="BC64" s="61" t="str">
        <f t="shared" si="3"/>
        <v>INR  Eight Hundred &amp; Forty Six  and Paise Twelve Only</v>
      </c>
      <c r="BD64" s="74">
        <v>143</v>
      </c>
      <c r="BE64" s="74">
        <f t="shared" si="4"/>
        <v>161.76</v>
      </c>
      <c r="BF64" s="77">
        <f t="shared" si="5"/>
        <v>3146</v>
      </c>
      <c r="BG64" s="15">
        <f t="shared" si="6"/>
        <v>43.505952</v>
      </c>
      <c r="BH64" s="15">
        <v>34</v>
      </c>
      <c r="IE64" s="16"/>
      <c r="IF64" s="16"/>
      <c r="IG64" s="16"/>
      <c r="IH64" s="16"/>
      <c r="II64" s="16"/>
    </row>
    <row r="65" spans="1:243" s="15" customFormat="1" ht="48.75" customHeight="1">
      <c r="A65" s="27">
        <v>53</v>
      </c>
      <c r="B65" s="70" t="s">
        <v>333</v>
      </c>
      <c r="C65" s="48" t="s">
        <v>104</v>
      </c>
      <c r="D65" s="67">
        <v>40</v>
      </c>
      <c r="E65" s="68" t="s">
        <v>471</v>
      </c>
      <c r="F65" s="69">
        <v>53.17</v>
      </c>
      <c r="G65" s="62"/>
      <c r="H65" s="52"/>
      <c r="I65" s="51" t="s">
        <v>39</v>
      </c>
      <c r="J65" s="53">
        <f t="shared" si="0"/>
        <v>1</v>
      </c>
      <c r="K65" s="54" t="s">
        <v>64</v>
      </c>
      <c r="L65" s="54" t="s">
        <v>7</v>
      </c>
      <c r="M65" s="63"/>
      <c r="N65" s="62"/>
      <c r="O65" s="62"/>
      <c r="P65" s="64"/>
      <c r="Q65" s="62"/>
      <c r="R65" s="62"/>
      <c r="S65" s="64"/>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65">
        <f t="shared" si="1"/>
        <v>2126.8</v>
      </c>
      <c r="BB65" s="66">
        <f t="shared" si="2"/>
        <v>2126.8</v>
      </c>
      <c r="BC65" s="61" t="str">
        <f t="shared" si="3"/>
        <v>INR  Two Thousand One Hundred &amp; Twenty Six  and Paise Eighty Only</v>
      </c>
      <c r="BD65" s="74">
        <v>34</v>
      </c>
      <c r="BE65" s="74">
        <f t="shared" si="4"/>
        <v>38.46</v>
      </c>
      <c r="BF65" s="77">
        <f t="shared" si="5"/>
        <v>1360</v>
      </c>
      <c r="BG65" s="15">
        <f t="shared" si="6"/>
        <v>60.145904</v>
      </c>
      <c r="BH65" s="15">
        <v>47</v>
      </c>
      <c r="IE65" s="16"/>
      <c r="IF65" s="16"/>
      <c r="IG65" s="16"/>
      <c r="IH65" s="16"/>
      <c r="II65" s="16"/>
    </row>
    <row r="66" spans="1:243" s="15" customFormat="1" ht="60.75" customHeight="1">
      <c r="A66" s="27">
        <v>54</v>
      </c>
      <c r="B66" s="70" t="s">
        <v>334</v>
      </c>
      <c r="C66" s="48" t="s">
        <v>105</v>
      </c>
      <c r="D66" s="67">
        <v>40</v>
      </c>
      <c r="E66" s="68" t="s">
        <v>471</v>
      </c>
      <c r="F66" s="69">
        <v>32.8</v>
      </c>
      <c r="G66" s="62"/>
      <c r="H66" s="52"/>
      <c r="I66" s="51" t="s">
        <v>39</v>
      </c>
      <c r="J66" s="53">
        <f t="shared" si="0"/>
        <v>1</v>
      </c>
      <c r="K66" s="54" t="s">
        <v>64</v>
      </c>
      <c r="L66" s="54" t="s">
        <v>7</v>
      </c>
      <c r="M66" s="63"/>
      <c r="N66" s="62"/>
      <c r="O66" s="62"/>
      <c r="P66" s="64"/>
      <c r="Q66" s="62"/>
      <c r="R66" s="62"/>
      <c r="S66" s="64"/>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65">
        <f t="shared" si="1"/>
        <v>1312</v>
      </c>
      <c r="BB66" s="66">
        <f t="shared" si="2"/>
        <v>1312</v>
      </c>
      <c r="BC66" s="61" t="str">
        <f t="shared" si="3"/>
        <v>INR  One Thousand Three Hundred &amp; Twelve  Only</v>
      </c>
      <c r="BD66" s="74">
        <v>122</v>
      </c>
      <c r="BE66" s="74">
        <f t="shared" si="4"/>
        <v>138.01</v>
      </c>
      <c r="BF66" s="77">
        <f t="shared" si="5"/>
        <v>4880</v>
      </c>
      <c r="BG66" s="15">
        <f t="shared" si="6"/>
        <v>37.10336</v>
      </c>
      <c r="BH66" s="15">
        <v>29</v>
      </c>
      <c r="IE66" s="16"/>
      <c r="IF66" s="16"/>
      <c r="IG66" s="16"/>
      <c r="IH66" s="16"/>
      <c r="II66" s="16"/>
    </row>
    <row r="67" spans="1:243" s="15" customFormat="1" ht="60.75" customHeight="1">
      <c r="A67" s="27">
        <v>55</v>
      </c>
      <c r="B67" s="70" t="s">
        <v>335</v>
      </c>
      <c r="C67" s="48" t="s">
        <v>106</v>
      </c>
      <c r="D67" s="67">
        <v>120</v>
      </c>
      <c r="E67" s="68" t="s">
        <v>471</v>
      </c>
      <c r="F67" s="69">
        <v>42.99</v>
      </c>
      <c r="G67" s="62"/>
      <c r="H67" s="52"/>
      <c r="I67" s="51" t="s">
        <v>39</v>
      </c>
      <c r="J67" s="53">
        <f t="shared" si="0"/>
        <v>1</v>
      </c>
      <c r="K67" s="54" t="s">
        <v>64</v>
      </c>
      <c r="L67" s="54" t="s">
        <v>7</v>
      </c>
      <c r="M67" s="63"/>
      <c r="N67" s="62"/>
      <c r="O67" s="62"/>
      <c r="P67" s="64"/>
      <c r="Q67" s="62"/>
      <c r="R67" s="62"/>
      <c r="S67" s="64"/>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65">
        <f t="shared" si="1"/>
        <v>5158.8</v>
      </c>
      <c r="BB67" s="66">
        <f t="shared" si="2"/>
        <v>5158.8</v>
      </c>
      <c r="BC67" s="61" t="str">
        <f t="shared" si="3"/>
        <v>INR  Five Thousand One Hundred &amp; Fifty Eight  and Paise Eighty Only</v>
      </c>
      <c r="BD67" s="74">
        <v>122.72</v>
      </c>
      <c r="BE67" s="74">
        <f t="shared" si="4"/>
        <v>138.82</v>
      </c>
      <c r="BF67" s="77">
        <f t="shared" si="5"/>
        <v>14726.4</v>
      </c>
      <c r="BG67" s="15">
        <f t="shared" si="6"/>
        <v>48.630288</v>
      </c>
      <c r="BH67" s="15">
        <v>38</v>
      </c>
      <c r="IE67" s="16"/>
      <c r="IF67" s="16"/>
      <c r="IG67" s="16"/>
      <c r="IH67" s="16"/>
      <c r="II67" s="16"/>
    </row>
    <row r="68" spans="1:243" s="15" customFormat="1" ht="60.75" customHeight="1">
      <c r="A68" s="27">
        <v>56</v>
      </c>
      <c r="B68" s="70" t="s">
        <v>336</v>
      </c>
      <c r="C68" s="48" t="s">
        <v>107</v>
      </c>
      <c r="D68" s="67">
        <v>40</v>
      </c>
      <c r="E68" s="68" t="s">
        <v>471</v>
      </c>
      <c r="F68" s="69">
        <v>91.63</v>
      </c>
      <c r="G68" s="62"/>
      <c r="H68" s="52"/>
      <c r="I68" s="51" t="s">
        <v>39</v>
      </c>
      <c r="J68" s="53">
        <f t="shared" si="0"/>
        <v>1</v>
      </c>
      <c r="K68" s="54" t="s">
        <v>64</v>
      </c>
      <c r="L68" s="54" t="s">
        <v>7</v>
      </c>
      <c r="M68" s="63"/>
      <c r="N68" s="62"/>
      <c r="O68" s="62"/>
      <c r="P68" s="64"/>
      <c r="Q68" s="62"/>
      <c r="R68" s="62"/>
      <c r="S68" s="64"/>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65">
        <f t="shared" si="1"/>
        <v>3665.2</v>
      </c>
      <c r="BB68" s="66">
        <f t="shared" si="2"/>
        <v>3665.2</v>
      </c>
      <c r="BC68" s="61" t="str">
        <f t="shared" si="3"/>
        <v>INR  Three Thousand Six Hundred &amp; Sixty Five  and Paise Twenty Only</v>
      </c>
      <c r="BD68" s="74">
        <v>123.44</v>
      </c>
      <c r="BE68" s="74">
        <f t="shared" si="4"/>
        <v>139.64</v>
      </c>
      <c r="BF68" s="77">
        <f t="shared" si="5"/>
        <v>4937.6</v>
      </c>
      <c r="BG68" s="15">
        <f t="shared" si="6"/>
        <v>103.651856</v>
      </c>
      <c r="BH68" s="15">
        <v>81</v>
      </c>
      <c r="IE68" s="16"/>
      <c r="IF68" s="16"/>
      <c r="IG68" s="16"/>
      <c r="IH68" s="16"/>
      <c r="II68" s="16"/>
    </row>
    <row r="69" spans="1:243" s="15" customFormat="1" ht="81.75" customHeight="1">
      <c r="A69" s="27">
        <v>57</v>
      </c>
      <c r="B69" s="70" t="s">
        <v>337</v>
      </c>
      <c r="C69" s="48" t="s">
        <v>108</v>
      </c>
      <c r="D69" s="67">
        <v>120</v>
      </c>
      <c r="E69" s="68" t="s">
        <v>471</v>
      </c>
      <c r="F69" s="69">
        <v>89.36</v>
      </c>
      <c r="G69" s="62"/>
      <c r="H69" s="52"/>
      <c r="I69" s="51" t="s">
        <v>39</v>
      </c>
      <c r="J69" s="53">
        <f t="shared" si="0"/>
        <v>1</v>
      </c>
      <c r="K69" s="54" t="s">
        <v>64</v>
      </c>
      <c r="L69" s="54" t="s">
        <v>7</v>
      </c>
      <c r="M69" s="63"/>
      <c r="N69" s="62"/>
      <c r="O69" s="62"/>
      <c r="P69" s="64"/>
      <c r="Q69" s="62"/>
      <c r="R69" s="62"/>
      <c r="S69" s="64"/>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65">
        <f t="shared" si="1"/>
        <v>10723.2</v>
      </c>
      <c r="BB69" s="66">
        <f t="shared" si="2"/>
        <v>10723.2</v>
      </c>
      <c r="BC69" s="61" t="str">
        <f t="shared" si="3"/>
        <v>INR  Ten Thousand Seven Hundred &amp; Twenty Three  and Paise Twenty Only</v>
      </c>
      <c r="BD69" s="74">
        <v>48.5</v>
      </c>
      <c r="BE69" s="74">
        <f t="shared" si="4"/>
        <v>54.86</v>
      </c>
      <c r="BF69" s="77">
        <f t="shared" si="5"/>
        <v>5820</v>
      </c>
      <c r="BG69" s="15">
        <f t="shared" si="6"/>
        <v>101.084032</v>
      </c>
      <c r="BH69" s="15">
        <v>79</v>
      </c>
      <c r="IE69" s="16"/>
      <c r="IF69" s="16"/>
      <c r="IG69" s="16"/>
      <c r="IH69" s="16"/>
      <c r="II69" s="16"/>
    </row>
    <row r="70" spans="1:243" s="15" customFormat="1" ht="102" customHeight="1">
      <c r="A70" s="27">
        <v>58</v>
      </c>
      <c r="B70" s="70" t="s">
        <v>338</v>
      </c>
      <c r="C70" s="48" t="s">
        <v>109</v>
      </c>
      <c r="D70" s="67">
        <v>1200</v>
      </c>
      <c r="E70" s="68" t="s">
        <v>271</v>
      </c>
      <c r="F70" s="69">
        <v>34.84</v>
      </c>
      <c r="G70" s="62"/>
      <c r="H70" s="52"/>
      <c r="I70" s="51" t="s">
        <v>39</v>
      </c>
      <c r="J70" s="53">
        <f t="shared" si="0"/>
        <v>1</v>
      </c>
      <c r="K70" s="54" t="s">
        <v>64</v>
      </c>
      <c r="L70" s="54" t="s">
        <v>7</v>
      </c>
      <c r="M70" s="63"/>
      <c r="N70" s="62"/>
      <c r="O70" s="62"/>
      <c r="P70" s="64"/>
      <c r="Q70" s="62"/>
      <c r="R70" s="62"/>
      <c r="S70" s="64"/>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65">
        <f t="shared" si="1"/>
        <v>41808</v>
      </c>
      <c r="BB70" s="66">
        <f t="shared" si="2"/>
        <v>41808</v>
      </c>
      <c r="BC70" s="61" t="str">
        <f t="shared" si="3"/>
        <v>INR  Forty One Thousand Eight Hundred &amp; Eight  Only</v>
      </c>
      <c r="BD70" s="74">
        <v>48.5</v>
      </c>
      <c r="BE70" s="74">
        <f t="shared" si="4"/>
        <v>54.86</v>
      </c>
      <c r="BF70" s="77">
        <f t="shared" si="5"/>
        <v>58200</v>
      </c>
      <c r="BG70" s="15">
        <f t="shared" si="6"/>
        <v>39.411008</v>
      </c>
      <c r="BH70" s="15">
        <v>30.8</v>
      </c>
      <c r="IE70" s="16"/>
      <c r="IF70" s="16"/>
      <c r="IG70" s="16"/>
      <c r="IH70" s="16"/>
      <c r="II70" s="16"/>
    </row>
    <row r="71" spans="1:243" s="15" customFormat="1" ht="86.25" customHeight="1">
      <c r="A71" s="27">
        <v>59</v>
      </c>
      <c r="B71" s="70" t="s">
        <v>339</v>
      </c>
      <c r="C71" s="48" t="s">
        <v>110</v>
      </c>
      <c r="D71" s="67">
        <v>600</v>
      </c>
      <c r="E71" s="68" t="s">
        <v>271</v>
      </c>
      <c r="F71" s="69">
        <v>35.52</v>
      </c>
      <c r="G71" s="62"/>
      <c r="H71" s="52"/>
      <c r="I71" s="51" t="s">
        <v>39</v>
      </c>
      <c r="J71" s="53">
        <f t="shared" si="0"/>
        <v>1</v>
      </c>
      <c r="K71" s="54" t="s">
        <v>64</v>
      </c>
      <c r="L71" s="54" t="s">
        <v>7</v>
      </c>
      <c r="M71" s="63"/>
      <c r="N71" s="62"/>
      <c r="O71" s="62"/>
      <c r="P71" s="64"/>
      <c r="Q71" s="62"/>
      <c r="R71" s="62"/>
      <c r="S71" s="64"/>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65">
        <f t="shared" si="1"/>
        <v>21312</v>
      </c>
      <c r="BB71" s="66">
        <f t="shared" si="2"/>
        <v>21312</v>
      </c>
      <c r="BC71" s="61" t="str">
        <f t="shared" si="3"/>
        <v>INR  Twenty One Thousand Three Hundred &amp; Twelve  Only</v>
      </c>
      <c r="BD71" s="74">
        <v>48.5</v>
      </c>
      <c r="BE71" s="74">
        <f t="shared" si="4"/>
        <v>54.86</v>
      </c>
      <c r="BF71" s="77">
        <f t="shared" si="5"/>
        <v>29100</v>
      </c>
      <c r="BG71" s="15">
        <f t="shared" si="6"/>
        <v>40.180224</v>
      </c>
      <c r="BH71" s="15">
        <v>31.4</v>
      </c>
      <c r="IE71" s="16"/>
      <c r="IF71" s="16"/>
      <c r="IG71" s="16"/>
      <c r="IH71" s="16"/>
      <c r="II71" s="16"/>
    </row>
    <row r="72" spans="1:243" s="15" customFormat="1" ht="84" customHeight="1">
      <c r="A72" s="27">
        <v>60</v>
      </c>
      <c r="B72" s="70" t="s">
        <v>340</v>
      </c>
      <c r="C72" s="48" t="s">
        <v>111</v>
      </c>
      <c r="D72" s="67">
        <v>300</v>
      </c>
      <c r="E72" s="68" t="s">
        <v>271</v>
      </c>
      <c r="F72" s="69">
        <v>36.32</v>
      </c>
      <c r="G72" s="62"/>
      <c r="H72" s="52"/>
      <c r="I72" s="51" t="s">
        <v>39</v>
      </c>
      <c r="J72" s="53">
        <f t="shared" si="0"/>
        <v>1</v>
      </c>
      <c r="K72" s="54" t="s">
        <v>64</v>
      </c>
      <c r="L72" s="54" t="s">
        <v>7</v>
      </c>
      <c r="M72" s="63"/>
      <c r="N72" s="62"/>
      <c r="O72" s="62"/>
      <c r="P72" s="64"/>
      <c r="Q72" s="62"/>
      <c r="R72" s="62"/>
      <c r="S72" s="64"/>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65">
        <f t="shared" si="1"/>
        <v>10896</v>
      </c>
      <c r="BB72" s="66">
        <f t="shared" si="2"/>
        <v>10896</v>
      </c>
      <c r="BC72" s="61" t="str">
        <f t="shared" si="3"/>
        <v>INR  Ten Thousand Eight Hundred &amp; Ninety Six  Only</v>
      </c>
      <c r="BD72" s="74">
        <v>70</v>
      </c>
      <c r="BE72" s="74">
        <f t="shared" si="4"/>
        <v>79.18</v>
      </c>
      <c r="BF72" s="77">
        <f t="shared" si="5"/>
        <v>21000</v>
      </c>
      <c r="BG72" s="15">
        <f t="shared" si="6"/>
        <v>41.085184</v>
      </c>
      <c r="BH72" s="15">
        <v>32.11</v>
      </c>
      <c r="IE72" s="16"/>
      <c r="IF72" s="16"/>
      <c r="IG72" s="16"/>
      <c r="IH72" s="16"/>
      <c r="II72" s="16"/>
    </row>
    <row r="73" spans="1:243" s="15" customFormat="1" ht="81.75" customHeight="1">
      <c r="A73" s="27">
        <v>61</v>
      </c>
      <c r="B73" s="70" t="s">
        <v>341</v>
      </c>
      <c r="C73" s="48" t="s">
        <v>112</v>
      </c>
      <c r="D73" s="67">
        <v>60</v>
      </c>
      <c r="E73" s="68" t="s">
        <v>271</v>
      </c>
      <c r="F73" s="69">
        <v>37.13</v>
      </c>
      <c r="G73" s="62"/>
      <c r="H73" s="52"/>
      <c r="I73" s="51" t="s">
        <v>39</v>
      </c>
      <c r="J73" s="53">
        <f t="shared" si="0"/>
        <v>1</v>
      </c>
      <c r="K73" s="54" t="s">
        <v>64</v>
      </c>
      <c r="L73" s="54" t="s">
        <v>7</v>
      </c>
      <c r="M73" s="63"/>
      <c r="N73" s="62"/>
      <c r="O73" s="62"/>
      <c r="P73" s="64"/>
      <c r="Q73" s="62"/>
      <c r="R73" s="62"/>
      <c r="S73" s="64"/>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65">
        <f t="shared" si="1"/>
        <v>2227.8</v>
      </c>
      <c r="BB73" s="66">
        <f t="shared" si="2"/>
        <v>2227.8</v>
      </c>
      <c r="BC73" s="61" t="str">
        <f t="shared" si="3"/>
        <v>INR  Two Thousand Two Hundred &amp; Twenty Seven  and Paise Eighty Only</v>
      </c>
      <c r="BD73" s="74">
        <v>70</v>
      </c>
      <c r="BE73" s="74">
        <f t="shared" si="4"/>
        <v>79.18</v>
      </c>
      <c r="BF73" s="77">
        <f t="shared" si="5"/>
        <v>4200</v>
      </c>
      <c r="BG73" s="15">
        <f t="shared" si="6"/>
        <v>42.001456</v>
      </c>
      <c r="BH73" s="15">
        <v>32.82</v>
      </c>
      <c r="IE73" s="16"/>
      <c r="IF73" s="16"/>
      <c r="IG73" s="16"/>
      <c r="IH73" s="16"/>
      <c r="II73" s="16"/>
    </row>
    <row r="74" spans="1:243" s="15" customFormat="1" ht="54.75" customHeight="1">
      <c r="A74" s="27">
        <v>62</v>
      </c>
      <c r="B74" s="70" t="s">
        <v>342</v>
      </c>
      <c r="C74" s="48" t="s">
        <v>113</v>
      </c>
      <c r="D74" s="67">
        <v>1200</v>
      </c>
      <c r="E74" s="68" t="s">
        <v>271</v>
      </c>
      <c r="F74" s="69">
        <v>79.18</v>
      </c>
      <c r="G74" s="62"/>
      <c r="H74" s="52"/>
      <c r="I74" s="51" t="s">
        <v>39</v>
      </c>
      <c r="J74" s="53">
        <f t="shared" si="0"/>
        <v>1</v>
      </c>
      <c r="K74" s="54" t="s">
        <v>64</v>
      </c>
      <c r="L74" s="54" t="s">
        <v>7</v>
      </c>
      <c r="M74" s="63"/>
      <c r="N74" s="62"/>
      <c r="O74" s="62"/>
      <c r="P74" s="64"/>
      <c r="Q74" s="62"/>
      <c r="R74" s="62"/>
      <c r="S74" s="64"/>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65">
        <f t="shared" si="1"/>
        <v>95016</v>
      </c>
      <c r="BB74" s="66">
        <f t="shared" si="2"/>
        <v>95016</v>
      </c>
      <c r="BC74" s="61" t="str">
        <f t="shared" si="3"/>
        <v>INR  Ninety Five Thousand  &amp;Sixteen  Only</v>
      </c>
      <c r="BD74" s="74">
        <v>70</v>
      </c>
      <c r="BE74" s="74">
        <f t="shared" si="4"/>
        <v>79.18</v>
      </c>
      <c r="BF74" s="77">
        <f t="shared" si="5"/>
        <v>84000</v>
      </c>
      <c r="BG74" s="15">
        <f t="shared" si="6"/>
        <v>89.568416</v>
      </c>
      <c r="BH74" s="15">
        <v>70</v>
      </c>
      <c r="IE74" s="16"/>
      <c r="IF74" s="16"/>
      <c r="IG74" s="16"/>
      <c r="IH74" s="16"/>
      <c r="II74" s="16"/>
    </row>
    <row r="75" spans="1:243" s="15" customFormat="1" ht="100.5" customHeight="1">
      <c r="A75" s="27">
        <v>63</v>
      </c>
      <c r="B75" s="70" t="s">
        <v>343</v>
      </c>
      <c r="C75" s="48" t="s">
        <v>114</v>
      </c>
      <c r="D75" s="67">
        <v>600</v>
      </c>
      <c r="E75" s="68" t="s">
        <v>271</v>
      </c>
      <c r="F75" s="69">
        <v>75.79</v>
      </c>
      <c r="G75" s="62"/>
      <c r="H75" s="52"/>
      <c r="I75" s="51" t="s">
        <v>39</v>
      </c>
      <c r="J75" s="53">
        <f t="shared" si="0"/>
        <v>1</v>
      </c>
      <c r="K75" s="54" t="s">
        <v>64</v>
      </c>
      <c r="L75" s="54" t="s">
        <v>7</v>
      </c>
      <c r="M75" s="63"/>
      <c r="N75" s="62"/>
      <c r="O75" s="62"/>
      <c r="P75" s="64"/>
      <c r="Q75" s="62"/>
      <c r="R75" s="62"/>
      <c r="S75" s="64"/>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65">
        <f t="shared" si="1"/>
        <v>45474</v>
      </c>
      <c r="BB75" s="66">
        <f t="shared" si="2"/>
        <v>45474</v>
      </c>
      <c r="BC75" s="61" t="str">
        <f t="shared" si="3"/>
        <v>INR  Forty Five Thousand Four Hundred &amp; Seventy Four  Only</v>
      </c>
      <c r="BD75" s="74">
        <v>45.1</v>
      </c>
      <c r="BE75" s="74">
        <f t="shared" si="4"/>
        <v>51.02</v>
      </c>
      <c r="BF75" s="77">
        <f t="shared" si="5"/>
        <v>27060</v>
      </c>
      <c r="BG75" s="15">
        <f t="shared" si="6"/>
        <v>85.733648</v>
      </c>
      <c r="BH75" s="15">
        <v>67</v>
      </c>
      <c r="IE75" s="16"/>
      <c r="IF75" s="16"/>
      <c r="IG75" s="16"/>
      <c r="IH75" s="16"/>
      <c r="II75" s="16"/>
    </row>
    <row r="76" spans="1:243" s="15" customFormat="1" ht="84.75" customHeight="1">
      <c r="A76" s="27">
        <v>64</v>
      </c>
      <c r="B76" s="70" t="s">
        <v>344</v>
      </c>
      <c r="C76" s="48" t="s">
        <v>115</v>
      </c>
      <c r="D76" s="67">
        <v>300</v>
      </c>
      <c r="E76" s="68" t="s">
        <v>271</v>
      </c>
      <c r="F76" s="69">
        <v>76.59</v>
      </c>
      <c r="G76" s="62"/>
      <c r="H76" s="52"/>
      <c r="I76" s="51" t="s">
        <v>39</v>
      </c>
      <c r="J76" s="53">
        <f t="shared" si="0"/>
        <v>1</v>
      </c>
      <c r="K76" s="54" t="s">
        <v>64</v>
      </c>
      <c r="L76" s="54" t="s">
        <v>7</v>
      </c>
      <c r="M76" s="63"/>
      <c r="N76" s="62"/>
      <c r="O76" s="62"/>
      <c r="P76" s="64"/>
      <c r="Q76" s="62"/>
      <c r="R76" s="62"/>
      <c r="S76" s="64"/>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65">
        <f t="shared" si="1"/>
        <v>22977</v>
      </c>
      <c r="BB76" s="66">
        <f t="shared" si="2"/>
        <v>22977</v>
      </c>
      <c r="BC76" s="61" t="str">
        <f t="shared" si="3"/>
        <v>INR  Twenty Two Thousand Nine Hundred &amp; Seventy Seven  Only</v>
      </c>
      <c r="BD76" s="74">
        <v>45.81</v>
      </c>
      <c r="BE76" s="74">
        <f t="shared" si="4"/>
        <v>51.82</v>
      </c>
      <c r="BF76" s="77">
        <f t="shared" si="5"/>
        <v>13743</v>
      </c>
      <c r="BG76" s="15">
        <f t="shared" si="6"/>
        <v>86.638608</v>
      </c>
      <c r="BH76" s="15">
        <v>67.71</v>
      </c>
      <c r="IE76" s="16"/>
      <c r="IF76" s="16"/>
      <c r="IG76" s="16"/>
      <c r="IH76" s="16"/>
      <c r="II76" s="16"/>
    </row>
    <row r="77" spans="1:243" s="15" customFormat="1" ht="79.5" customHeight="1">
      <c r="A77" s="27">
        <v>65</v>
      </c>
      <c r="B77" s="70" t="s">
        <v>345</v>
      </c>
      <c r="C77" s="48" t="s">
        <v>116</v>
      </c>
      <c r="D77" s="67">
        <v>60</v>
      </c>
      <c r="E77" s="68" t="s">
        <v>271</v>
      </c>
      <c r="F77" s="69">
        <v>77.4</v>
      </c>
      <c r="G77" s="62"/>
      <c r="H77" s="52"/>
      <c r="I77" s="51" t="s">
        <v>39</v>
      </c>
      <c r="J77" s="53">
        <f t="shared" si="0"/>
        <v>1</v>
      </c>
      <c r="K77" s="54" t="s">
        <v>64</v>
      </c>
      <c r="L77" s="54" t="s">
        <v>7</v>
      </c>
      <c r="M77" s="63"/>
      <c r="N77" s="62"/>
      <c r="O77" s="62"/>
      <c r="P77" s="64"/>
      <c r="Q77" s="62"/>
      <c r="R77" s="62"/>
      <c r="S77" s="64"/>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65">
        <f t="shared" si="1"/>
        <v>4644</v>
      </c>
      <c r="BB77" s="66">
        <f t="shared" si="2"/>
        <v>4644</v>
      </c>
      <c r="BC77" s="61" t="str">
        <f t="shared" si="3"/>
        <v>INR  Four Thousand Six Hundred &amp; Forty Four  Only</v>
      </c>
      <c r="BD77" s="74">
        <v>46.52</v>
      </c>
      <c r="BE77" s="74">
        <f t="shared" si="4"/>
        <v>52.62</v>
      </c>
      <c r="BF77" s="77">
        <f t="shared" si="5"/>
        <v>2791.2</v>
      </c>
      <c r="BG77" s="15">
        <f t="shared" si="6"/>
        <v>87.55488</v>
      </c>
      <c r="BH77" s="15">
        <v>68.42</v>
      </c>
      <c r="IE77" s="16"/>
      <c r="IF77" s="16"/>
      <c r="IG77" s="16"/>
      <c r="IH77" s="16"/>
      <c r="II77" s="16"/>
    </row>
    <row r="78" spans="1:243" s="15" customFormat="1" ht="64.5" customHeight="1">
      <c r="A78" s="27">
        <v>66</v>
      </c>
      <c r="B78" s="70" t="s">
        <v>346</v>
      </c>
      <c r="C78" s="48" t="s">
        <v>117</v>
      </c>
      <c r="D78" s="67">
        <v>961.7</v>
      </c>
      <c r="E78" s="68" t="s">
        <v>271</v>
      </c>
      <c r="F78" s="69">
        <v>7.92</v>
      </c>
      <c r="G78" s="62"/>
      <c r="H78" s="52"/>
      <c r="I78" s="51" t="s">
        <v>39</v>
      </c>
      <c r="J78" s="53">
        <f t="shared" si="0"/>
        <v>1</v>
      </c>
      <c r="K78" s="54" t="s">
        <v>64</v>
      </c>
      <c r="L78" s="54" t="s">
        <v>7</v>
      </c>
      <c r="M78" s="63"/>
      <c r="N78" s="62"/>
      <c r="O78" s="62"/>
      <c r="P78" s="64"/>
      <c r="Q78" s="62"/>
      <c r="R78" s="62"/>
      <c r="S78" s="64"/>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65">
        <f t="shared" si="1"/>
        <v>7616.66</v>
      </c>
      <c r="BB78" s="66">
        <f t="shared" si="2"/>
        <v>7616.66</v>
      </c>
      <c r="BC78" s="61" t="str">
        <f t="shared" si="3"/>
        <v>INR  Seven Thousand Six Hundred &amp; Sixteen  and Paise Sixty Six Only</v>
      </c>
      <c r="BD78" s="74">
        <v>97</v>
      </c>
      <c r="BE78" s="74">
        <f t="shared" si="4"/>
        <v>109.73</v>
      </c>
      <c r="BF78" s="77">
        <f t="shared" si="5"/>
        <v>93284.9</v>
      </c>
      <c r="BG78" s="15">
        <f t="shared" si="6"/>
        <v>8.959104</v>
      </c>
      <c r="BH78" s="15">
        <v>7</v>
      </c>
      <c r="IE78" s="16"/>
      <c r="IF78" s="16"/>
      <c r="IG78" s="16"/>
      <c r="IH78" s="16"/>
      <c r="II78" s="16"/>
    </row>
    <row r="79" spans="1:243" s="15" customFormat="1" ht="40.5" customHeight="1">
      <c r="A79" s="27">
        <v>67</v>
      </c>
      <c r="B79" s="70" t="s">
        <v>347</v>
      </c>
      <c r="C79" s="48" t="s">
        <v>118</v>
      </c>
      <c r="D79" s="67">
        <v>120</v>
      </c>
      <c r="E79" s="68" t="s">
        <v>271</v>
      </c>
      <c r="F79" s="69">
        <v>12.44</v>
      </c>
      <c r="G79" s="62"/>
      <c r="H79" s="52"/>
      <c r="I79" s="51" t="s">
        <v>39</v>
      </c>
      <c r="J79" s="53">
        <f t="shared" si="0"/>
        <v>1</v>
      </c>
      <c r="K79" s="54" t="s">
        <v>64</v>
      </c>
      <c r="L79" s="54" t="s">
        <v>7</v>
      </c>
      <c r="M79" s="63"/>
      <c r="N79" s="62"/>
      <c r="O79" s="62"/>
      <c r="P79" s="64"/>
      <c r="Q79" s="62"/>
      <c r="R79" s="62"/>
      <c r="S79" s="64"/>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65">
        <f aca="true" t="shared" si="7" ref="BA79:BA142">total_amount_ba($B$2,$D$2,D79,F79,J79,K79,M79)</f>
        <v>1492.8</v>
      </c>
      <c r="BB79" s="66">
        <f aca="true" t="shared" si="8" ref="BB79:BB142">BA79+SUM(N79:AZ79)</f>
        <v>1492.8</v>
      </c>
      <c r="BC79" s="61" t="str">
        <f t="shared" si="3"/>
        <v>INR  One Thousand Four Hundred &amp; Ninety Two  and Paise Eighty Only</v>
      </c>
      <c r="BD79" s="74">
        <v>97.71</v>
      </c>
      <c r="BE79" s="74">
        <f aca="true" t="shared" si="9" ref="BE79:BE142">BD79*1.12*1.01</f>
        <v>110.53</v>
      </c>
      <c r="BF79" s="77">
        <f aca="true" t="shared" si="10" ref="BF79:BF142">D79*BD79</f>
        <v>11725.2</v>
      </c>
      <c r="BG79" s="15">
        <f aca="true" t="shared" si="11" ref="BG79:BG142">F79*1.12*1.01</f>
        <v>14.072128</v>
      </c>
      <c r="BH79" s="15">
        <v>11</v>
      </c>
      <c r="IE79" s="16"/>
      <c r="IF79" s="16"/>
      <c r="IG79" s="16"/>
      <c r="IH79" s="16"/>
      <c r="II79" s="16"/>
    </row>
    <row r="80" spans="1:243" s="15" customFormat="1" ht="70.5" customHeight="1">
      <c r="A80" s="27">
        <v>68</v>
      </c>
      <c r="B80" s="70" t="s">
        <v>348</v>
      </c>
      <c r="C80" s="48" t="s">
        <v>119</v>
      </c>
      <c r="D80" s="67">
        <v>8</v>
      </c>
      <c r="E80" s="68" t="s">
        <v>260</v>
      </c>
      <c r="F80" s="69">
        <v>134.61</v>
      </c>
      <c r="G80" s="62"/>
      <c r="H80" s="52"/>
      <c r="I80" s="51" t="s">
        <v>39</v>
      </c>
      <c r="J80" s="53">
        <f aca="true" t="shared" si="12" ref="J80:J146">IF(I80="Less(-)",-1,1)</f>
        <v>1</v>
      </c>
      <c r="K80" s="54" t="s">
        <v>64</v>
      </c>
      <c r="L80" s="54" t="s">
        <v>7</v>
      </c>
      <c r="M80" s="63"/>
      <c r="N80" s="62"/>
      <c r="O80" s="62"/>
      <c r="P80" s="64"/>
      <c r="Q80" s="62"/>
      <c r="R80" s="62"/>
      <c r="S80" s="64"/>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65">
        <f t="shared" si="7"/>
        <v>1076.88</v>
      </c>
      <c r="BB80" s="66">
        <f t="shared" si="8"/>
        <v>1076.88</v>
      </c>
      <c r="BC80" s="61" t="str">
        <f aca="true" t="shared" si="13" ref="BC80:BC146">SpellNumber(L80,BB80)</f>
        <v>INR  One Thousand  &amp;Seventy Six  and Paise Eighty Eight Only</v>
      </c>
      <c r="BD80" s="74">
        <v>98.42</v>
      </c>
      <c r="BE80" s="74">
        <f t="shared" si="9"/>
        <v>111.33</v>
      </c>
      <c r="BF80" s="77">
        <f t="shared" si="10"/>
        <v>787.36</v>
      </c>
      <c r="BG80" s="15">
        <f t="shared" si="11"/>
        <v>152.270832</v>
      </c>
      <c r="BH80" s="15">
        <v>119</v>
      </c>
      <c r="IE80" s="16"/>
      <c r="IF80" s="16"/>
      <c r="IG80" s="16"/>
      <c r="IH80" s="16"/>
      <c r="II80" s="16"/>
    </row>
    <row r="81" spans="1:243" s="15" customFormat="1" ht="70.5" customHeight="1">
      <c r="A81" s="27">
        <v>69</v>
      </c>
      <c r="B81" s="70" t="s">
        <v>349</v>
      </c>
      <c r="C81" s="48" t="s">
        <v>120</v>
      </c>
      <c r="D81" s="67">
        <v>0.6</v>
      </c>
      <c r="E81" s="68" t="s">
        <v>258</v>
      </c>
      <c r="F81" s="69">
        <v>11185.31</v>
      </c>
      <c r="G81" s="62"/>
      <c r="H81" s="52"/>
      <c r="I81" s="51" t="s">
        <v>39</v>
      </c>
      <c r="J81" s="53">
        <f t="shared" si="12"/>
        <v>1</v>
      </c>
      <c r="K81" s="54" t="s">
        <v>64</v>
      </c>
      <c r="L81" s="54" t="s">
        <v>7</v>
      </c>
      <c r="M81" s="63"/>
      <c r="N81" s="62"/>
      <c r="O81" s="62"/>
      <c r="P81" s="64"/>
      <c r="Q81" s="62"/>
      <c r="R81" s="62"/>
      <c r="S81" s="64"/>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65">
        <f t="shared" si="7"/>
        <v>6711.19</v>
      </c>
      <c r="BB81" s="66">
        <f t="shared" si="8"/>
        <v>6711.19</v>
      </c>
      <c r="BC81" s="61" t="str">
        <f t="shared" si="13"/>
        <v>INR  Six Thousand Seven Hundred &amp; Eleven  and Paise Nineteen Only</v>
      </c>
      <c r="BD81" s="74">
        <v>29</v>
      </c>
      <c r="BE81" s="74">
        <f t="shared" si="9"/>
        <v>32.8</v>
      </c>
      <c r="BF81" s="77">
        <f t="shared" si="10"/>
        <v>17.4</v>
      </c>
      <c r="BG81" s="15">
        <f t="shared" si="11"/>
        <v>12652.822672</v>
      </c>
      <c r="BH81" s="15">
        <v>9888</v>
      </c>
      <c r="IE81" s="16"/>
      <c r="IF81" s="16"/>
      <c r="IG81" s="16"/>
      <c r="IH81" s="16"/>
      <c r="II81" s="16"/>
    </row>
    <row r="82" spans="1:243" s="15" customFormat="1" ht="70.5" customHeight="1">
      <c r="A82" s="27">
        <v>70</v>
      </c>
      <c r="B82" s="70" t="s">
        <v>350</v>
      </c>
      <c r="C82" s="48" t="s">
        <v>121</v>
      </c>
      <c r="D82" s="67">
        <v>0.4</v>
      </c>
      <c r="E82" s="68" t="s">
        <v>258</v>
      </c>
      <c r="F82" s="69">
        <v>11297.16</v>
      </c>
      <c r="G82" s="62"/>
      <c r="H82" s="52"/>
      <c r="I82" s="51" t="s">
        <v>39</v>
      </c>
      <c r="J82" s="53">
        <f t="shared" si="12"/>
        <v>1</v>
      </c>
      <c r="K82" s="54" t="s">
        <v>64</v>
      </c>
      <c r="L82" s="54" t="s">
        <v>7</v>
      </c>
      <c r="M82" s="63"/>
      <c r="N82" s="62"/>
      <c r="O82" s="62"/>
      <c r="P82" s="64"/>
      <c r="Q82" s="62"/>
      <c r="R82" s="62"/>
      <c r="S82" s="64"/>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65">
        <f t="shared" si="7"/>
        <v>4518.86</v>
      </c>
      <c r="BB82" s="66">
        <f t="shared" si="8"/>
        <v>4518.86</v>
      </c>
      <c r="BC82" s="61" t="str">
        <f t="shared" si="13"/>
        <v>INR  Four Thousand Five Hundred &amp; Eighteen  and Paise Eighty Six Only</v>
      </c>
      <c r="BD82" s="74">
        <v>29</v>
      </c>
      <c r="BE82" s="74">
        <f t="shared" si="9"/>
        <v>32.8</v>
      </c>
      <c r="BF82" s="77">
        <f t="shared" si="10"/>
        <v>11.6</v>
      </c>
      <c r="BG82" s="15">
        <f t="shared" si="11"/>
        <v>12779.347392</v>
      </c>
      <c r="BH82" s="15">
        <v>9986.88</v>
      </c>
      <c r="IE82" s="16"/>
      <c r="IF82" s="16"/>
      <c r="IG82" s="16"/>
      <c r="IH82" s="16"/>
      <c r="II82" s="16"/>
    </row>
    <row r="83" spans="1:243" s="15" customFormat="1" ht="48.75" customHeight="1">
      <c r="A83" s="27">
        <v>71</v>
      </c>
      <c r="B83" s="70" t="s">
        <v>351</v>
      </c>
      <c r="C83" s="48" t="s">
        <v>122</v>
      </c>
      <c r="D83" s="67">
        <v>15</v>
      </c>
      <c r="E83" s="68" t="s">
        <v>260</v>
      </c>
      <c r="F83" s="69">
        <v>606.32</v>
      </c>
      <c r="G83" s="62"/>
      <c r="H83" s="52"/>
      <c r="I83" s="51" t="s">
        <v>39</v>
      </c>
      <c r="J83" s="53">
        <f t="shared" si="12"/>
        <v>1</v>
      </c>
      <c r="K83" s="54" t="s">
        <v>64</v>
      </c>
      <c r="L83" s="54" t="s">
        <v>7</v>
      </c>
      <c r="M83" s="63"/>
      <c r="N83" s="62"/>
      <c r="O83" s="62"/>
      <c r="P83" s="64"/>
      <c r="Q83" s="62"/>
      <c r="R83" s="62"/>
      <c r="S83" s="64"/>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65">
        <f t="shared" si="7"/>
        <v>9094.8</v>
      </c>
      <c r="BB83" s="66">
        <f t="shared" si="8"/>
        <v>9094.8</v>
      </c>
      <c r="BC83" s="61" t="str">
        <f t="shared" si="13"/>
        <v>INR  Nine Thousand  &amp;Ninety Four  and Paise Eighty Only</v>
      </c>
      <c r="BD83" s="74">
        <v>29</v>
      </c>
      <c r="BE83" s="74">
        <f t="shared" si="9"/>
        <v>32.8</v>
      </c>
      <c r="BF83" s="77">
        <f t="shared" si="10"/>
        <v>435</v>
      </c>
      <c r="BG83" s="15">
        <f t="shared" si="11"/>
        <v>685.869184</v>
      </c>
      <c r="BH83" s="15">
        <v>536</v>
      </c>
      <c r="IE83" s="16"/>
      <c r="IF83" s="16"/>
      <c r="IG83" s="16"/>
      <c r="IH83" s="16"/>
      <c r="II83" s="16"/>
    </row>
    <row r="84" spans="1:243" s="15" customFormat="1" ht="72.75" customHeight="1">
      <c r="A84" s="27">
        <v>72</v>
      </c>
      <c r="B84" s="70" t="s">
        <v>352</v>
      </c>
      <c r="C84" s="48" t="s">
        <v>123</v>
      </c>
      <c r="D84" s="67">
        <v>0.15</v>
      </c>
      <c r="E84" s="68" t="s">
        <v>472</v>
      </c>
      <c r="F84" s="69">
        <v>94136.2</v>
      </c>
      <c r="G84" s="62"/>
      <c r="H84" s="52"/>
      <c r="I84" s="51" t="s">
        <v>39</v>
      </c>
      <c r="J84" s="53">
        <f t="shared" si="12"/>
        <v>1</v>
      </c>
      <c r="K84" s="54" t="s">
        <v>64</v>
      </c>
      <c r="L84" s="54" t="s">
        <v>7</v>
      </c>
      <c r="M84" s="63"/>
      <c r="N84" s="62"/>
      <c r="O84" s="62"/>
      <c r="P84" s="64"/>
      <c r="Q84" s="62"/>
      <c r="R84" s="62"/>
      <c r="S84" s="64"/>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65">
        <f t="shared" si="7"/>
        <v>14120.43</v>
      </c>
      <c r="BB84" s="66">
        <f t="shared" si="8"/>
        <v>14120.43</v>
      </c>
      <c r="BC84" s="61" t="str">
        <f t="shared" si="13"/>
        <v>INR  Fourteen Thousand One Hundred &amp; Twenty  and Paise Forty Three Only</v>
      </c>
      <c r="BD84" s="74">
        <v>38</v>
      </c>
      <c r="BE84" s="74">
        <f t="shared" si="9"/>
        <v>42.99</v>
      </c>
      <c r="BF84" s="77">
        <f t="shared" si="10"/>
        <v>5.7</v>
      </c>
      <c r="BG84" s="15">
        <f t="shared" si="11"/>
        <v>106486.86944</v>
      </c>
      <c r="BH84" s="15">
        <v>83218</v>
      </c>
      <c r="IE84" s="16"/>
      <c r="IF84" s="16"/>
      <c r="IG84" s="16"/>
      <c r="IH84" s="16"/>
      <c r="II84" s="16"/>
    </row>
    <row r="85" spans="1:243" s="15" customFormat="1" ht="72.75" customHeight="1">
      <c r="A85" s="27">
        <v>73</v>
      </c>
      <c r="B85" s="70" t="s">
        <v>353</v>
      </c>
      <c r="C85" s="48" t="s">
        <v>124</v>
      </c>
      <c r="D85" s="67">
        <v>3.8</v>
      </c>
      <c r="E85" s="68" t="s">
        <v>260</v>
      </c>
      <c r="F85" s="69">
        <v>2668.5</v>
      </c>
      <c r="G85" s="62"/>
      <c r="H85" s="52"/>
      <c r="I85" s="51" t="s">
        <v>39</v>
      </c>
      <c r="J85" s="53">
        <f t="shared" si="12"/>
        <v>1</v>
      </c>
      <c r="K85" s="54" t="s">
        <v>64</v>
      </c>
      <c r="L85" s="54" t="s">
        <v>7</v>
      </c>
      <c r="M85" s="63"/>
      <c r="N85" s="62"/>
      <c r="O85" s="62"/>
      <c r="P85" s="64"/>
      <c r="Q85" s="62"/>
      <c r="R85" s="62"/>
      <c r="S85" s="64"/>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65">
        <f t="shared" si="7"/>
        <v>10140.3</v>
      </c>
      <c r="BB85" s="66">
        <f t="shared" si="8"/>
        <v>10140.3</v>
      </c>
      <c r="BC85" s="61" t="str">
        <f t="shared" si="13"/>
        <v>INR  Ten Thousand One Hundred &amp; Forty  and Paise Thirty Only</v>
      </c>
      <c r="BD85" s="74">
        <v>38</v>
      </c>
      <c r="BE85" s="74">
        <f t="shared" si="9"/>
        <v>42.99</v>
      </c>
      <c r="BF85" s="77">
        <f t="shared" si="10"/>
        <v>144.4</v>
      </c>
      <c r="BG85" s="15">
        <f t="shared" si="11"/>
        <v>3018.6072</v>
      </c>
      <c r="BH85" s="15">
        <v>2359</v>
      </c>
      <c r="IE85" s="16"/>
      <c r="IF85" s="16"/>
      <c r="IG85" s="16"/>
      <c r="IH85" s="16"/>
      <c r="II85" s="16"/>
    </row>
    <row r="86" spans="1:243" s="15" customFormat="1" ht="72.75" customHeight="1">
      <c r="A86" s="27">
        <v>74</v>
      </c>
      <c r="B86" s="70" t="s">
        <v>354</v>
      </c>
      <c r="C86" s="48" t="s">
        <v>125</v>
      </c>
      <c r="D86" s="67">
        <v>6.1</v>
      </c>
      <c r="E86" s="68" t="s">
        <v>260</v>
      </c>
      <c r="F86" s="69">
        <v>4773.66</v>
      </c>
      <c r="G86" s="62"/>
      <c r="H86" s="52"/>
      <c r="I86" s="51" t="s">
        <v>39</v>
      </c>
      <c r="J86" s="53">
        <f t="shared" si="12"/>
        <v>1</v>
      </c>
      <c r="K86" s="54" t="s">
        <v>64</v>
      </c>
      <c r="L86" s="54" t="s">
        <v>7</v>
      </c>
      <c r="M86" s="63"/>
      <c r="N86" s="62"/>
      <c r="O86" s="62"/>
      <c r="P86" s="64"/>
      <c r="Q86" s="62"/>
      <c r="R86" s="62"/>
      <c r="S86" s="64"/>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65">
        <f t="shared" si="7"/>
        <v>29119.33</v>
      </c>
      <c r="BB86" s="66">
        <f t="shared" si="8"/>
        <v>29119.33</v>
      </c>
      <c r="BC86" s="61" t="str">
        <f t="shared" si="13"/>
        <v>INR  Twenty Nine Thousand One Hundred &amp; Nineteen  and Paise Thirty Three Only</v>
      </c>
      <c r="BD86" s="74">
        <v>38</v>
      </c>
      <c r="BE86" s="74">
        <f t="shared" si="9"/>
        <v>42.99</v>
      </c>
      <c r="BF86" s="77">
        <f t="shared" si="10"/>
        <v>231.8</v>
      </c>
      <c r="BG86" s="15">
        <f t="shared" si="11"/>
        <v>5399.964192</v>
      </c>
      <c r="BH86" s="15">
        <v>4220</v>
      </c>
      <c r="IE86" s="16"/>
      <c r="IF86" s="16"/>
      <c r="IG86" s="16"/>
      <c r="IH86" s="16"/>
      <c r="II86" s="16"/>
    </row>
    <row r="87" spans="1:243" s="15" customFormat="1" ht="90" customHeight="1">
      <c r="A87" s="27">
        <v>75</v>
      </c>
      <c r="B87" s="71" t="s">
        <v>355</v>
      </c>
      <c r="C87" s="48" t="s">
        <v>126</v>
      </c>
      <c r="D87" s="67">
        <v>24.8</v>
      </c>
      <c r="E87" s="68" t="s">
        <v>264</v>
      </c>
      <c r="F87" s="69">
        <v>504.52</v>
      </c>
      <c r="G87" s="62"/>
      <c r="H87" s="52"/>
      <c r="I87" s="51" t="s">
        <v>39</v>
      </c>
      <c r="J87" s="53">
        <f t="shared" si="12"/>
        <v>1</v>
      </c>
      <c r="K87" s="54" t="s">
        <v>64</v>
      </c>
      <c r="L87" s="54" t="s">
        <v>7</v>
      </c>
      <c r="M87" s="63"/>
      <c r="N87" s="62"/>
      <c r="O87" s="62"/>
      <c r="P87" s="64"/>
      <c r="Q87" s="62"/>
      <c r="R87" s="62"/>
      <c r="S87" s="64"/>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65">
        <f t="shared" si="7"/>
        <v>12512.1</v>
      </c>
      <c r="BB87" s="66">
        <f t="shared" si="8"/>
        <v>12512.1</v>
      </c>
      <c r="BC87" s="61" t="str">
        <f t="shared" si="13"/>
        <v>INR  Twelve Thousand Five Hundred &amp; Twelve  and Paise Ten Only</v>
      </c>
      <c r="BD87" s="74">
        <v>81</v>
      </c>
      <c r="BE87" s="74">
        <f t="shared" si="9"/>
        <v>91.63</v>
      </c>
      <c r="BF87" s="77">
        <f t="shared" si="10"/>
        <v>2008.8</v>
      </c>
      <c r="BG87" s="15">
        <f t="shared" si="11"/>
        <v>570.713024</v>
      </c>
      <c r="BH87" s="15">
        <v>446</v>
      </c>
      <c r="IE87" s="16"/>
      <c r="IF87" s="16"/>
      <c r="IG87" s="16"/>
      <c r="IH87" s="16"/>
      <c r="II87" s="16"/>
    </row>
    <row r="88" spans="1:243" s="15" customFormat="1" ht="84" customHeight="1">
      <c r="A88" s="27">
        <v>76</v>
      </c>
      <c r="B88" s="70" t="s">
        <v>356</v>
      </c>
      <c r="C88" s="48" t="s">
        <v>127</v>
      </c>
      <c r="D88" s="67">
        <v>7.9</v>
      </c>
      <c r="E88" s="68" t="s">
        <v>260</v>
      </c>
      <c r="F88" s="69">
        <v>2919.63</v>
      </c>
      <c r="G88" s="62"/>
      <c r="H88" s="52"/>
      <c r="I88" s="51" t="s">
        <v>39</v>
      </c>
      <c r="J88" s="53">
        <f t="shared" si="12"/>
        <v>1</v>
      </c>
      <c r="K88" s="54" t="s">
        <v>64</v>
      </c>
      <c r="L88" s="54" t="s">
        <v>7</v>
      </c>
      <c r="M88" s="63"/>
      <c r="N88" s="62"/>
      <c r="O88" s="62"/>
      <c r="P88" s="64"/>
      <c r="Q88" s="62"/>
      <c r="R88" s="62"/>
      <c r="S88" s="64"/>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65">
        <f t="shared" si="7"/>
        <v>23065.08</v>
      </c>
      <c r="BB88" s="66">
        <f t="shared" si="8"/>
        <v>23065.08</v>
      </c>
      <c r="BC88" s="61" t="str">
        <f t="shared" si="13"/>
        <v>INR  Twenty Three Thousand  &amp;Sixty Five  and Paise Eight Only</v>
      </c>
      <c r="BD88" s="74">
        <v>81</v>
      </c>
      <c r="BE88" s="74">
        <f t="shared" si="9"/>
        <v>91.63</v>
      </c>
      <c r="BF88" s="77">
        <f t="shared" si="10"/>
        <v>639.9</v>
      </c>
      <c r="BG88" s="15">
        <f t="shared" si="11"/>
        <v>3302.685456</v>
      </c>
      <c r="BH88" s="15">
        <v>2581</v>
      </c>
      <c r="IE88" s="16"/>
      <c r="IF88" s="16"/>
      <c r="IG88" s="16"/>
      <c r="IH88" s="16"/>
      <c r="II88" s="16"/>
    </row>
    <row r="89" spans="1:243" s="15" customFormat="1" ht="72" customHeight="1">
      <c r="A89" s="27">
        <v>77</v>
      </c>
      <c r="B89" s="70" t="s">
        <v>270</v>
      </c>
      <c r="C89" s="48" t="s">
        <v>128</v>
      </c>
      <c r="D89" s="67">
        <v>10</v>
      </c>
      <c r="E89" s="68" t="s">
        <v>252</v>
      </c>
      <c r="F89" s="69">
        <v>116.51</v>
      </c>
      <c r="G89" s="62"/>
      <c r="H89" s="52"/>
      <c r="I89" s="51" t="s">
        <v>39</v>
      </c>
      <c r="J89" s="53">
        <f t="shared" si="12"/>
        <v>1</v>
      </c>
      <c r="K89" s="54" t="s">
        <v>64</v>
      </c>
      <c r="L89" s="54" t="s">
        <v>7</v>
      </c>
      <c r="M89" s="63"/>
      <c r="N89" s="62"/>
      <c r="O89" s="62"/>
      <c r="P89" s="64"/>
      <c r="Q89" s="62"/>
      <c r="R89" s="62"/>
      <c r="S89" s="64"/>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65">
        <f t="shared" si="7"/>
        <v>1165.1</v>
      </c>
      <c r="BB89" s="66">
        <f t="shared" si="8"/>
        <v>1165.1</v>
      </c>
      <c r="BC89" s="61" t="str">
        <f t="shared" si="13"/>
        <v>INR  One Thousand One Hundred &amp; Sixty Five  and Paise Ten Only</v>
      </c>
      <c r="BD89" s="74">
        <v>81</v>
      </c>
      <c r="BE89" s="74">
        <f t="shared" si="9"/>
        <v>91.63</v>
      </c>
      <c r="BF89" s="77">
        <f t="shared" si="10"/>
        <v>810</v>
      </c>
      <c r="BG89" s="15">
        <f t="shared" si="11"/>
        <v>131.796112</v>
      </c>
      <c r="BH89" s="15">
        <v>103</v>
      </c>
      <c r="IE89" s="16"/>
      <c r="IF89" s="16"/>
      <c r="IG89" s="16"/>
      <c r="IH89" s="16"/>
      <c r="II89" s="16"/>
    </row>
    <row r="90" spans="1:243" s="15" customFormat="1" ht="29.25" customHeight="1">
      <c r="A90" s="27">
        <v>78</v>
      </c>
      <c r="B90" s="70" t="s">
        <v>357</v>
      </c>
      <c r="C90" s="48" t="s">
        <v>129</v>
      </c>
      <c r="D90" s="67">
        <v>30</v>
      </c>
      <c r="E90" s="68" t="s">
        <v>252</v>
      </c>
      <c r="F90" s="69">
        <v>66.74</v>
      </c>
      <c r="G90" s="62"/>
      <c r="H90" s="52"/>
      <c r="I90" s="51" t="s">
        <v>39</v>
      </c>
      <c r="J90" s="53">
        <f t="shared" si="12"/>
        <v>1</v>
      </c>
      <c r="K90" s="54" t="s">
        <v>64</v>
      </c>
      <c r="L90" s="54" t="s">
        <v>7</v>
      </c>
      <c r="M90" s="63"/>
      <c r="N90" s="62"/>
      <c r="O90" s="62"/>
      <c r="P90" s="64"/>
      <c r="Q90" s="62"/>
      <c r="R90" s="62"/>
      <c r="S90" s="64"/>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65">
        <f t="shared" si="7"/>
        <v>2002.2</v>
      </c>
      <c r="BB90" s="66">
        <f t="shared" si="8"/>
        <v>2002.2</v>
      </c>
      <c r="BC90" s="61" t="str">
        <f t="shared" si="13"/>
        <v>INR  Two Thousand  &amp;Two  and Paise Twenty Only</v>
      </c>
      <c r="BD90" s="74">
        <v>79</v>
      </c>
      <c r="BE90" s="74">
        <f t="shared" si="9"/>
        <v>89.36</v>
      </c>
      <c r="BF90" s="77">
        <f t="shared" si="10"/>
        <v>2370</v>
      </c>
      <c r="BG90" s="15">
        <f t="shared" si="11"/>
        <v>75.496288</v>
      </c>
      <c r="BH90" s="15">
        <v>59</v>
      </c>
      <c r="IE90" s="16"/>
      <c r="IF90" s="16"/>
      <c r="IG90" s="16"/>
      <c r="IH90" s="16"/>
      <c r="II90" s="16"/>
    </row>
    <row r="91" spans="1:243" s="15" customFormat="1" ht="61.5" customHeight="1">
      <c r="A91" s="27">
        <v>79</v>
      </c>
      <c r="B91" s="70" t="s">
        <v>266</v>
      </c>
      <c r="C91" s="48" t="s">
        <v>130</v>
      </c>
      <c r="D91" s="67">
        <v>80</v>
      </c>
      <c r="E91" s="68" t="s">
        <v>252</v>
      </c>
      <c r="F91" s="69">
        <v>32.8</v>
      </c>
      <c r="G91" s="62"/>
      <c r="H91" s="52"/>
      <c r="I91" s="51" t="s">
        <v>39</v>
      </c>
      <c r="J91" s="53">
        <f t="shared" si="12"/>
        <v>1</v>
      </c>
      <c r="K91" s="54" t="s">
        <v>64</v>
      </c>
      <c r="L91" s="54" t="s">
        <v>7</v>
      </c>
      <c r="M91" s="63"/>
      <c r="N91" s="62"/>
      <c r="O91" s="62"/>
      <c r="P91" s="64"/>
      <c r="Q91" s="62"/>
      <c r="R91" s="62"/>
      <c r="S91" s="64"/>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65">
        <f t="shared" si="7"/>
        <v>2624</v>
      </c>
      <c r="BB91" s="66">
        <f t="shared" si="8"/>
        <v>2624</v>
      </c>
      <c r="BC91" s="61" t="str">
        <f t="shared" si="13"/>
        <v>INR  Two Thousand Six Hundred &amp; Twenty Four  Only</v>
      </c>
      <c r="BD91" s="74">
        <v>79</v>
      </c>
      <c r="BE91" s="74">
        <f t="shared" si="9"/>
        <v>89.36</v>
      </c>
      <c r="BF91" s="77">
        <f t="shared" si="10"/>
        <v>6320</v>
      </c>
      <c r="BG91" s="15">
        <f t="shared" si="11"/>
        <v>37.10336</v>
      </c>
      <c r="BH91" s="15">
        <v>29</v>
      </c>
      <c r="IE91" s="16"/>
      <c r="IF91" s="16"/>
      <c r="IG91" s="16"/>
      <c r="IH91" s="16"/>
      <c r="II91" s="16"/>
    </row>
    <row r="92" spans="1:243" s="15" customFormat="1" ht="30" customHeight="1">
      <c r="A92" s="27">
        <v>80</v>
      </c>
      <c r="B92" s="70" t="s">
        <v>267</v>
      </c>
      <c r="C92" s="48" t="s">
        <v>131</v>
      </c>
      <c r="D92" s="67">
        <v>90</v>
      </c>
      <c r="E92" s="68" t="s">
        <v>252</v>
      </c>
      <c r="F92" s="69">
        <v>48.64</v>
      </c>
      <c r="G92" s="62"/>
      <c r="H92" s="52"/>
      <c r="I92" s="51" t="s">
        <v>39</v>
      </c>
      <c r="J92" s="53">
        <f t="shared" si="12"/>
        <v>1</v>
      </c>
      <c r="K92" s="54" t="s">
        <v>64</v>
      </c>
      <c r="L92" s="54" t="s">
        <v>7</v>
      </c>
      <c r="M92" s="63"/>
      <c r="N92" s="62"/>
      <c r="O92" s="62"/>
      <c r="P92" s="64"/>
      <c r="Q92" s="62"/>
      <c r="R92" s="62"/>
      <c r="S92" s="64"/>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65">
        <f t="shared" si="7"/>
        <v>4377.6</v>
      </c>
      <c r="BB92" s="66">
        <f t="shared" si="8"/>
        <v>4377.6</v>
      </c>
      <c r="BC92" s="61" t="str">
        <f t="shared" si="13"/>
        <v>INR  Four Thousand Three Hundred &amp; Seventy Seven  and Paise Sixty Only</v>
      </c>
      <c r="BD92" s="74">
        <v>79</v>
      </c>
      <c r="BE92" s="74">
        <f t="shared" si="9"/>
        <v>89.36</v>
      </c>
      <c r="BF92" s="77">
        <f t="shared" si="10"/>
        <v>7110</v>
      </c>
      <c r="BG92" s="15">
        <f t="shared" si="11"/>
        <v>55.021568</v>
      </c>
      <c r="BH92" s="15">
        <v>43</v>
      </c>
      <c r="IE92" s="16"/>
      <c r="IF92" s="16"/>
      <c r="IG92" s="16"/>
      <c r="IH92" s="16"/>
      <c r="II92" s="16"/>
    </row>
    <row r="93" spans="1:243" s="15" customFormat="1" ht="44.25" customHeight="1">
      <c r="A93" s="27">
        <v>81</v>
      </c>
      <c r="B93" s="70" t="s">
        <v>268</v>
      </c>
      <c r="C93" s="48" t="s">
        <v>132</v>
      </c>
      <c r="D93" s="67">
        <v>10</v>
      </c>
      <c r="E93" s="68" t="s">
        <v>252</v>
      </c>
      <c r="F93" s="69">
        <v>179.86</v>
      </c>
      <c r="G93" s="62"/>
      <c r="H93" s="52"/>
      <c r="I93" s="51" t="s">
        <v>39</v>
      </c>
      <c r="J93" s="53">
        <f t="shared" si="12"/>
        <v>1</v>
      </c>
      <c r="K93" s="54" t="s">
        <v>64</v>
      </c>
      <c r="L93" s="54" t="s">
        <v>7</v>
      </c>
      <c r="M93" s="63"/>
      <c r="N93" s="62"/>
      <c r="O93" s="62"/>
      <c r="P93" s="64"/>
      <c r="Q93" s="62"/>
      <c r="R93" s="62"/>
      <c r="S93" s="64"/>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65">
        <f t="shared" si="7"/>
        <v>1798.6</v>
      </c>
      <c r="BB93" s="66">
        <f t="shared" si="8"/>
        <v>1798.6</v>
      </c>
      <c r="BC93" s="61" t="str">
        <f t="shared" si="13"/>
        <v>INR  One Thousand Seven Hundred &amp; Ninety Eight  and Paise Sixty Only</v>
      </c>
      <c r="BD93" s="74">
        <v>894</v>
      </c>
      <c r="BE93" s="74">
        <f t="shared" si="9"/>
        <v>1011.29</v>
      </c>
      <c r="BF93" s="77">
        <f t="shared" si="10"/>
        <v>8940</v>
      </c>
      <c r="BG93" s="15">
        <f t="shared" si="11"/>
        <v>203.457632</v>
      </c>
      <c r="BH93" s="15">
        <v>159</v>
      </c>
      <c r="IE93" s="16"/>
      <c r="IF93" s="16"/>
      <c r="IG93" s="16"/>
      <c r="IH93" s="16"/>
      <c r="II93" s="16"/>
    </row>
    <row r="94" spans="1:243" s="15" customFormat="1" ht="26.25" customHeight="1">
      <c r="A94" s="27">
        <v>82</v>
      </c>
      <c r="B94" s="70" t="s">
        <v>269</v>
      </c>
      <c r="C94" s="48" t="s">
        <v>133</v>
      </c>
      <c r="D94" s="67">
        <v>10</v>
      </c>
      <c r="E94" s="68" t="s">
        <v>252</v>
      </c>
      <c r="F94" s="69">
        <v>79.18</v>
      </c>
      <c r="G94" s="62"/>
      <c r="H94" s="52"/>
      <c r="I94" s="51" t="s">
        <v>39</v>
      </c>
      <c r="J94" s="53">
        <f t="shared" si="12"/>
        <v>1</v>
      </c>
      <c r="K94" s="54" t="s">
        <v>64</v>
      </c>
      <c r="L94" s="54" t="s">
        <v>7</v>
      </c>
      <c r="M94" s="63"/>
      <c r="N94" s="62"/>
      <c r="O94" s="62"/>
      <c r="P94" s="64"/>
      <c r="Q94" s="62"/>
      <c r="R94" s="62"/>
      <c r="S94" s="64"/>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65">
        <f t="shared" si="7"/>
        <v>791.8</v>
      </c>
      <c r="BB94" s="66">
        <f t="shared" si="8"/>
        <v>791.8</v>
      </c>
      <c r="BC94" s="61" t="str">
        <f t="shared" si="13"/>
        <v>INR  Seven Hundred &amp; Ninety One  and Paise Eighty Only</v>
      </c>
      <c r="BD94" s="74">
        <v>899</v>
      </c>
      <c r="BE94" s="74">
        <f t="shared" si="9"/>
        <v>1016.95</v>
      </c>
      <c r="BF94" s="77">
        <f t="shared" si="10"/>
        <v>8990</v>
      </c>
      <c r="BG94" s="15">
        <f t="shared" si="11"/>
        <v>89.568416</v>
      </c>
      <c r="BH94" s="15">
        <v>70</v>
      </c>
      <c r="IE94" s="16"/>
      <c r="IF94" s="16"/>
      <c r="IG94" s="16"/>
      <c r="IH94" s="16"/>
      <c r="II94" s="16"/>
    </row>
    <row r="95" spans="1:243" s="15" customFormat="1" ht="61.5" customHeight="1">
      <c r="A95" s="27">
        <v>83</v>
      </c>
      <c r="B95" s="70" t="s">
        <v>358</v>
      </c>
      <c r="C95" s="48" t="s">
        <v>134</v>
      </c>
      <c r="D95" s="67">
        <v>40</v>
      </c>
      <c r="E95" s="68" t="s">
        <v>252</v>
      </c>
      <c r="F95" s="69">
        <v>59.95</v>
      </c>
      <c r="G95" s="62"/>
      <c r="H95" s="52"/>
      <c r="I95" s="51" t="s">
        <v>39</v>
      </c>
      <c r="J95" s="53">
        <f t="shared" si="12"/>
        <v>1</v>
      </c>
      <c r="K95" s="54" t="s">
        <v>64</v>
      </c>
      <c r="L95" s="54" t="s">
        <v>7</v>
      </c>
      <c r="M95" s="63"/>
      <c r="N95" s="62"/>
      <c r="O95" s="62"/>
      <c r="P95" s="64"/>
      <c r="Q95" s="62"/>
      <c r="R95" s="62"/>
      <c r="S95" s="64"/>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65">
        <f t="shared" si="7"/>
        <v>2398</v>
      </c>
      <c r="BB95" s="66">
        <f t="shared" si="8"/>
        <v>2398</v>
      </c>
      <c r="BC95" s="61" t="str">
        <f t="shared" si="13"/>
        <v>INR  Two Thousand Three Hundred &amp; Ninety Eight  Only</v>
      </c>
      <c r="BD95" s="74">
        <v>904</v>
      </c>
      <c r="BE95" s="74">
        <f t="shared" si="9"/>
        <v>1022.6</v>
      </c>
      <c r="BF95" s="77">
        <f t="shared" si="10"/>
        <v>36160</v>
      </c>
      <c r="BG95" s="15">
        <f t="shared" si="11"/>
        <v>67.81544</v>
      </c>
      <c r="BH95" s="15">
        <v>53</v>
      </c>
      <c r="IE95" s="16"/>
      <c r="IF95" s="16"/>
      <c r="IG95" s="16"/>
      <c r="IH95" s="16"/>
      <c r="II95" s="16"/>
    </row>
    <row r="96" spans="1:243" s="15" customFormat="1" ht="48.75" customHeight="1">
      <c r="A96" s="27">
        <v>84</v>
      </c>
      <c r="B96" s="70" t="s">
        <v>359</v>
      </c>
      <c r="C96" s="48" t="s">
        <v>135</v>
      </c>
      <c r="D96" s="67">
        <v>30</v>
      </c>
      <c r="E96" s="68" t="s">
        <v>252</v>
      </c>
      <c r="F96" s="69">
        <v>88.23</v>
      </c>
      <c r="G96" s="62"/>
      <c r="H96" s="52"/>
      <c r="I96" s="51" t="s">
        <v>39</v>
      </c>
      <c r="J96" s="53">
        <f t="shared" si="12"/>
        <v>1</v>
      </c>
      <c r="K96" s="54" t="s">
        <v>64</v>
      </c>
      <c r="L96" s="54" t="s">
        <v>7</v>
      </c>
      <c r="M96" s="63"/>
      <c r="N96" s="62"/>
      <c r="O96" s="62"/>
      <c r="P96" s="64"/>
      <c r="Q96" s="62"/>
      <c r="R96" s="62"/>
      <c r="S96" s="64"/>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65">
        <f t="shared" si="7"/>
        <v>2646.9</v>
      </c>
      <c r="BB96" s="66">
        <f t="shared" si="8"/>
        <v>2646.9</v>
      </c>
      <c r="BC96" s="61" t="str">
        <f t="shared" si="13"/>
        <v>INR  Two Thousand Six Hundred &amp; Forty Six  and Paise Ninety Only</v>
      </c>
      <c r="BD96" s="74">
        <v>1091</v>
      </c>
      <c r="BE96" s="74">
        <f t="shared" si="9"/>
        <v>1234.14</v>
      </c>
      <c r="BF96" s="77">
        <f t="shared" si="10"/>
        <v>32730</v>
      </c>
      <c r="BG96" s="15">
        <f t="shared" si="11"/>
        <v>99.805776</v>
      </c>
      <c r="BH96" s="15">
        <v>78</v>
      </c>
      <c r="IE96" s="16"/>
      <c r="IF96" s="16"/>
      <c r="IG96" s="16"/>
      <c r="IH96" s="16"/>
      <c r="II96" s="16"/>
    </row>
    <row r="97" spans="1:243" s="15" customFormat="1" ht="33" customHeight="1">
      <c r="A97" s="27">
        <v>85</v>
      </c>
      <c r="B97" s="70" t="s">
        <v>360</v>
      </c>
      <c r="C97" s="48" t="s">
        <v>136</v>
      </c>
      <c r="D97" s="67">
        <v>1100</v>
      </c>
      <c r="E97" s="68" t="s">
        <v>271</v>
      </c>
      <c r="F97" s="69">
        <v>20.52</v>
      </c>
      <c r="G97" s="62"/>
      <c r="H97" s="52"/>
      <c r="I97" s="51" t="s">
        <v>39</v>
      </c>
      <c r="J97" s="53">
        <f>IF(I97="Less(-)",-1,1)</f>
        <v>1</v>
      </c>
      <c r="K97" s="54" t="s">
        <v>64</v>
      </c>
      <c r="L97" s="54" t="s">
        <v>7</v>
      </c>
      <c r="M97" s="63"/>
      <c r="N97" s="62"/>
      <c r="O97" s="62"/>
      <c r="P97" s="64"/>
      <c r="Q97" s="62"/>
      <c r="R97" s="62"/>
      <c r="S97" s="64"/>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65">
        <f t="shared" si="7"/>
        <v>22572</v>
      </c>
      <c r="BB97" s="66">
        <f t="shared" si="8"/>
        <v>22572</v>
      </c>
      <c r="BC97" s="61" t="str">
        <f>SpellNumber(L97,BB97)</f>
        <v>INR  Twenty Two Thousand Five Hundred &amp; Seventy Two  Only</v>
      </c>
      <c r="BD97" s="74">
        <v>1096</v>
      </c>
      <c r="BE97" s="74">
        <f t="shared" si="9"/>
        <v>1239.8</v>
      </c>
      <c r="BF97" s="77">
        <f t="shared" si="10"/>
        <v>1205600</v>
      </c>
      <c r="BG97" s="15">
        <f t="shared" si="11"/>
        <v>23.212224</v>
      </c>
      <c r="BH97" s="15">
        <v>18.14</v>
      </c>
      <c r="IE97" s="16"/>
      <c r="IF97" s="16"/>
      <c r="IG97" s="16"/>
      <c r="IH97" s="16"/>
      <c r="II97" s="16"/>
    </row>
    <row r="98" spans="1:243" s="15" customFormat="1" ht="76.5" customHeight="1">
      <c r="A98" s="27">
        <v>86</v>
      </c>
      <c r="B98" s="70" t="s">
        <v>361</v>
      </c>
      <c r="C98" s="48" t="s">
        <v>137</v>
      </c>
      <c r="D98" s="67">
        <v>400</v>
      </c>
      <c r="E98" s="68" t="s">
        <v>477</v>
      </c>
      <c r="F98" s="69">
        <v>13.57</v>
      </c>
      <c r="G98" s="62"/>
      <c r="H98" s="52"/>
      <c r="I98" s="51" t="s">
        <v>39</v>
      </c>
      <c r="J98" s="53">
        <f>IF(I98="Less(-)",-1,1)</f>
        <v>1</v>
      </c>
      <c r="K98" s="54" t="s">
        <v>64</v>
      </c>
      <c r="L98" s="54" t="s">
        <v>7</v>
      </c>
      <c r="M98" s="63"/>
      <c r="N98" s="62"/>
      <c r="O98" s="62"/>
      <c r="P98" s="64"/>
      <c r="Q98" s="62"/>
      <c r="R98" s="62"/>
      <c r="S98" s="64"/>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65">
        <f t="shared" si="7"/>
        <v>5428</v>
      </c>
      <c r="BB98" s="66">
        <f t="shared" si="8"/>
        <v>5428</v>
      </c>
      <c r="BC98" s="61" t="str">
        <f>SpellNumber(L98,BB98)</f>
        <v>INR  Five Thousand Four Hundred &amp; Twenty Eight  Only</v>
      </c>
      <c r="BD98" s="74">
        <v>1101</v>
      </c>
      <c r="BE98" s="74">
        <f t="shared" si="9"/>
        <v>1245.45</v>
      </c>
      <c r="BF98" s="77">
        <f t="shared" si="10"/>
        <v>440400</v>
      </c>
      <c r="BG98" s="15">
        <f t="shared" si="11"/>
        <v>15.350384</v>
      </c>
      <c r="BH98" s="15">
        <v>12</v>
      </c>
      <c r="IE98" s="16"/>
      <c r="IF98" s="16"/>
      <c r="IG98" s="16"/>
      <c r="IH98" s="16"/>
      <c r="II98" s="16"/>
    </row>
    <row r="99" spans="1:243" s="15" customFormat="1" ht="69.75" customHeight="1">
      <c r="A99" s="27">
        <v>87</v>
      </c>
      <c r="B99" s="70" t="s">
        <v>362</v>
      </c>
      <c r="C99" s="48" t="s">
        <v>138</v>
      </c>
      <c r="D99" s="67">
        <v>400</v>
      </c>
      <c r="E99" s="68" t="s">
        <v>477</v>
      </c>
      <c r="F99" s="69">
        <v>291.85</v>
      </c>
      <c r="G99" s="62"/>
      <c r="H99" s="52"/>
      <c r="I99" s="51" t="s">
        <v>39</v>
      </c>
      <c r="J99" s="53">
        <f t="shared" si="12"/>
        <v>1</v>
      </c>
      <c r="K99" s="54" t="s">
        <v>64</v>
      </c>
      <c r="L99" s="54" t="s">
        <v>7</v>
      </c>
      <c r="M99" s="63"/>
      <c r="N99" s="62"/>
      <c r="O99" s="62"/>
      <c r="P99" s="64"/>
      <c r="Q99" s="62"/>
      <c r="R99" s="62"/>
      <c r="S99" s="64"/>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65">
        <f t="shared" si="7"/>
        <v>116740</v>
      </c>
      <c r="BB99" s="66">
        <f t="shared" si="8"/>
        <v>116740</v>
      </c>
      <c r="BC99" s="61" t="str">
        <f t="shared" si="13"/>
        <v>INR  One Lakh Sixteen Thousand Seven Hundred &amp; Forty  Only</v>
      </c>
      <c r="BD99" s="74">
        <v>1679</v>
      </c>
      <c r="BE99" s="74">
        <f t="shared" si="9"/>
        <v>1899.28</v>
      </c>
      <c r="BF99" s="77">
        <f t="shared" si="10"/>
        <v>671600</v>
      </c>
      <c r="BG99" s="15">
        <f t="shared" si="11"/>
        <v>330.14072</v>
      </c>
      <c r="BH99" s="15">
        <v>258</v>
      </c>
      <c r="IE99" s="16"/>
      <c r="IF99" s="16"/>
      <c r="IG99" s="16"/>
      <c r="IH99" s="16"/>
      <c r="II99" s="16"/>
    </row>
    <row r="100" spans="1:243" s="15" customFormat="1" ht="119.25" customHeight="1">
      <c r="A100" s="27">
        <v>88</v>
      </c>
      <c r="B100" s="70" t="s">
        <v>363</v>
      </c>
      <c r="C100" s="48" t="s">
        <v>139</v>
      </c>
      <c r="D100" s="67">
        <v>60</v>
      </c>
      <c r="E100" s="68" t="s">
        <v>477</v>
      </c>
      <c r="F100" s="69">
        <v>590.49</v>
      </c>
      <c r="G100" s="62"/>
      <c r="H100" s="52"/>
      <c r="I100" s="51" t="s">
        <v>39</v>
      </c>
      <c r="J100" s="53">
        <f t="shared" si="12"/>
        <v>1</v>
      </c>
      <c r="K100" s="54" t="s">
        <v>64</v>
      </c>
      <c r="L100" s="54" t="s">
        <v>7</v>
      </c>
      <c r="M100" s="63"/>
      <c r="N100" s="62"/>
      <c r="O100" s="62"/>
      <c r="P100" s="64"/>
      <c r="Q100" s="62"/>
      <c r="R100" s="62"/>
      <c r="S100" s="64"/>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65">
        <f t="shared" si="7"/>
        <v>35429.4</v>
      </c>
      <c r="BB100" s="66">
        <f t="shared" si="8"/>
        <v>35429.4</v>
      </c>
      <c r="BC100" s="61" t="str">
        <f t="shared" si="13"/>
        <v>INR  Thirty Five Thousand Four Hundred &amp; Twenty Nine  and Paise Forty Only</v>
      </c>
      <c r="BD100" s="74">
        <v>1684</v>
      </c>
      <c r="BE100" s="74">
        <f t="shared" si="9"/>
        <v>1904.94</v>
      </c>
      <c r="BF100" s="77">
        <f t="shared" si="10"/>
        <v>101040</v>
      </c>
      <c r="BG100" s="15">
        <f t="shared" si="11"/>
        <v>667.962288</v>
      </c>
      <c r="BH100" s="15">
        <v>522</v>
      </c>
      <c r="IE100" s="16"/>
      <c r="IF100" s="16"/>
      <c r="IG100" s="16"/>
      <c r="IH100" s="16"/>
      <c r="II100" s="16"/>
    </row>
    <row r="101" spans="1:243" s="15" customFormat="1" ht="111" customHeight="1">
      <c r="A101" s="27">
        <v>89</v>
      </c>
      <c r="B101" s="70" t="s">
        <v>364</v>
      </c>
      <c r="C101" s="48" t="s">
        <v>140</v>
      </c>
      <c r="D101" s="67">
        <v>60</v>
      </c>
      <c r="E101" s="68" t="s">
        <v>477</v>
      </c>
      <c r="F101" s="69">
        <v>884.6</v>
      </c>
      <c r="G101" s="62"/>
      <c r="H101" s="52"/>
      <c r="I101" s="51" t="s">
        <v>39</v>
      </c>
      <c r="J101" s="53">
        <f t="shared" si="12"/>
        <v>1</v>
      </c>
      <c r="K101" s="54" t="s">
        <v>64</v>
      </c>
      <c r="L101" s="54" t="s">
        <v>7</v>
      </c>
      <c r="M101" s="63"/>
      <c r="N101" s="62"/>
      <c r="O101" s="62"/>
      <c r="P101" s="64"/>
      <c r="Q101" s="62"/>
      <c r="R101" s="62"/>
      <c r="S101" s="64"/>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65">
        <f t="shared" si="7"/>
        <v>53076</v>
      </c>
      <c r="BB101" s="66">
        <f t="shared" si="8"/>
        <v>53076</v>
      </c>
      <c r="BC101" s="61" t="str">
        <f t="shared" si="13"/>
        <v>INR  Fifty Three Thousand  &amp;Seventy Six  Only</v>
      </c>
      <c r="BD101" s="74">
        <v>1003</v>
      </c>
      <c r="BE101" s="74">
        <f t="shared" si="9"/>
        <v>1134.59</v>
      </c>
      <c r="BF101" s="77">
        <f t="shared" si="10"/>
        <v>60180</v>
      </c>
      <c r="BG101" s="15">
        <f t="shared" si="11"/>
        <v>1000.65952</v>
      </c>
      <c r="BH101" s="15">
        <v>782</v>
      </c>
      <c r="IE101" s="16"/>
      <c r="IF101" s="16"/>
      <c r="IG101" s="16"/>
      <c r="IH101" s="16"/>
      <c r="II101" s="16"/>
    </row>
    <row r="102" spans="1:243" s="15" customFormat="1" ht="61.5" customHeight="1">
      <c r="A102" s="27">
        <v>90</v>
      </c>
      <c r="B102" s="70" t="s">
        <v>365</v>
      </c>
      <c r="C102" s="48" t="s">
        <v>141</v>
      </c>
      <c r="D102" s="67">
        <v>60</v>
      </c>
      <c r="E102" s="68" t="s">
        <v>477</v>
      </c>
      <c r="F102" s="69">
        <v>349.54</v>
      </c>
      <c r="G102" s="62"/>
      <c r="H102" s="52"/>
      <c r="I102" s="51" t="s">
        <v>39</v>
      </c>
      <c r="J102" s="53">
        <f t="shared" si="12"/>
        <v>1</v>
      </c>
      <c r="K102" s="54" t="s">
        <v>64</v>
      </c>
      <c r="L102" s="54" t="s">
        <v>7</v>
      </c>
      <c r="M102" s="63"/>
      <c r="N102" s="62"/>
      <c r="O102" s="62"/>
      <c r="P102" s="64"/>
      <c r="Q102" s="62"/>
      <c r="R102" s="62"/>
      <c r="S102" s="64"/>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65">
        <f t="shared" si="7"/>
        <v>20972.4</v>
      </c>
      <c r="BB102" s="66">
        <f t="shared" si="8"/>
        <v>20972.4</v>
      </c>
      <c r="BC102" s="61" t="str">
        <f t="shared" si="13"/>
        <v>INR  Twenty Thousand Nine Hundred &amp; Seventy Two  and Paise Forty Only</v>
      </c>
      <c r="BD102" s="74">
        <v>1015</v>
      </c>
      <c r="BE102" s="74">
        <f t="shared" si="9"/>
        <v>1148.17</v>
      </c>
      <c r="BF102" s="77">
        <f t="shared" si="10"/>
        <v>60900</v>
      </c>
      <c r="BG102" s="15">
        <f t="shared" si="11"/>
        <v>395.399648</v>
      </c>
      <c r="BH102" s="15">
        <v>309</v>
      </c>
      <c r="IE102" s="16"/>
      <c r="IF102" s="16"/>
      <c r="IG102" s="16"/>
      <c r="IH102" s="16"/>
      <c r="II102" s="16"/>
    </row>
    <row r="103" spans="1:243" s="15" customFormat="1" ht="50.25" customHeight="1">
      <c r="A103" s="27">
        <v>91</v>
      </c>
      <c r="B103" s="70" t="s">
        <v>366</v>
      </c>
      <c r="C103" s="48" t="s">
        <v>142</v>
      </c>
      <c r="D103" s="67">
        <v>10</v>
      </c>
      <c r="E103" s="68" t="s">
        <v>251</v>
      </c>
      <c r="F103" s="69">
        <v>221.72</v>
      </c>
      <c r="G103" s="62"/>
      <c r="H103" s="52"/>
      <c r="I103" s="51" t="s">
        <v>39</v>
      </c>
      <c r="J103" s="53">
        <f t="shared" si="12"/>
        <v>1</v>
      </c>
      <c r="K103" s="54" t="s">
        <v>64</v>
      </c>
      <c r="L103" s="54" t="s">
        <v>7</v>
      </c>
      <c r="M103" s="63"/>
      <c r="N103" s="62"/>
      <c r="O103" s="62"/>
      <c r="P103" s="64"/>
      <c r="Q103" s="62"/>
      <c r="R103" s="62"/>
      <c r="S103" s="64"/>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65">
        <f t="shared" si="7"/>
        <v>2217.2</v>
      </c>
      <c r="BB103" s="66">
        <f t="shared" si="8"/>
        <v>2217.2</v>
      </c>
      <c r="BC103" s="61" t="str">
        <f t="shared" si="13"/>
        <v>INR  Two Thousand Two Hundred &amp; Seventeen  and Paise Twenty Only</v>
      </c>
      <c r="BD103" s="74">
        <v>1027</v>
      </c>
      <c r="BE103" s="74">
        <f t="shared" si="9"/>
        <v>1161.74</v>
      </c>
      <c r="BF103" s="77">
        <f t="shared" si="10"/>
        <v>10270</v>
      </c>
      <c r="BG103" s="15">
        <f t="shared" si="11"/>
        <v>250.809664</v>
      </c>
      <c r="BH103" s="15">
        <v>196</v>
      </c>
      <c r="IE103" s="16"/>
      <c r="IF103" s="16"/>
      <c r="IG103" s="16"/>
      <c r="IH103" s="16"/>
      <c r="II103" s="16"/>
    </row>
    <row r="104" spans="1:243" s="15" customFormat="1" ht="27.75" customHeight="1">
      <c r="A104" s="27">
        <v>92</v>
      </c>
      <c r="B104" s="70" t="s">
        <v>367</v>
      </c>
      <c r="C104" s="48" t="s">
        <v>143</v>
      </c>
      <c r="D104" s="67">
        <v>70</v>
      </c>
      <c r="E104" s="68" t="s">
        <v>251</v>
      </c>
      <c r="F104" s="69">
        <v>330.31</v>
      </c>
      <c r="G104" s="62"/>
      <c r="H104" s="52"/>
      <c r="I104" s="51" t="s">
        <v>39</v>
      </c>
      <c r="J104" s="53">
        <f t="shared" si="12"/>
        <v>1</v>
      </c>
      <c r="K104" s="54" t="s">
        <v>64</v>
      </c>
      <c r="L104" s="54" t="s">
        <v>7</v>
      </c>
      <c r="M104" s="63"/>
      <c r="N104" s="62"/>
      <c r="O104" s="62"/>
      <c r="P104" s="64"/>
      <c r="Q104" s="62"/>
      <c r="R104" s="62"/>
      <c r="S104" s="64"/>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65">
        <f t="shared" si="7"/>
        <v>23121.7</v>
      </c>
      <c r="BB104" s="66">
        <f t="shared" si="8"/>
        <v>23121.7</v>
      </c>
      <c r="BC104" s="61" t="str">
        <f t="shared" si="13"/>
        <v>INR  Twenty Three Thousand One Hundred &amp; Twenty One  and Paise Seventy Only</v>
      </c>
      <c r="BD104" s="74">
        <v>1142</v>
      </c>
      <c r="BE104" s="74">
        <f t="shared" si="9"/>
        <v>1291.83</v>
      </c>
      <c r="BF104" s="77">
        <f t="shared" si="10"/>
        <v>79940</v>
      </c>
      <c r="BG104" s="15">
        <f t="shared" si="11"/>
        <v>373.646672</v>
      </c>
      <c r="BH104" s="15">
        <v>292</v>
      </c>
      <c r="IE104" s="16"/>
      <c r="IF104" s="16"/>
      <c r="IG104" s="16"/>
      <c r="IH104" s="16"/>
      <c r="II104" s="16"/>
    </row>
    <row r="105" spans="1:243" s="15" customFormat="1" ht="31.5" customHeight="1">
      <c r="A105" s="27">
        <v>93</v>
      </c>
      <c r="B105" s="70" t="s">
        <v>368</v>
      </c>
      <c r="C105" s="48" t="s">
        <v>144</v>
      </c>
      <c r="D105" s="67">
        <v>15</v>
      </c>
      <c r="E105" s="68" t="s">
        <v>251</v>
      </c>
      <c r="F105" s="69">
        <v>617.64</v>
      </c>
      <c r="G105" s="62"/>
      <c r="H105" s="52"/>
      <c r="I105" s="51" t="s">
        <v>39</v>
      </c>
      <c r="J105" s="53">
        <f t="shared" si="12"/>
        <v>1</v>
      </c>
      <c r="K105" s="54" t="s">
        <v>64</v>
      </c>
      <c r="L105" s="54" t="s">
        <v>7</v>
      </c>
      <c r="M105" s="63"/>
      <c r="N105" s="62"/>
      <c r="O105" s="62"/>
      <c r="P105" s="64"/>
      <c r="Q105" s="62"/>
      <c r="R105" s="62"/>
      <c r="S105" s="64"/>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65">
        <f t="shared" si="7"/>
        <v>9264.6</v>
      </c>
      <c r="BB105" s="66">
        <f t="shared" si="8"/>
        <v>9264.6</v>
      </c>
      <c r="BC105" s="61" t="str">
        <f t="shared" si="13"/>
        <v>INR  Nine Thousand Two Hundred &amp; Sixty Four  and Paise Sixty Only</v>
      </c>
      <c r="BD105" s="74">
        <v>1154</v>
      </c>
      <c r="BE105" s="74">
        <f t="shared" si="9"/>
        <v>1305.4</v>
      </c>
      <c r="BF105" s="77">
        <f t="shared" si="10"/>
        <v>17310</v>
      </c>
      <c r="BG105" s="15">
        <f t="shared" si="11"/>
        <v>698.674368</v>
      </c>
      <c r="BH105" s="15">
        <v>546</v>
      </c>
      <c r="IE105" s="16"/>
      <c r="IF105" s="16"/>
      <c r="IG105" s="16"/>
      <c r="IH105" s="16"/>
      <c r="II105" s="16"/>
    </row>
    <row r="106" spans="1:243" s="15" customFormat="1" ht="31.5" customHeight="1">
      <c r="A106" s="27">
        <v>94</v>
      </c>
      <c r="B106" s="70" t="s">
        <v>369</v>
      </c>
      <c r="C106" s="48" t="s">
        <v>145</v>
      </c>
      <c r="D106" s="67">
        <v>4</v>
      </c>
      <c r="E106" s="68" t="s">
        <v>252</v>
      </c>
      <c r="F106" s="69">
        <v>52.04</v>
      </c>
      <c r="G106" s="62"/>
      <c r="H106" s="52"/>
      <c r="I106" s="51" t="s">
        <v>39</v>
      </c>
      <c r="J106" s="53">
        <f t="shared" si="12"/>
        <v>1</v>
      </c>
      <c r="K106" s="54" t="s">
        <v>64</v>
      </c>
      <c r="L106" s="54" t="s">
        <v>7</v>
      </c>
      <c r="M106" s="63"/>
      <c r="N106" s="62"/>
      <c r="O106" s="62"/>
      <c r="P106" s="64"/>
      <c r="Q106" s="62"/>
      <c r="R106" s="62"/>
      <c r="S106" s="64"/>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65">
        <f t="shared" si="7"/>
        <v>208.16</v>
      </c>
      <c r="BB106" s="66">
        <f t="shared" si="8"/>
        <v>208.16</v>
      </c>
      <c r="BC106" s="61" t="str">
        <f t="shared" si="13"/>
        <v>INR  Two Hundred &amp; Eight  and Paise Sixteen Only</v>
      </c>
      <c r="BD106" s="74">
        <v>1166</v>
      </c>
      <c r="BE106" s="74">
        <f t="shared" si="9"/>
        <v>1318.98</v>
      </c>
      <c r="BF106" s="77">
        <f t="shared" si="10"/>
        <v>4664</v>
      </c>
      <c r="BG106" s="15">
        <f t="shared" si="11"/>
        <v>58.867648</v>
      </c>
      <c r="BH106" s="15">
        <v>46</v>
      </c>
      <c r="IE106" s="16"/>
      <c r="IF106" s="16"/>
      <c r="IG106" s="16"/>
      <c r="IH106" s="16"/>
      <c r="II106" s="16"/>
    </row>
    <row r="107" spans="1:243" s="15" customFormat="1" ht="45.75" customHeight="1">
      <c r="A107" s="27">
        <v>95</v>
      </c>
      <c r="B107" s="70" t="s">
        <v>370</v>
      </c>
      <c r="C107" s="48" t="s">
        <v>146</v>
      </c>
      <c r="D107" s="67">
        <v>4</v>
      </c>
      <c r="E107" s="68" t="s">
        <v>252</v>
      </c>
      <c r="F107" s="69">
        <v>96.15</v>
      </c>
      <c r="G107" s="62">
        <v>53536</v>
      </c>
      <c r="H107" s="52"/>
      <c r="I107" s="51" t="s">
        <v>39</v>
      </c>
      <c r="J107" s="53">
        <f t="shared" si="12"/>
        <v>1</v>
      </c>
      <c r="K107" s="54" t="s">
        <v>64</v>
      </c>
      <c r="L107" s="54" t="s">
        <v>7</v>
      </c>
      <c r="M107" s="63"/>
      <c r="N107" s="62"/>
      <c r="O107" s="62"/>
      <c r="P107" s="64"/>
      <c r="Q107" s="62"/>
      <c r="R107" s="62"/>
      <c r="S107" s="64"/>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65">
        <f t="shared" si="7"/>
        <v>384.6</v>
      </c>
      <c r="BB107" s="66">
        <f t="shared" si="8"/>
        <v>384.6</v>
      </c>
      <c r="BC107" s="61" t="str">
        <f t="shared" si="13"/>
        <v>INR  Three Hundred &amp; Eighty Four  and Paise Sixty Only</v>
      </c>
      <c r="BD107" s="74">
        <v>224</v>
      </c>
      <c r="BE107" s="74">
        <f t="shared" si="9"/>
        <v>253.39</v>
      </c>
      <c r="BF107" s="77">
        <f t="shared" si="10"/>
        <v>896</v>
      </c>
      <c r="BG107" s="15">
        <f t="shared" si="11"/>
        <v>108.76488</v>
      </c>
      <c r="BH107" s="15">
        <v>85</v>
      </c>
      <c r="IE107" s="16"/>
      <c r="IF107" s="16"/>
      <c r="IG107" s="16"/>
      <c r="IH107" s="16"/>
      <c r="II107" s="16"/>
    </row>
    <row r="108" spans="1:243" s="15" customFormat="1" ht="30.75" customHeight="1">
      <c r="A108" s="27">
        <v>96</v>
      </c>
      <c r="B108" s="70" t="s">
        <v>371</v>
      </c>
      <c r="C108" s="48" t="s">
        <v>147</v>
      </c>
      <c r="D108" s="67">
        <v>4</v>
      </c>
      <c r="E108" s="68" t="s">
        <v>252</v>
      </c>
      <c r="F108" s="69">
        <v>295.24</v>
      </c>
      <c r="G108" s="62">
        <v>48070</v>
      </c>
      <c r="H108" s="52"/>
      <c r="I108" s="51" t="s">
        <v>39</v>
      </c>
      <c r="J108" s="53">
        <f t="shared" si="12"/>
        <v>1</v>
      </c>
      <c r="K108" s="54" t="s">
        <v>64</v>
      </c>
      <c r="L108" s="54" t="s">
        <v>7</v>
      </c>
      <c r="M108" s="63"/>
      <c r="N108" s="62"/>
      <c r="O108" s="62"/>
      <c r="P108" s="64"/>
      <c r="Q108" s="62"/>
      <c r="R108" s="62"/>
      <c r="S108" s="64"/>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65">
        <f t="shared" si="7"/>
        <v>1180.96</v>
      </c>
      <c r="BB108" s="66">
        <f t="shared" si="8"/>
        <v>1180.96</v>
      </c>
      <c r="BC108" s="61" t="str">
        <f t="shared" si="13"/>
        <v>INR  One Thousand One Hundred &amp; Eighty  and Paise Ninety Six Only</v>
      </c>
      <c r="BD108" s="74">
        <v>209</v>
      </c>
      <c r="BE108" s="74">
        <f t="shared" si="9"/>
        <v>236.42</v>
      </c>
      <c r="BF108" s="77">
        <f t="shared" si="10"/>
        <v>836</v>
      </c>
      <c r="BG108" s="15">
        <f t="shared" si="11"/>
        <v>333.975488</v>
      </c>
      <c r="BH108" s="15">
        <v>261</v>
      </c>
      <c r="IE108" s="16"/>
      <c r="IF108" s="16"/>
      <c r="IG108" s="16"/>
      <c r="IH108" s="16"/>
      <c r="II108" s="16"/>
    </row>
    <row r="109" spans="1:243" s="15" customFormat="1" ht="29.25" customHeight="1">
      <c r="A109" s="27">
        <v>97</v>
      </c>
      <c r="B109" s="70" t="s">
        <v>372</v>
      </c>
      <c r="C109" s="48" t="s">
        <v>148</v>
      </c>
      <c r="D109" s="67">
        <v>4</v>
      </c>
      <c r="E109" s="68" t="s">
        <v>252</v>
      </c>
      <c r="F109" s="69">
        <v>52.04</v>
      </c>
      <c r="G109" s="62">
        <v>10288</v>
      </c>
      <c r="H109" s="52"/>
      <c r="I109" s="51" t="s">
        <v>39</v>
      </c>
      <c r="J109" s="53">
        <f t="shared" si="12"/>
        <v>1</v>
      </c>
      <c r="K109" s="54" t="s">
        <v>64</v>
      </c>
      <c r="L109" s="54" t="s">
        <v>7</v>
      </c>
      <c r="M109" s="63"/>
      <c r="N109" s="62"/>
      <c r="O109" s="62"/>
      <c r="P109" s="64"/>
      <c r="Q109" s="62"/>
      <c r="R109" s="62"/>
      <c r="S109" s="64"/>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65">
        <f t="shared" si="7"/>
        <v>208.16</v>
      </c>
      <c r="BB109" s="66">
        <f t="shared" si="8"/>
        <v>208.16</v>
      </c>
      <c r="BC109" s="61" t="str">
        <f t="shared" si="13"/>
        <v>INR  Two Hundred &amp; Eight  and Paise Sixteen Only</v>
      </c>
      <c r="BD109" s="74">
        <v>643</v>
      </c>
      <c r="BE109" s="74">
        <f t="shared" si="9"/>
        <v>727.36</v>
      </c>
      <c r="BF109" s="77">
        <f t="shared" si="10"/>
        <v>2572</v>
      </c>
      <c r="BG109" s="15">
        <f t="shared" si="11"/>
        <v>58.867648</v>
      </c>
      <c r="BH109" s="15">
        <v>46</v>
      </c>
      <c r="IE109" s="16"/>
      <c r="IF109" s="16"/>
      <c r="IG109" s="16"/>
      <c r="IH109" s="16"/>
      <c r="II109" s="16"/>
    </row>
    <row r="110" spans="1:243" s="15" customFormat="1" ht="31.5" customHeight="1">
      <c r="A110" s="27">
        <v>98</v>
      </c>
      <c r="B110" s="70" t="s">
        <v>373</v>
      </c>
      <c r="C110" s="48" t="s">
        <v>149</v>
      </c>
      <c r="D110" s="67">
        <v>4</v>
      </c>
      <c r="E110" s="68" t="s">
        <v>252</v>
      </c>
      <c r="F110" s="69">
        <v>96.15</v>
      </c>
      <c r="G110" s="62"/>
      <c r="H110" s="52"/>
      <c r="I110" s="51" t="s">
        <v>39</v>
      </c>
      <c r="J110" s="53">
        <f t="shared" si="12"/>
        <v>1</v>
      </c>
      <c r="K110" s="54" t="s">
        <v>64</v>
      </c>
      <c r="L110" s="54" t="s">
        <v>7</v>
      </c>
      <c r="M110" s="63"/>
      <c r="N110" s="62"/>
      <c r="O110" s="62"/>
      <c r="P110" s="64"/>
      <c r="Q110" s="62"/>
      <c r="R110" s="62"/>
      <c r="S110" s="64"/>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65">
        <f t="shared" si="7"/>
        <v>384.6</v>
      </c>
      <c r="BB110" s="66">
        <f t="shared" si="8"/>
        <v>384.6</v>
      </c>
      <c r="BC110" s="61" t="str">
        <f t="shared" si="13"/>
        <v>INR  Three Hundred &amp; Eighty Four  and Paise Sixty Only</v>
      </c>
      <c r="BD110" s="74">
        <v>3321</v>
      </c>
      <c r="BE110" s="74">
        <f t="shared" si="9"/>
        <v>3756.72</v>
      </c>
      <c r="BF110" s="77">
        <f t="shared" si="10"/>
        <v>13284</v>
      </c>
      <c r="BG110" s="15">
        <f t="shared" si="11"/>
        <v>108.76488</v>
      </c>
      <c r="BH110" s="15">
        <v>85</v>
      </c>
      <c r="IE110" s="16"/>
      <c r="IF110" s="16"/>
      <c r="IG110" s="16"/>
      <c r="IH110" s="16"/>
      <c r="II110" s="16"/>
    </row>
    <row r="111" spans="1:243" s="15" customFormat="1" ht="36" customHeight="1">
      <c r="A111" s="27">
        <v>99</v>
      </c>
      <c r="B111" s="70" t="s">
        <v>374</v>
      </c>
      <c r="C111" s="48" t="s">
        <v>150</v>
      </c>
      <c r="D111" s="67">
        <v>4</v>
      </c>
      <c r="E111" s="68" t="s">
        <v>252</v>
      </c>
      <c r="F111" s="69">
        <v>296.37</v>
      </c>
      <c r="G111" s="62"/>
      <c r="H111" s="52"/>
      <c r="I111" s="51" t="s">
        <v>39</v>
      </c>
      <c r="J111" s="53">
        <f t="shared" si="12"/>
        <v>1</v>
      </c>
      <c r="K111" s="54" t="s">
        <v>64</v>
      </c>
      <c r="L111" s="54" t="s">
        <v>7</v>
      </c>
      <c r="M111" s="63"/>
      <c r="N111" s="62"/>
      <c r="O111" s="62"/>
      <c r="P111" s="64"/>
      <c r="Q111" s="62"/>
      <c r="R111" s="62"/>
      <c r="S111" s="64"/>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65">
        <f t="shared" si="7"/>
        <v>1185.48</v>
      </c>
      <c r="BB111" s="66">
        <f t="shared" si="8"/>
        <v>1185.48</v>
      </c>
      <c r="BC111" s="61" t="str">
        <f t="shared" si="13"/>
        <v>INR  One Thousand One Hundred &amp; Eighty Five  and Paise Forty Eight Only</v>
      </c>
      <c r="BD111" s="74">
        <v>536</v>
      </c>
      <c r="BE111" s="74">
        <f t="shared" si="9"/>
        <v>606.32</v>
      </c>
      <c r="BF111" s="77">
        <f t="shared" si="10"/>
        <v>2144</v>
      </c>
      <c r="BG111" s="15">
        <f t="shared" si="11"/>
        <v>335.253744</v>
      </c>
      <c r="BH111" s="15">
        <v>262</v>
      </c>
      <c r="IE111" s="16"/>
      <c r="IF111" s="16"/>
      <c r="IG111" s="16"/>
      <c r="IH111" s="16"/>
      <c r="II111" s="16"/>
    </row>
    <row r="112" spans="1:243" s="15" customFormat="1" ht="31.5" customHeight="1">
      <c r="A112" s="27">
        <v>100</v>
      </c>
      <c r="B112" s="70" t="s">
        <v>375</v>
      </c>
      <c r="C112" s="48" t="s">
        <v>151</v>
      </c>
      <c r="D112" s="67">
        <v>4</v>
      </c>
      <c r="E112" s="68" t="s">
        <v>252</v>
      </c>
      <c r="F112" s="69">
        <v>114.25</v>
      </c>
      <c r="G112" s="62"/>
      <c r="H112" s="52"/>
      <c r="I112" s="51" t="s">
        <v>39</v>
      </c>
      <c r="J112" s="53">
        <f t="shared" si="12"/>
        <v>1</v>
      </c>
      <c r="K112" s="54" t="s">
        <v>64</v>
      </c>
      <c r="L112" s="54" t="s">
        <v>7</v>
      </c>
      <c r="M112" s="63"/>
      <c r="N112" s="62"/>
      <c r="O112" s="62"/>
      <c r="P112" s="64"/>
      <c r="Q112" s="62"/>
      <c r="R112" s="62"/>
      <c r="S112" s="64"/>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65">
        <f t="shared" si="7"/>
        <v>457</v>
      </c>
      <c r="BB112" s="66">
        <f t="shared" si="8"/>
        <v>457</v>
      </c>
      <c r="BC112" s="61" t="str">
        <f t="shared" si="13"/>
        <v>INR  Four Hundred &amp; Fifty Seven  Only</v>
      </c>
      <c r="BD112" s="74">
        <v>536</v>
      </c>
      <c r="BE112" s="74">
        <f t="shared" si="9"/>
        <v>606.32</v>
      </c>
      <c r="BF112" s="77">
        <f t="shared" si="10"/>
        <v>2144</v>
      </c>
      <c r="BG112" s="15">
        <f t="shared" si="11"/>
        <v>129.2396</v>
      </c>
      <c r="BH112" s="15">
        <v>101</v>
      </c>
      <c r="IE112" s="16"/>
      <c r="IF112" s="16"/>
      <c r="IG112" s="16"/>
      <c r="IH112" s="16"/>
      <c r="II112" s="16"/>
    </row>
    <row r="113" spans="1:243" s="15" customFormat="1" ht="31.5" customHeight="1">
      <c r="A113" s="27">
        <v>101</v>
      </c>
      <c r="B113" s="70" t="s">
        <v>376</v>
      </c>
      <c r="C113" s="48" t="s">
        <v>152</v>
      </c>
      <c r="D113" s="67">
        <v>4</v>
      </c>
      <c r="E113" s="68" t="s">
        <v>252</v>
      </c>
      <c r="F113" s="69">
        <v>220.58</v>
      </c>
      <c r="G113" s="62"/>
      <c r="H113" s="52"/>
      <c r="I113" s="51" t="s">
        <v>39</v>
      </c>
      <c r="J113" s="53">
        <f t="shared" si="12"/>
        <v>1</v>
      </c>
      <c r="K113" s="54" t="s">
        <v>64</v>
      </c>
      <c r="L113" s="54" t="s">
        <v>7</v>
      </c>
      <c r="M113" s="63"/>
      <c r="N113" s="62"/>
      <c r="O113" s="62"/>
      <c r="P113" s="64"/>
      <c r="Q113" s="62"/>
      <c r="R113" s="62"/>
      <c r="S113" s="64"/>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65">
        <f t="shared" si="7"/>
        <v>882.32</v>
      </c>
      <c r="BB113" s="66">
        <f t="shared" si="8"/>
        <v>882.32</v>
      </c>
      <c r="BC113" s="61" t="str">
        <f t="shared" si="13"/>
        <v>INR  Eight Hundred &amp; Eighty Two  and Paise Thirty Two Only</v>
      </c>
      <c r="BD113" s="74">
        <v>536</v>
      </c>
      <c r="BE113" s="74">
        <f t="shared" si="9"/>
        <v>606.32</v>
      </c>
      <c r="BF113" s="77">
        <f t="shared" si="10"/>
        <v>2144</v>
      </c>
      <c r="BG113" s="15">
        <f t="shared" si="11"/>
        <v>249.520096</v>
      </c>
      <c r="BH113" s="15">
        <v>195</v>
      </c>
      <c r="IE113" s="16"/>
      <c r="IF113" s="16"/>
      <c r="IG113" s="16"/>
      <c r="IH113" s="16"/>
      <c r="II113" s="16"/>
    </row>
    <row r="114" spans="1:243" s="15" customFormat="1" ht="37.5" customHeight="1">
      <c r="A114" s="27">
        <v>102</v>
      </c>
      <c r="B114" s="70" t="s">
        <v>377</v>
      </c>
      <c r="C114" s="48" t="s">
        <v>153</v>
      </c>
      <c r="D114" s="67">
        <v>4</v>
      </c>
      <c r="E114" s="68" t="s">
        <v>252</v>
      </c>
      <c r="F114" s="69">
        <v>581.44</v>
      </c>
      <c r="G114" s="62"/>
      <c r="H114" s="52"/>
      <c r="I114" s="51" t="s">
        <v>39</v>
      </c>
      <c r="J114" s="53">
        <f t="shared" si="12"/>
        <v>1</v>
      </c>
      <c r="K114" s="54" t="s">
        <v>64</v>
      </c>
      <c r="L114" s="54" t="s">
        <v>7</v>
      </c>
      <c r="M114" s="63"/>
      <c r="N114" s="62"/>
      <c r="O114" s="62"/>
      <c r="P114" s="64"/>
      <c r="Q114" s="62"/>
      <c r="R114" s="62"/>
      <c r="S114" s="64"/>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65">
        <f t="shared" si="7"/>
        <v>2325.76</v>
      </c>
      <c r="BB114" s="66">
        <f t="shared" si="8"/>
        <v>2325.76</v>
      </c>
      <c r="BC114" s="61" t="str">
        <f t="shared" si="13"/>
        <v>INR  Two Thousand Three Hundred &amp; Twenty Five  and Paise Seventy Six Only</v>
      </c>
      <c r="BD114" s="74">
        <v>67</v>
      </c>
      <c r="BE114" s="74">
        <f t="shared" si="9"/>
        <v>75.79</v>
      </c>
      <c r="BF114" s="77">
        <f t="shared" si="10"/>
        <v>268</v>
      </c>
      <c r="BG114" s="15">
        <f t="shared" si="11"/>
        <v>657.724928</v>
      </c>
      <c r="BH114" s="15">
        <v>514</v>
      </c>
      <c r="IE114" s="16"/>
      <c r="IF114" s="16"/>
      <c r="IG114" s="16"/>
      <c r="IH114" s="16"/>
      <c r="II114" s="16"/>
    </row>
    <row r="115" spans="1:243" s="15" customFormat="1" ht="39.75" customHeight="1">
      <c r="A115" s="27">
        <v>103</v>
      </c>
      <c r="B115" s="70" t="s">
        <v>378</v>
      </c>
      <c r="C115" s="48" t="s">
        <v>154</v>
      </c>
      <c r="D115" s="67">
        <v>4</v>
      </c>
      <c r="E115" s="68" t="s">
        <v>252</v>
      </c>
      <c r="F115" s="69">
        <v>201.35</v>
      </c>
      <c r="G115" s="62"/>
      <c r="H115" s="52"/>
      <c r="I115" s="51" t="s">
        <v>39</v>
      </c>
      <c r="J115" s="53">
        <f t="shared" si="12"/>
        <v>1</v>
      </c>
      <c r="K115" s="54" t="s">
        <v>64</v>
      </c>
      <c r="L115" s="54" t="s">
        <v>7</v>
      </c>
      <c r="M115" s="63"/>
      <c r="N115" s="62"/>
      <c r="O115" s="62"/>
      <c r="P115" s="64"/>
      <c r="Q115" s="62"/>
      <c r="R115" s="62"/>
      <c r="S115" s="64"/>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65">
        <f t="shared" si="7"/>
        <v>805.4</v>
      </c>
      <c r="BB115" s="66">
        <f t="shared" si="8"/>
        <v>805.4</v>
      </c>
      <c r="BC115" s="61" t="str">
        <f t="shared" si="13"/>
        <v>INR  Eight Hundred &amp; Five  and Paise Forty Only</v>
      </c>
      <c r="BD115" s="74">
        <v>218</v>
      </c>
      <c r="BE115" s="74">
        <f t="shared" si="9"/>
        <v>246.6</v>
      </c>
      <c r="BF115" s="77">
        <f t="shared" si="10"/>
        <v>872</v>
      </c>
      <c r="BG115" s="15">
        <f t="shared" si="11"/>
        <v>227.76712</v>
      </c>
      <c r="BH115" s="15">
        <v>178</v>
      </c>
      <c r="IE115" s="16"/>
      <c r="IF115" s="16"/>
      <c r="IG115" s="16"/>
      <c r="IH115" s="16"/>
      <c r="II115" s="16"/>
    </row>
    <row r="116" spans="1:243" s="15" customFormat="1" ht="34.5" customHeight="1">
      <c r="A116" s="27">
        <v>104</v>
      </c>
      <c r="B116" s="70" t="s">
        <v>379</v>
      </c>
      <c r="C116" s="48" t="s">
        <v>155</v>
      </c>
      <c r="D116" s="67">
        <v>4</v>
      </c>
      <c r="E116" s="68" t="s">
        <v>252</v>
      </c>
      <c r="F116" s="69">
        <v>352.93</v>
      </c>
      <c r="G116" s="62"/>
      <c r="H116" s="52"/>
      <c r="I116" s="51" t="s">
        <v>39</v>
      </c>
      <c r="J116" s="53">
        <f t="shared" si="12"/>
        <v>1</v>
      </c>
      <c r="K116" s="54" t="s">
        <v>64</v>
      </c>
      <c r="L116" s="54" t="s">
        <v>7</v>
      </c>
      <c r="M116" s="63"/>
      <c r="N116" s="62"/>
      <c r="O116" s="62"/>
      <c r="P116" s="64"/>
      <c r="Q116" s="62"/>
      <c r="R116" s="62"/>
      <c r="S116" s="64"/>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65">
        <f t="shared" si="7"/>
        <v>1411.72</v>
      </c>
      <c r="BB116" s="66">
        <f t="shared" si="8"/>
        <v>1411.72</v>
      </c>
      <c r="BC116" s="61" t="str">
        <f t="shared" si="13"/>
        <v>INR  One Thousand Four Hundred &amp; Eleven  and Paise Seventy Two Only</v>
      </c>
      <c r="BD116" s="74">
        <v>195</v>
      </c>
      <c r="BE116" s="74">
        <f t="shared" si="9"/>
        <v>220.58</v>
      </c>
      <c r="BF116" s="77">
        <f t="shared" si="10"/>
        <v>780</v>
      </c>
      <c r="BG116" s="15">
        <f t="shared" si="11"/>
        <v>399.234416</v>
      </c>
      <c r="BH116" s="15">
        <v>312</v>
      </c>
      <c r="IE116" s="16"/>
      <c r="IF116" s="16"/>
      <c r="IG116" s="16"/>
      <c r="IH116" s="16"/>
      <c r="II116" s="16"/>
    </row>
    <row r="117" spans="1:243" s="15" customFormat="1" ht="47.25" customHeight="1">
      <c r="A117" s="27">
        <v>105</v>
      </c>
      <c r="B117" s="70" t="s">
        <v>380</v>
      </c>
      <c r="C117" s="48" t="s">
        <v>156</v>
      </c>
      <c r="D117" s="67">
        <v>4</v>
      </c>
      <c r="E117" s="68" t="s">
        <v>252</v>
      </c>
      <c r="F117" s="69">
        <v>115.38</v>
      </c>
      <c r="G117" s="62"/>
      <c r="H117" s="52"/>
      <c r="I117" s="51" t="s">
        <v>39</v>
      </c>
      <c r="J117" s="53">
        <f t="shared" si="12"/>
        <v>1</v>
      </c>
      <c r="K117" s="54" t="s">
        <v>64</v>
      </c>
      <c r="L117" s="54" t="s">
        <v>7</v>
      </c>
      <c r="M117" s="63"/>
      <c r="N117" s="62"/>
      <c r="O117" s="62"/>
      <c r="P117" s="64"/>
      <c r="Q117" s="62"/>
      <c r="R117" s="62"/>
      <c r="S117" s="64"/>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65">
        <f t="shared" si="7"/>
        <v>461.52</v>
      </c>
      <c r="BB117" s="66">
        <f t="shared" si="8"/>
        <v>461.52</v>
      </c>
      <c r="BC117" s="61" t="str">
        <f t="shared" si="13"/>
        <v>INR  Four Hundred &amp; Sixty One  and Paise Fifty Two Only</v>
      </c>
      <c r="BD117" s="74">
        <v>311</v>
      </c>
      <c r="BE117" s="74">
        <f t="shared" si="9"/>
        <v>351.8</v>
      </c>
      <c r="BF117" s="77">
        <f t="shared" si="10"/>
        <v>1244</v>
      </c>
      <c r="BG117" s="15">
        <f t="shared" si="11"/>
        <v>130.517856</v>
      </c>
      <c r="BH117" s="15">
        <v>102</v>
      </c>
      <c r="IE117" s="16"/>
      <c r="IF117" s="16"/>
      <c r="IG117" s="16"/>
      <c r="IH117" s="16"/>
      <c r="II117" s="16"/>
    </row>
    <row r="118" spans="1:243" s="15" customFormat="1" ht="29.25" customHeight="1">
      <c r="A118" s="27">
        <v>106</v>
      </c>
      <c r="B118" s="70" t="s">
        <v>381</v>
      </c>
      <c r="C118" s="48" t="s">
        <v>157</v>
      </c>
      <c r="D118" s="67">
        <v>4</v>
      </c>
      <c r="E118" s="68" t="s">
        <v>252</v>
      </c>
      <c r="F118" s="69">
        <v>233.03</v>
      </c>
      <c r="G118" s="62"/>
      <c r="H118" s="52"/>
      <c r="I118" s="51" t="s">
        <v>39</v>
      </c>
      <c r="J118" s="53">
        <f t="shared" si="12"/>
        <v>1</v>
      </c>
      <c r="K118" s="54" t="s">
        <v>64</v>
      </c>
      <c r="L118" s="54" t="s">
        <v>7</v>
      </c>
      <c r="M118" s="63"/>
      <c r="N118" s="62"/>
      <c r="O118" s="62"/>
      <c r="P118" s="64"/>
      <c r="Q118" s="62"/>
      <c r="R118" s="62"/>
      <c r="S118" s="64"/>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65">
        <f t="shared" si="7"/>
        <v>932.12</v>
      </c>
      <c r="BB118" s="66">
        <f t="shared" si="8"/>
        <v>932.12</v>
      </c>
      <c r="BC118" s="61" t="str">
        <f t="shared" si="13"/>
        <v>INR  Nine Hundred &amp; Thirty Two  and Paise Twelve Only</v>
      </c>
      <c r="BD118" s="74">
        <v>270</v>
      </c>
      <c r="BE118" s="74">
        <f t="shared" si="9"/>
        <v>305.42</v>
      </c>
      <c r="BF118" s="77">
        <f t="shared" si="10"/>
        <v>1080</v>
      </c>
      <c r="BG118" s="15">
        <f t="shared" si="11"/>
        <v>263.603536</v>
      </c>
      <c r="BH118" s="15">
        <v>206</v>
      </c>
      <c r="IE118" s="16"/>
      <c r="IF118" s="16"/>
      <c r="IG118" s="16"/>
      <c r="IH118" s="16"/>
      <c r="II118" s="16"/>
    </row>
    <row r="119" spans="1:243" s="15" customFormat="1" ht="39.75" customHeight="1">
      <c r="A119" s="27">
        <v>107</v>
      </c>
      <c r="B119" s="70" t="s">
        <v>382</v>
      </c>
      <c r="C119" s="48" t="s">
        <v>158</v>
      </c>
      <c r="D119" s="67">
        <v>4</v>
      </c>
      <c r="E119" s="68" t="s">
        <v>252</v>
      </c>
      <c r="F119" s="69">
        <v>659.49</v>
      </c>
      <c r="G119" s="62"/>
      <c r="H119" s="52"/>
      <c r="I119" s="51" t="s">
        <v>39</v>
      </c>
      <c r="J119" s="53">
        <f t="shared" si="12"/>
        <v>1</v>
      </c>
      <c r="K119" s="54" t="s">
        <v>64</v>
      </c>
      <c r="L119" s="54" t="s">
        <v>7</v>
      </c>
      <c r="M119" s="63"/>
      <c r="N119" s="62"/>
      <c r="O119" s="62"/>
      <c r="P119" s="64"/>
      <c r="Q119" s="62"/>
      <c r="R119" s="62"/>
      <c r="S119" s="64"/>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65">
        <f t="shared" si="7"/>
        <v>2637.96</v>
      </c>
      <c r="BB119" s="66">
        <f t="shared" si="8"/>
        <v>2637.96</v>
      </c>
      <c r="BC119" s="61" t="str">
        <f t="shared" si="13"/>
        <v>INR  Two Thousand Six Hundred &amp; Thirty Seven  and Paise Ninety Six Only</v>
      </c>
      <c r="BD119" s="74">
        <v>117</v>
      </c>
      <c r="BE119" s="74">
        <f t="shared" si="9"/>
        <v>132.35</v>
      </c>
      <c r="BF119" s="77">
        <f t="shared" si="10"/>
        <v>468</v>
      </c>
      <c r="BG119" s="15">
        <f t="shared" si="11"/>
        <v>746.015088</v>
      </c>
      <c r="BH119" s="15">
        <v>583</v>
      </c>
      <c r="IE119" s="16"/>
      <c r="IF119" s="16"/>
      <c r="IG119" s="16"/>
      <c r="IH119" s="16"/>
      <c r="II119" s="16"/>
    </row>
    <row r="120" spans="1:243" s="15" customFormat="1" ht="39" customHeight="1">
      <c r="A120" s="27">
        <v>108</v>
      </c>
      <c r="B120" s="70" t="s">
        <v>383</v>
      </c>
      <c r="C120" s="48" t="s">
        <v>159</v>
      </c>
      <c r="D120" s="67">
        <v>6</v>
      </c>
      <c r="E120" s="68" t="s">
        <v>252</v>
      </c>
      <c r="F120" s="69">
        <v>69</v>
      </c>
      <c r="G120" s="62"/>
      <c r="H120" s="52"/>
      <c r="I120" s="51" t="s">
        <v>39</v>
      </c>
      <c r="J120" s="53">
        <f t="shared" si="12"/>
        <v>1</v>
      </c>
      <c r="K120" s="54" t="s">
        <v>64</v>
      </c>
      <c r="L120" s="54" t="s">
        <v>7</v>
      </c>
      <c r="M120" s="63"/>
      <c r="N120" s="62"/>
      <c r="O120" s="62"/>
      <c r="P120" s="64"/>
      <c r="Q120" s="62"/>
      <c r="R120" s="62"/>
      <c r="S120" s="64"/>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65">
        <f t="shared" si="7"/>
        <v>414</v>
      </c>
      <c r="BB120" s="66">
        <f t="shared" si="8"/>
        <v>414</v>
      </c>
      <c r="BC120" s="61" t="str">
        <f t="shared" si="13"/>
        <v>INR  Four Hundred &amp; Fourteen  Only</v>
      </c>
      <c r="BD120" s="74">
        <v>119</v>
      </c>
      <c r="BE120" s="74">
        <f t="shared" si="9"/>
        <v>134.61</v>
      </c>
      <c r="BF120" s="77">
        <f t="shared" si="10"/>
        <v>714</v>
      </c>
      <c r="BG120" s="15">
        <f t="shared" si="11"/>
        <v>78.0528</v>
      </c>
      <c r="BH120" s="15">
        <v>61</v>
      </c>
      <c r="IE120" s="16"/>
      <c r="IF120" s="16"/>
      <c r="IG120" s="16"/>
      <c r="IH120" s="16"/>
      <c r="II120" s="16"/>
    </row>
    <row r="121" spans="1:243" s="15" customFormat="1" ht="35.25" customHeight="1">
      <c r="A121" s="27">
        <v>109</v>
      </c>
      <c r="B121" s="70" t="s">
        <v>384</v>
      </c>
      <c r="C121" s="48" t="s">
        <v>160</v>
      </c>
      <c r="D121" s="67">
        <v>6</v>
      </c>
      <c r="E121" s="68" t="s">
        <v>252</v>
      </c>
      <c r="F121" s="69">
        <v>135.74</v>
      </c>
      <c r="G121" s="62"/>
      <c r="H121" s="52"/>
      <c r="I121" s="51" t="s">
        <v>39</v>
      </c>
      <c r="J121" s="53">
        <f t="shared" si="12"/>
        <v>1</v>
      </c>
      <c r="K121" s="54" t="s">
        <v>64</v>
      </c>
      <c r="L121" s="54" t="s">
        <v>7</v>
      </c>
      <c r="M121" s="63"/>
      <c r="N121" s="62"/>
      <c r="O121" s="62"/>
      <c r="P121" s="64"/>
      <c r="Q121" s="62"/>
      <c r="R121" s="62"/>
      <c r="S121" s="64"/>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65">
        <f t="shared" si="7"/>
        <v>814.44</v>
      </c>
      <c r="BB121" s="66">
        <f t="shared" si="8"/>
        <v>814.44</v>
      </c>
      <c r="BC121" s="61" t="str">
        <f t="shared" si="13"/>
        <v>INR  Eight Hundred &amp; Fourteen  and Paise Forty Four Only</v>
      </c>
      <c r="BD121" s="74">
        <v>148</v>
      </c>
      <c r="BE121" s="74">
        <f t="shared" si="9"/>
        <v>167.42</v>
      </c>
      <c r="BF121" s="77">
        <f t="shared" si="10"/>
        <v>888</v>
      </c>
      <c r="BG121" s="15">
        <f t="shared" si="11"/>
        <v>153.549088</v>
      </c>
      <c r="BH121" s="15">
        <v>120</v>
      </c>
      <c r="IE121" s="16"/>
      <c r="IF121" s="16"/>
      <c r="IG121" s="16"/>
      <c r="IH121" s="16"/>
      <c r="II121" s="16"/>
    </row>
    <row r="122" spans="1:243" s="15" customFormat="1" ht="35.25" customHeight="1">
      <c r="A122" s="27">
        <v>110</v>
      </c>
      <c r="B122" s="70" t="s">
        <v>385</v>
      </c>
      <c r="C122" s="48" t="s">
        <v>161</v>
      </c>
      <c r="D122" s="67">
        <v>6</v>
      </c>
      <c r="E122" s="68" t="s">
        <v>252</v>
      </c>
      <c r="F122" s="69">
        <v>382.35</v>
      </c>
      <c r="G122" s="62"/>
      <c r="H122" s="52"/>
      <c r="I122" s="51" t="s">
        <v>39</v>
      </c>
      <c r="J122" s="53">
        <f t="shared" si="12"/>
        <v>1</v>
      </c>
      <c r="K122" s="54" t="s">
        <v>64</v>
      </c>
      <c r="L122" s="54" t="s">
        <v>7</v>
      </c>
      <c r="M122" s="63"/>
      <c r="N122" s="62"/>
      <c r="O122" s="62"/>
      <c r="P122" s="64"/>
      <c r="Q122" s="62"/>
      <c r="R122" s="62"/>
      <c r="S122" s="64"/>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65">
        <f t="shared" si="7"/>
        <v>2294.1</v>
      </c>
      <c r="BB122" s="66">
        <f t="shared" si="8"/>
        <v>2294.1</v>
      </c>
      <c r="BC122" s="61" t="str">
        <f t="shared" si="13"/>
        <v>INR  Two Thousand Two Hundred &amp; Ninety Four  and Paise Ten Only</v>
      </c>
      <c r="BD122" s="74">
        <v>810</v>
      </c>
      <c r="BE122" s="74">
        <f t="shared" si="9"/>
        <v>916.27</v>
      </c>
      <c r="BF122" s="77">
        <f t="shared" si="10"/>
        <v>4860</v>
      </c>
      <c r="BG122" s="15">
        <f t="shared" si="11"/>
        <v>432.51432</v>
      </c>
      <c r="BH122" s="15">
        <v>338</v>
      </c>
      <c r="IE122" s="16"/>
      <c r="IF122" s="16"/>
      <c r="IG122" s="16"/>
      <c r="IH122" s="16"/>
      <c r="II122" s="16"/>
    </row>
    <row r="123" spans="1:243" s="15" customFormat="1" ht="27.75" customHeight="1">
      <c r="A123" s="27">
        <v>111</v>
      </c>
      <c r="B123" s="70" t="s">
        <v>386</v>
      </c>
      <c r="C123" s="48" t="s">
        <v>162</v>
      </c>
      <c r="D123" s="67">
        <v>4</v>
      </c>
      <c r="E123" s="68" t="s">
        <v>252</v>
      </c>
      <c r="F123" s="69">
        <v>93.89</v>
      </c>
      <c r="G123" s="62"/>
      <c r="H123" s="52"/>
      <c r="I123" s="51" t="s">
        <v>39</v>
      </c>
      <c r="J123" s="53">
        <f t="shared" si="12"/>
        <v>1</v>
      </c>
      <c r="K123" s="54" t="s">
        <v>64</v>
      </c>
      <c r="L123" s="54" t="s">
        <v>7</v>
      </c>
      <c r="M123" s="63"/>
      <c r="N123" s="62"/>
      <c r="O123" s="62"/>
      <c r="P123" s="64"/>
      <c r="Q123" s="62"/>
      <c r="R123" s="62"/>
      <c r="S123" s="64"/>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65">
        <f t="shared" si="7"/>
        <v>375.56</v>
      </c>
      <c r="BB123" s="66">
        <f t="shared" si="8"/>
        <v>375.56</v>
      </c>
      <c r="BC123" s="61" t="str">
        <f t="shared" si="13"/>
        <v>INR  Three Hundred &amp; Seventy Five  and Paise Fifty Six Only</v>
      </c>
      <c r="BD123" s="74">
        <v>696</v>
      </c>
      <c r="BE123" s="74">
        <f t="shared" si="9"/>
        <v>787.32</v>
      </c>
      <c r="BF123" s="77">
        <f t="shared" si="10"/>
        <v>2784</v>
      </c>
      <c r="BG123" s="15">
        <f t="shared" si="11"/>
        <v>106.208368</v>
      </c>
      <c r="BH123" s="15">
        <v>83</v>
      </c>
      <c r="IE123" s="16"/>
      <c r="IF123" s="16"/>
      <c r="IG123" s="16"/>
      <c r="IH123" s="16"/>
      <c r="II123" s="16"/>
    </row>
    <row r="124" spans="1:243" s="15" customFormat="1" ht="31.5" customHeight="1">
      <c r="A124" s="27">
        <v>112</v>
      </c>
      <c r="B124" s="70" t="s">
        <v>387</v>
      </c>
      <c r="C124" s="48" t="s">
        <v>163</v>
      </c>
      <c r="D124" s="67">
        <v>4</v>
      </c>
      <c r="E124" s="68" t="s">
        <v>252</v>
      </c>
      <c r="F124" s="69">
        <v>166.29</v>
      </c>
      <c r="G124" s="62"/>
      <c r="H124" s="52"/>
      <c r="I124" s="51" t="s">
        <v>39</v>
      </c>
      <c r="J124" s="53">
        <f>IF(I124="Less(-)",-1,1)</f>
        <v>1</v>
      </c>
      <c r="K124" s="54" t="s">
        <v>64</v>
      </c>
      <c r="L124" s="54" t="s">
        <v>7</v>
      </c>
      <c r="M124" s="63"/>
      <c r="N124" s="62"/>
      <c r="O124" s="62"/>
      <c r="P124" s="64"/>
      <c r="Q124" s="62"/>
      <c r="R124" s="62"/>
      <c r="S124" s="64"/>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65">
        <f t="shared" si="7"/>
        <v>665.16</v>
      </c>
      <c r="BB124" s="66">
        <f t="shared" si="8"/>
        <v>665.16</v>
      </c>
      <c r="BC124" s="61" t="str">
        <f>SpellNumber(L124,BB124)</f>
        <v>INR  Six Hundred &amp; Sixty Five  and Paise Sixteen Only</v>
      </c>
      <c r="BD124" s="74">
        <v>941</v>
      </c>
      <c r="BE124" s="74">
        <f t="shared" si="9"/>
        <v>1064.46</v>
      </c>
      <c r="BF124" s="77">
        <f t="shared" si="10"/>
        <v>3764</v>
      </c>
      <c r="BG124" s="15">
        <f t="shared" si="11"/>
        <v>188.107248</v>
      </c>
      <c r="BH124" s="15">
        <v>147</v>
      </c>
      <c r="IE124" s="16"/>
      <c r="IF124" s="16"/>
      <c r="IG124" s="16"/>
      <c r="IH124" s="16"/>
      <c r="II124" s="16"/>
    </row>
    <row r="125" spans="1:243" s="15" customFormat="1" ht="34.5" customHeight="1">
      <c r="A125" s="27">
        <v>113</v>
      </c>
      <c r="B125" s="70" t="s">
        <v>388</v>
      </c>
      <c r="C125" s="48" t="s">
        <v>164</v>
      </c>
      <c r="D125" s="67">
        <v>4</v>
      </c>
      <c r="E125" s="68" t="s">
        <v>252</v>
      </c>
      <c r="F125" s="69">
        <v>417.41</v>
      </c>
      <c r="G125" s="62"/>
      <c r="H125" s="52"/>
      <c r="I125" s="51" t="s">
        <v>39</v>
      </c>
      <c r="J125" s="53">
        <f t="shared" si="12"/>
        <v>1</v>
      </c>
      <c r="K125" s="54" t="s">
        <v>64</v>
      </c>
      <c r="L125" s="54" t="s">
        <v>7</v>
      </c>
      <c r="M125" s="63"/>
      <c r="N125" s="62"/>
      <c r="O125" s="62"/>
      <c r="P125" s="64"/>
      <c r="Q125" s="62"/>
      <c r="R125" s="62"/>
      <c r="S125" s="64"/>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65">
        <f t="shared" si="7"/>
        <v>1669.64</v>
      </c>
      <c r="BB125" s="66">
        <f t="shared" si="8"/>
        <v>1669.64</v>
      </c>
      <c r="BC125" s="61" t="str">
        <f t="shared" si="13"/>
        <v>INR  One Thousand Six Hundred &amp; Sixty Nine  and Paise Sixty Four Only</v>
      </c>
      <c r="BD125" s="74">
        <v>1501</v>
      </c>
      <c r="BE125" s="74">
        <f t="shared" si="9"/>
        <v>1697.93</v>
      </c>
      <c r="BF125" s="77">
        <f t="shared" si="10"/>
        <v>6004</v>
      </c>
      <c r="BG125" s="15">
        <f t="shared" si="11"/>
        <v>472.174192</v>
      </c>
      <c r="BH125" s="15">
        <v>369</v>
      </c>
      <c r="IE125" s="16"/>
      <c r="IF125" s="16"/>
      <c r="IG125" s="16"/>
      <c r="IH125" s="16"/>
      <c r="II125" s="16"/>
    </row>
    <row r="126" spans="1:243" s="15" customFormat="1" ht="36.75" customHeight="1">
      <c r="A126" s="27">
        <v>114</v>
      </c>
      <c r="B126" s="70" t="s">
        <v>389</v>
      </c>
      <c r="C126" s="48" t="s">
        <v>165</v>
      </c>
      <c r="D126" s="67">
        <v>3</v>
      </c>
      <c r="E126" s="68" t="s">
        <v>252</v>
      </c>
      <c r="F126" s="69">
        <v>244.34</v>
      </c>
      <c r="G126" s="62"/>
      <c r="H126" s="52"/>
      <c r="I126" s="51" t="s">
        <v>39</v>
      </c>
      <c r="J126" s="53">
        <f t="shared" si="12"/>
        <v>1</v>
      </c>
      <c r="K126" s="54" t="s">
        <v>64</v>
      </c>
      <c r="L126" s="54" t="s">
        <v>7</v>
      </c>
      <c r="M126" s="63"/>
      <c r="N126" s="62"/>
      <c r="O126" s="62"/>
      <c r="P126" s="64"/>
      <c r="Q126" s="62"/>
      <c r="R126" s="62"/>
      <c r="S126" s="64"/>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65">
        <f t="shared" si="7"/>
        <v>733.02</v>
      </c>
      <c r="BB126" s="66">
        <f t="shared" si="8"/>
        <v>733.02</v>
      </c>
      <c r="BC126" s="61" t="str">
        <f t="shared" si="13"/>
        <v>INR  Seven Hundred &amp; Thirty Three  and Paise Two Only</v>
      </c>
      <c r="BD126" s="74">
        <v>14</v>
      </c>
      <c r="BE126" s="74">
        <f t="shared" si="9"/>
        <v>15.84</v>
      </c>
      <c r="BF126" s="77">
        <f t="shared" si="10"/>
        <v>42</v>
      </c>
      <c r="BG126" s="15">
        <f t="shared" si="11"/>
        <v>276.397408</v>
      </c>
      <c r="BH126" s="15">
        <v>216</v>
      </c>
      <c r="IE126" s="16"/>
      <c r="IF126" s="16"/>
      <c r="IG126" s="16"/>
      <c r="IH126" s="16"/>
      <c r="II126" s="16"/>
    </row>
    <row r="127" spans="1:243" s="15" customFormat="1" ht="29.25" customHeight="1">
      <c r="A127" s="27">
        <v>115</v>
      </c>
      <c r="B127" s="70" t="s">
        <v>390</v>
      </c>
      <c r="C127" s="48" t="s">
        <v>166</v>
      </c>
      <c r="D127" s="67">
        <v>3</v>
      </c>
      <c r="E127" s="68" t="s">
        <v>252</v>
      </c>
      <c r="F127" s="69">
        <v>270.36</v>
      </c>
      <c r="G127" s="62"/>
      <c r="H127" s="52"/>
      <c r="I127" s="51" t="s">
        <v>39</v>
      </c>
      <c r="J127" s="53">
        <f>IF(I127="Less(-)",-1,1)</f>
        <v>1</v>
      </c>
      <c r="K127" s="54" t="s">
        <v>64</v>
      </c>
      <c r="L127" s="54" t="s">
        <v>7</v>
      </c>
      <c r="M127" s="63"/>
      <c r="N127" s="62"/>
      <c r="O127" s="62"/>
      <c r="P127" s="64"/>
      <c r="Q127" s="62"/>
      <c r="R127" s="62"/>
      <c r="S127" s="64"/>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65">
        <f t="shared" si="7"/>
        <v>811.08</v>
      </c>
      <c r="BB127" s="66">
        <f t="shared" si="8"/>
        <v>811.08</v>
      </c>
      <c r="BC127" s="61" t="str">
        <f>SpellNumber(L127,BB127)</f>
        <v>INR  Eight Hundred &amp; Eleven  and Paise Eight Only</v>
      </c>
      <c r="BD127" s="74">
        <v>46</v>
      </c>
      <c r="BE127" s="74">
        <f t="shared" si="9"/>
        <v>52.04</v>
      </c>
      <c r="BF127" s="77">
        <f t="shared" si="10"/>
        <v>138</v>
      </c>
      <c r="BG127" s="15">
        <f t="shared" si="11"/>
        <v>305.831232</v>
      </c>
      <c r="BH127" s="15">
        <v>239</v>
      </c>
      <c r="IE127" s="16"/>
      <c r="IF127" s="16"/>
      <c r="IG127" s="16"/>
      <c r="IH127" s="16"/>
      <c r="II127" s="16"/>
    </row>
    <row r="128" spans="1:243" s="15" customFormat="1" ht="33.75" customHeight="1">
      <c r="A128" s="27">
        <v>116</v>
      </c>
      <c r="B128" s="70" t="s">
        <v>391</v>
      </c>
      <c r="C128" s="48" t="s">
        <v>167</v>
      </c>
      <c r="D128" s="67">
        <v>6</v>
      </c>
      <c r="E128" s="68" t="s">
        <v>252</v>
      </c>
      <c r="F128" s="69">
        <v>28.28</v>
      </c>
      <c r="G128" s="62"/>
      <c r="H128" s="52"/>
      <c r="I128" s="51" t="s">
        <v>39</v>
      </c>
      <c r="J128" s="53">
        <f t="shared" si="12"/>
        <v>1</v>
      </c>
      <c r="K128" s="54" t="s">
        <v>64</v>
      </c>
      <c r="L128" s="54" t="s">
        <v>7</v>
      </c>
      <c r="M128" s="63"/>
      <c r="N128" s="62"/>
      <c r="O128" s="62"/>
      <c r="P128" s="64"/>
      <c r="Q128" s="62"/>
      <c r="R128" s="62"/>
      <c r="S128" s="64"/>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65">
        <f t="shared" si="7"/>
        <v>169.68</v>
      </c>
      <c r="BB128" s="66">
        <f t="shared" si="8"/>
        <v>169.68</v>
      </c>
      <c r="BC128" s="61" t="str">
        <f t="shared" si="13"/>
        <v>INR  One Hundred &amp; Sixty Nine  and Paise Sixty Eight Only</v>
      </c>
      <c r="BD128" s="74">
        <v>13</v>
      </c>
      <c r="BE128" s="74">
        <f t="shared" si="9"/>
        <v>14.71</v>
      </c>
      <c r="BF128" s="77">
        <f t="shared" si="10"/>
        <v>78</v>
      </c>
      <c r="BG128" s="15">
        <f t="shared" si="11"/>
        <v>31.990336</v>
      </c>
      <c r="BH128" s="15">
        <v>25</v>
      </c>
      <c r="IE128" s="16"/>
      <c r="IF128" s="16"/>
      <c r="IG128" s="16"/>
      <c r="IH128" s="16"/>
      <c r="II128" s="16"/>
    </row>
    <row r="129" spans="1:243" s="15" customFormat="1" ht="51.75" customHeight="1">
      <c r="A129" s="27">
        <v>117</v>
      </c>
      <c r="B129" s="70" t="s">
        <v>392</v>
      </c>
      <c r="C129" s="48" t="s">
        <v>168</v>
      </c>
      <c r="D129" s="67">
        <v>6</v>
      </c>
      <c r="E129" s="68" t="s">
        <v>252</v>
      </c>
      <c r="F129" s="69">
        <v>37.33</v>
      </c>
      <c r="G129" s="62"/>
      <c r="H129" s="52"/>
      <c r="I129" s="51" t="s">
        <v>39</v>
      </c>
      <c r="J129" s="53">
        <f t="shared" si="12"/>
        <v>1</v>
      </c>
      <c r="K129" s="54" t="s">
        <v>64</v>
      </c>
      <c r="L129" s="54" t="s">
        <v>7</v>
      </c>
      <c r="M129" s="63"/>
      <c r="N129" s="62"/>
      <c r="O129" s="62"/>
      <c r="P129" s="64"/>
      <c r="Q129" s="62"/>
      <c r="R129" s="62"/>
      <c r="S129" s="64"/>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65">
        <f t="shared" si="7"/>
        <v>223.98</v>
      </c>
      <c r="BB129" s="66">
        <f t="shared" si="8"/>
        <v>223.98</v>
      </c>
      <c r="BC129" s="61" t="str">
        <f t="shared" si="13"/>
        <v>INR  Two Hundred &amp; Twenty Three  and Paise Ninety Eight Only</v>
      </c>
      <c r="BD129" s="74">
        <v>15</v>
      </c>
      <c r="BE129" s="74">
        <f t="shared" si="9"/>
        <v>16.97</v>
      </c>
      <c r="BF129" s="77">
        <f t="shared" si="10"/>
        <v>90</v>
      </c>
      <c r="BG129" s="15">
        <f t="shared" si="11"/>
        <v>42.227696</v>
      </c>
      <c r="BH129" s="15">
        <v>33</v>
      </c>
      <c r="IE129" s="16"/>
      <c r="IF129" s="16"/>
      <c r="IG129" s="16"/>
      <c r="IH129" s="16"/>
      <c r="II129" s="16"/>
    </row>
    <row r="130" spans="1:243" s="15" customFormat="1" ht="45.75" customHeight="1">
      <c r="A130" s="27">
        <v>118</v>
      </c>
      <c r="B130" s="70" t="s">
        <v>393</v>
      </c>
      <c r="C130" s="48" t="s">
        <v>169</v>
      </c>
      <c r="D130" s="67">
        <v>6</v>
      </c>
      <c r="E130" s="68" t="s">
        <v>252</v>
      </c>
      <c r="F130" s="69">
        <v>64.48</v>
      </c>
      <c r="G130" s="62"/>
      <c r="H130" s="52"/>
      <c r="I130" s="51" t="s">
        <v>39</v>
      </c>
      <c r="J130" s="53">
        <f t="shared" si="12"/>
        <v>1</v>
      </c>
      <c r="K130" s="54" t="s">
        <v>64</v>
      </c>
      <c r="L130" s="54" t="s">
        <v>7</v>
      </c>
      <c r="M130" s="63"/>
      <c r="N130" s="62"/>
      <c r="O130" s="62"/>
      <c r="P130" s="64"/>
      <c r="Q130" s="62"/>
      <c r="R130" s="62"/>
      <c r="S130" s="64"/>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65">
        <f t="shared" si="7"/>
        <v>386.88</v>
      </c>
      <c r="BB130" s="66">
        <f t="shared" si="8"/>
        <v>386.88</v>
      </c>
      <c r="BC130" s="61" t="str">
        <f t="shared" si="13"/>
        <v>INR  Three Hundred &amp; Eighty Six  and Paise Eighty Eight Only</v>
      </c>
      <c r="BD130" s="74">
        <v>468</v>
      </c>
      <c r="BE130" s="74">
        <f t="shared" si="9"/>
        <v>529.4</v>
      </c>
      <c r="BF130" s="77">
        <f t="shared" si="10"/>
        <v>2808</v>
      </c>
      <c r="BG130" s="15">
        <f t="shared" si="11"/>
        <v>72.939776</v>
      </c>
      <c r="BH130" s="15">
        <v>57</v>
      </c>
      <c r="IE130" s="16"/>
      <c r="IF130" s="16"/>
      <c r="IG130" s="16"/>
      <c r="IH130" s="16"/>
      <c r="II130" s="16"/>
    </row>
    <row r="131" spans="1:243" s="15" customFormat="1" ht="36.75" customHeight="1">
      <c r="A131" s="27">
        <v>119</v>
      </c>
      <c r="B131" s="70" t="s">
        <v>394</v>
      </c>
      <c r="C131" s="48" t="s">
        <v>170</v>
      </c>
      <c r="D131" s="67">
        <v>6</v>
      </c>
      <c r="E131" s="68" t="s">
        <v>252</v>
      </c>
      <c r="F131" s="69">
        <v>18.1</v>
      </c>
      <c r="G131" s="62"/>
      <c r="H131" s="52"/>
      <c r="I131" s="51" t="s">
        <v>39</v>
      </c>
      <c r="J131" s="53">
        <f t="shared" si="12"/>
        <v>1</v>
      </c>
      <c r="K131" s="54" t="s">
        <v>64</v>
      </c>
      <c r="L131" s="54" t="s">
        <v>7</v>
      </c>
      <c r="M131" s="63"/>
      <c r="N131" s="62"/>
      <c r="O131" s="62"/>
      <c r="P131" s="64"/>
      <c r="Q131" s="62"/>
      <c r="R131" s="62"/>
      <c r="S131" s="64"/>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65">
        <f t="shared" si="7"/>
        <v>108.6</v>
      </c>
      <c r="BB131" s="66">
        <f t="shared" si="8"/>
        <v>108.6</v>
      </c>
      <c r="BC131" s="61" t="str">
        <f t="shared" si="13"/>
        <v>INR  One Hundred &amp; Eight  and Paise Sixty Only</v>
      </c>
      <c r="BD131" s="74">
        <v>1508</v>
      </c>
      <c r="BE131" s="74">
        <f t="shared" si="9"/>
        <v>1705.85</v>
      </c>
      <c r="BF131" s="77">
        <f t="shared" si="10"/>
        <v>9048</v>
      </c>
      <c r="BG131" s="15">
        <f t="shared" si="11"/>
        <v>20.47472</v>
      </c>
      <c r="BH131" s="15">
        <v>16</v>
      </c>
      <c r="IE131" s="16"/>
      <c r="IF131" s="16"/>
      <c r="IG131" s="16"/>
      <c r="IH131" s="16"/>
      <c r="II131" s="16"/>
    </row>
    <row r="132" spans="1:243" s="15" customFormat="1" ht="51" customHeight="1">
      <c r="A132" s="27">
        <v>120</v>
      </c>
      <c r="B132" s="70" t="s">
        <v>395</v>
      </c>
      <c r="C132" s="48" t="s">
        <v>171</v>
      </c>
      <c r="D132" s="67">
        <v>25</v>
      </c>
      <c r="E132" s="68" t="s">
        <v>252</v>
      </c>
      <c r="F132" s="69">
        <v>23.76</v>
      </c>
      <c r="G132" s="62"/>
      <c r="H132" s="52"/>
      <c r="I132" s="51" t="s">
        <v>39</v>
      </c>
      <c r="J132" s="53">
        <f t="shared" si="12"/>
        <v>1</v>
      </c>
      <c r="K132" s="54" t="s">
        <v>64</v>
      </c>
      <c r="L132" s="54" t="s">
        <v>7</v>
      </c>
      <c r="M132" s="63"/>
      <c r="N132" s="62"/>
      <c r="O132" s="62"/>
      <c r="P132" s="64"/>
      <c r="Q132" s="62"/>
      <c r="R132" s="62"/>
      <c r="S132" s="64"/>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65">
        <f t="shared" si="7"/>
        <v>594</v>
      </c>
      <c r="BB132" s="66">
        <f t="shared" si="8"/>
        <v>594</v>
      </c>
      <c r="BC132" s="61" t="str">
        <f t="shared" si="13"/>
        <v>INR  Five Hundred &amp; Ninety Four  Only</v>
      </c>
      <c r="BD132" s="74">
        <v>1526.09</v>
      </c>
      <c r="BE132" s="74">
        <f t="shared" si="9"/>
        <v>1726.31</v>
      </c>
      <c r="BF132" s="77">
        <f t="shared" si="10"/>
        <v>38152.25</v>
      </c>
      <c r="BG132" s="15">
        <f t="shared" si="11"/>
        <v>26.877312</v>
      </c>
      <c r="BH132" s="15">
        <v>21</v>
      </c>
      <c r="IE132" s="16"/>
      <c r="IF132" s="16"/>
      <c r="IG132" s="16"/>
      <c r="IH132" s="16"/>
      <c r="II132" s="16"/>
    </row>
    <row r="133" spans="1:243" s="15" customFormat="1" ht="31.5" customHeight="1">
      <c r="A133" s="27">
        <v>121</v>
      </c>
      <c r="B133" s="70" t="s">
        <v>396</v>
      </c>
      <c r="C133" s="48" t="s">
        <v>172</v>
      </c>
      <c r="D133" s="67">
        <v>8</v>
      </c>
      <c r="E133" s="68" t="s">
        <v>252</v>
      </c>
      <c r="F133" s="69">
        <v>48.64</v>
      </c>
      <c r="G133" s="62"/>
      <c r="H133" s="52"/>
      <c r="I133" s="51" t="s">
        <v>39</v>
      </c>
      <c r="J133" s="53">
        <f>IF(I133="Less(-)",-1,1)</f>
        <v>1</v>
      </c>
      <c r="K133" s="54" t="s">
        <v>64</v>
      </c>
      <c r="L133" s="54" t="s">
        <v>7</v>
      </c>
      <c r="M133" s="63"/>
      <c r="N133" s="62"/>
      <c r="O133" s="62"/>
      <c r="P133" s="64"/>
      <c r="Q133" s="62"/>
      <c r="R133" s="62"/>
      <c r="S133" s="64"/>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65">
        <f t="shared" si="7"/>
        <v>389.12</v>
      </c>
      <c r="BB133" s="66">
        <f t="shared" si="8"/>
        <v>389.12</v>
      </c>
      <c r="BC133" s="61" t="str">
        <f>SpellNumber(L133,BB133)</f>
        <v>INR  Three Hundred &amp; Eighty Nine  and Paise Twelve Only</v>
      </c>
      <c r="BD133" s="74">
        <v>2199</v>
      </c>
      <c r="BE133" s="74">
        <f t="shared" si="9"/>
        <v>2487.51</v>
      </c>
      <c r="BF133" s="77">
        <f t="shared" si="10"/>
        <v>17592</v>
      </c>
      <c r="BG133" s="15">
        <f t="shared" si="11"/>
        <v>55.021568</v>
      </c>
      <c r="BH133" s="15">
        <v>43</v>
      </c>
      <c r="IE133" s="16"/>
      <c r="IF133" s="16"/>
      <c r="IG133" s="16"/>
      <c r="IH133" s="16"/>
      <c r="II133" s="16"/>
    </row>
    <row r="134" spans="1:243" s="15" customFormat="1" ht="48" customHeight="1">
      <c r="A134" s="27">
        <v>122</v>
      </c>
      <c r="B134" s="70" t="s">
        <v>397</v>
      </c>
      <c r="C134" s="48" t="s">
        <v>173</v>
      </c>
      <c r="D134" s="67">
        <v>2</v>
      </c>
      <c r="E134" s="68" t="s">
        <v>252</v>
      </c>
      <c r="F134" s="69">
        <v>162.89</v>
      </c>
      <c r="G134" s="62"/>
      <c r="H134" s="52"/>
      <c r="I134" s="51" t="s">
        <v>39</v>
      </c>
      <c r="J134" s="53">
        <f t="shared" si="12"/>
        <v>1</v>
      </c>
      <c r="K134" s="54" t="s">
        <v>64</v>
      </c>
      <c r="L134" s="54" t="s">
        <v>7</v>
      </c>
      <c r="M134" s="63"/>
      <c r="N134" s="62"/>
      <c r="O134" s="62"/>
      <c r="P134" s="64"/>
      <c r="Q134" s="62"/>
      <c r="R134" s="62"/>
      <c r="S134" s="64"/>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65">
        <f t="shared" si="7"/>
        <v>325.78</v>
      </c>
      <c r="BB134" s="66">
        <f t="shared" si="8"/>
        <v>325.78</v>
      </c>
      <c r="BC134" s="61" t="str">
        <f t="shared" si="13"/>
        <v>INR  Three Hundred &amp; Twenty Five  and Paise Seventy Eight Only</v>
      </c>
      <c r="BD134" s="74">
        <v>2225.39</v>
      </c>
      <c r="BE134" s="74">
        <f t="shared" si="9"/>
        <v>2517.36</v>
      </c>
      <c r="BF134" s="77">
        <f t="shared" si="10"/>
        <v>4450.78</v>
      </c>
      <c r="BG134" s="15">
        <f t="shared" si="11"/>
        <v>184.261168</v>
      </c>
      <c r="BH134" s="15">
        <v>144</v>
      </c>
      <c r="IE134" s="16"/>
      <c r="IF134" s="16"/>
      <c r="IG134" s="16"/>
      <c r="IH134" s="16"/>
      <c r="II134" s="16"/>
    </row>
    <row r="135" spans="1:243" s="15" customFormat="1" ht="34.5" customHeight="1">
      <c r="A135" s="27">
        <v>123</v>
      </c>
      <c r="B135" s="70" t="s">
        <v>398</v>
      </c>
      <c r="C135" s="48" t="s">
        <v>174</v>
      </c>
      <c r="D135" s="67">
        <v>2</v>
      </c>
      <c r="E135" s="68" t="s">
        <v>252</v>
      </c>
      <c r="F135" s="69">
        <v>490.94</v>
      </c>
      <c r="G135" s="62"/>
      <c r="H135" s="52"/>
      <c r="I135" s="51" t="s">
        <v>39</v>
      </c>
      <c r="J135" s="53">
        <f t="shared" si="12"/>
        <v>1</v>
      </c>
      <c r="K135" s="54" t="s">
        <v>64</v>
      </c>
      <c r="L135" s="54" t="s">
        <v>7</v>
      </c>
      <c r="M135" s="63"/>
      <c r="N135" s="62"/>
      <c r="O135" s="62"/>
      <c r="P135" s="64"/>
      <c r="Q135" s="62"/>
      <c r="R135" s="62"/>
      <c r="S135" s="64"/>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65">
        <f t="shared" si="7"/>
        <v>981.88</v>
      </c>
      <c r="BB135" s="66">
        <f t="shared" si="8"/>
        <v>981.88</v>
      </c>
      <c r="BC135" s="61" t="str">
        <f t="shared" si="13"/>
        <v>INR  Nine Hundred &amp; Eighty One  and Paise Eighty Eight Only</v>
      </c>
      <c r="BD135" s="74">
        <v>2252.09</v>
      </c>
      <c r="BE135" s="74">
        <f t="shared" si="9"/>
        <v>2547.56</v>
      </c>
      <c r="BF135" s="77">
        <f t="shared" si="10"/>
        <v>4504.18</v>
      </c>
      <c r="BG135" s="15">
        <f t="shared" si="11"/>
        <v>555.351328</v>
      </c>
      <c r="BH135" s="15">
        <v>434</v>
      </c>
      <c r="IE135" s="16"/>
      <c r="IF135" s="16"/>
      <c r="IG135" s="16"/>
      <c r="IH135" s="16"/>
      <c r="II135" s="16"/>
    </row>
    <row r="136" spans="1:243" s="15" customFormat="1" ht="31.5" customHeight="1">
      <c r="A136" s="27">
        <v>124</v>
      </c>
      <c r="B136" s="70" t="s">
        <v>399</v>
      </c>
      <c r="C136" s="48" t="s">
        <v>175</v>
      </c>
      <c r="D136" s="67">
        <v>2</v>
      </c>
      <c r="E136" s="68" t="s">
        <v>252</v>
      </c>
      <c r="F136" s="69">
        <v>90.5</v>
      </c>
      <c r="G136" s="62"/>
      <c r="H136" s="52"/>
      <c r="I136" s="51" t="s">
        <v>39</v>
      </c>
      <c r="J136" s="53">
        <f t="shared" si="12"/>
        <v>1</v>
      </c>
      <c r="K136" s="54" t="s">
        <v>64</v>
      </c>
      <c r="L136" s="54" t="s">
        <v>7</v>
      </c>
      <c r="M136" s="63"/>
      <c r="N136" s="62"/>
      <c r="O136" s="62"/>
      <c r="P136" s="64"/>
      <c r="Q136" s="62"/>
      <c r="R136" s="62"/>
      <c r="S136" s="64"/>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65">
        <f t="shared" si="7"/>
        <v>181</v>
      </c>
      <c r="BB136" s="66">
        <f t="shared" si="8"/>
        <v>181</v>
      </c>
      <c r="BC136" s="61" t="str">
        <f t="shared" si="13"/>
        <v>INR  One Hundred &amp; Eighty One  Only</v>
      </c>
      <c r="BD136" s="74">
        <v>138</v>
      </c>
      <c r="BE136" s="74">
        <f t="shared" si="9"/>
        <v>156.11</v>
      </c>
      <c r="BF136" s="77">
        <f t="shared" si="10"/>
        <v>276</v>
      </c>
      <c r="BG136" s="15">
        <f t="shared" si="11"/>
        <v>102.3736</v>
      </c>
      <c r="BH136" s="15">
        <v>80</v>
      </c>
      <c r="IE136" s="16"/>
      <c r="IF136" s="16"/>
      <c r="IG136" s="16"/>
      <c r="IH136" s="16"/>
      <c r="II136" s="16"/>
    </row>
    <row r="137" spans="1:243" s="15" customFormat="1" ht="33.75" customHeight="1">
      <c r="A137" s="27">
        <v>125</v>
      </c>
      <c r="B137" s="72" t="s">
        <v>400</v>
      </c>
      <c r="C137" s="48" t="s">
        <v>176</v>
      </c>
      <c r="D137" s="67">
        <v>2</v>
      </c>
      <c r="E137" s="68" t="s">
        <v>252</v>
      </c>
      <c r="F137" s="69">
        <v>160.63</v>
      </c>
      <c r="G137" s="62"/>
      <c r="H137" s="52"/>
      <c r="I137" s="51" t="s">
        <v>39</v>
      </c>
      <c r="J137" s="53">
        <f t="shared" si="12"/>
        <v>1</v>
      </c>
      <c r="K137" s="54" t="s">
        <v>64</v>
      </c>
      <c r="L137" s="54" t="s">
        <v>7</v>
      </c>
      <c r="M137" s="63"/>
      <c r="N137" s="62"/>
      <c r="O137" s="62"/>
      <c r="P137" s="64"/>
      <c r="Q137" s="62"/>
      <c r="R137" s="62"/>
      <c r="S137" s="64"/>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65">
        <f t="shared" si="7"/>
        <v>321.26</v>
      </c>
      <c r="BB137" s="66">
        <f t="shared" si="8"/>
        <v>321.26</v>
      </c>
      <c r="BC137" s="61" t="str">
        <f t="shared" si="13"/>
        <v>INR  Three Hundred &amp; Twenty One  and Paise Twenty Six Only</v>
      </c>
      <c r="BD137" s="74">
        <v>479</v>
      </c>
      <c r="BE137" s="74">
        <f t="shared" si="9"/>
        <v>541.84</v>
      </c>
      <c r="BF137" s="77">
        <f t="shared" si="10"/>
        <v>958</v>
      </c>
      <c r="BG137" s="15">
        <f t="shared" si="11"/>
        <v>181.704656</v>
      </c>
      <c r="BH137" s="15">
        <v>142</v>
      </c>
      <c r="IE137" s="16"/>
      <c r="IF137" s="16"/>
      <c r="IG137" s="16"/>
      <c r="IH137" s="16"/>
      <c r="II137" s="16"/>
    </row>
    <row r="138" spans="1:243" s="15" customFormat="1" ht="56.25" customHeight="1">
      <c r="A138" s="27">
        <v>126</v>
      </c>
      <c r="B138" s="70" t="s">
        <v>401</v>
      </c>
      <c r="C138" s="48" t="s">
        <v>177</v>
      </c>
      <c r="D138" s="67">
        <v>2</v>
      </c>
      <c r="E138" s="68" t="s">
        <v>252</v>
      </c>
      <c r="F138" s="69">
        <v>313.34</v>
      </c>
      <c r="G138" s="62"/>
      <c r="H138" s="52"/>
      <c r="I138" s="51" t="s">
        <v>39</v>
      </c>
      <c r="J138" s="53">
        <f>IF(I138="Less(-)",-1,1)</f>
        <v>1</v>
      </c>
      <c r="K138" s="54" t="s">
        <v>64</v>
      </c>
      <c r="L138" s="54" t="s">
        <v>7</v>
      </c>
      <c r="M138" s="63"/>
      <c r="N138" s="62"/>
      <c r="O138" s="62"/>
      <c r="P138" s="64"/>
      <c r="Q138" s="62"/>
      <c r="R138" s="62"/>
      <c r="S138" s="64"/>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65">
        <f t="shared" si="7"/>
        <v>626.68</v>
      </c>
      <c r="BB138" s="66">
        <f t="shared" si="8"/>
        <v>626.68</v>
      </c>
      <c r="BC138" s="61" t="str">
        <f>SpellNumber(L138,BB138)</f>
        <v>INR  Six Hundred &amp; Twenty Six  and Paise Sixty Eight Only</v>
      </c>
      <c r="BD138" s="74">
        <v>484.75</v>
      </c>
      <c r="BE138" s="74">
        <f t="shared" si="9"/>
        <v>548.35</v>
      </c>
      <c r="BF138" s="77">
        <f t="shared" si="10"/>
        <v>969.5</v>
      </c>
      <c r="BG138" s="15">
        <f t="shared" si="11"/>
        <v>354.450208</v>
      </c>
      <c r="BH138" s="15">
        <v>277</v>
      </c>
      <c r="IE138" s="16"/>
      <c r="IF138" s="16"/>
      <c r="IG138" s="16"/>
      <c r="IH138" s="16"/>
      <c r="II138" s="16"/>
    </row>
    <row r="139" spans="1:243" s="15" customFormat="1" ht="39.75" customHeight="1">
      <c r="A139" s="27">
        <v>127</v>
      </c>
      <c r="B139" s="70" t="s">
        <v>402</v>
      </c>
      <c r="C139" s="48" t="s">
        <v>178</v>
      </c>
      <c r="D139" s="67">
        <v>2</v>
      </c>
      <c r="E139" s="68" t="s">
        <v>252</v>
      </c>
      <c r="F139" s="69">
        <v>317.87</v>
      </c>
      <c r="G139" s="62"/>
      <c r="H139" s="52"/>
      <c r="I139" s="51" t="s">
        <v>39</v>
      </c>
      <c r="J139" s="53">
        <f t="shared" si="12"/>
        <v>1</v>
      </c>
      <c r="K139" s="54" t="s">
        <v>64</v>
      </c>
      <c r="L139" s="54" t="s">
        <v>7</v>
      </c>
      <c r="M139" s="63"/>
      <c r="N139" s="62"/>
      <c r="O139" s="62"/>
      <c r="P139" s="64"/>
      <c r="Q139" s="62"/>
      <c r="R139" s="62"/>
      <c r="S139" s="64"/>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65">
        <f t="shared" si="7"/>
        <v>635.74</v>
      </c>
      <c r="BB139" s="66">
        <f t="shared" si="8"/>
        <v>635.74</v>
      </c>
      <c r="BC139" s="61" t="str">
        <f t="shared" si="13"/>
        <v>INR  Six Hundred &amp; Thirty Five  and Paise Seventy Four Only</v>
      </c>
      <c r="BD139" s="74">
        <v>490.56</v>
      </c>
      <c r="BE139" s="74">
        <f t="shared" si="9"/>
        <v>554.92</v>
      </c>
      <c r="BF139" s="77">
        <f t="shared" si="10"/>
        <v>981.12</v>
      </c>
      <c r="BG139" s="15">
        <f t="shared" si="11"/>
        <v>359.574544</v>
      </c>
      <c r="BH139" s="15">
        <v>281</v>
      </c>
      <c r="IE139" s="16"/>
      <c r="IF139" s="16"/>
      <c r="IG139" s="16"/>
      <c r="IH139" s="16"/>
      <c r="II139" s="16"/>
    </row>
    <row r="140" spans="1:243" s="15" customFormat="1" ht="37.5" customHeight="1">
      <c r="A140" s="27">
        <v>128</v>
      </c>
      <c r="B140" s="70" t="s">
        <v>403</v>
      </c>
      <c r="C140" s="48" t="s">
        <v>179</v>
      </c>
      <c r="D140" s="67">
        <v>10</v>
      </c>
      <c r="E140" s="68" t="s">
        <v>252</v>
      </c>
      <c r="F140" s="69">
        <v>27.15</v>
      </c>
      <c r="G140" s="62"/>
      <c r="H140" s="52"/>
      <c r="I140" s="51" t="s">
        <v>39</v>
      </c>
      <c r="J140" s="53">
        <f t="shared" si="12"/>
        <v>1</v>
      </c>
      <c r="K140" s="54" t="s">
        <v>64</v>
      </c>
      <c r="L140" s="54" t="s">
        <v>7</v>
      </c>
      <c r="M140" s="63"/>
      <c r="N140" s="62"/>
      <c r="O140" s="62"/>
      <c r="P140" s="64"/>
      <c r="Q140" s="62"/>
      <c r="R140" s="62"/>
      <c r="S140" s="64"/>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65">
        <f t="shared" si="7"/>
        <v>271.5</v>
      </c>
      <c r="BB140" s="66">
        <f t="shared" si="8"/>
        <v>271.5</v>
      </c>
      <c r="BC140" s="61" t="str">
        <f t="shared" si="13"/>
        <v>INR  Two Hundred &amp; Seventy One  and Paise Fifty Only</v>
      </c>
      <c r="BD140" s="74">
        <v>29</v>
      </c>
      <c r="BE140" s="74">
        <f t="shared" si="9"/>
        <v>32.8</v>
      </c>
      <c r="BF140" s="77">
        <f t="shared" si="10"/>
        <v>290</v>
      </c>
      <c r="BG140" s="15">
        <f t="shared" si="11"/>
        <v>30.71208</v>
      </c>
      <c r="BH140" s="15">
        <v>24</v>
      </c>
      <c r="IE140" s="16"/>
      <c r="IF140" s="16"/>
      <c r="IG140" s="16"/>
      <c r="IH140" s="16"/>
      <c r="II140" s="16"/>
    </row>
    <row r="141" spans="1:243" s="15" customFormat="1" ht="45.75" customHeight="1">
      <c r="A141" s="27">
        <v>129</v>
      </c>
      <c r="B141" s="70" t="s">
        <v>404</v>
      </c>
      <c r="C141" s="48" t="s">
        <v>180</v>
      </c>
      <c r="D141" s="67">
        <v>5</v>
      </c>
      <c r="E141" s="68" t="s">
        <v>252</v>
      </c>
      <c r="F141" s="69">
        <v>41.85</v>
      </c>
      <c r="G141" s="62"/>
      <c r="H141" s="52"/>
      <c r="I141" s="51" t="s">
        <v>39</v>
      </c>
      <c r="J141" s="53">
        <f t="shared" si="12"/>
        <v>1</v>
      </c>
      <c r="K141" s="54" t="s">
        <v>64</v>
      </c>
      <c r="L141" s="54" t="s">
        <v>7</v>
      </c>
      <c r="M141" s="63"/>
      <c r="N141" s="62"/>
      <c r="O141" s="62"/>
      <c r="P141" s="64"/>
      <c r="Q141" s="62"/>
      <c r="R141" s="62"/>
      <c r="S141" s="64"/>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65">
        <f t="shared" si="7"/>
        <v>209.25</v>
      </c>
      <c r="BB141" s="66">
        <f t="shared" si="8"/>
        <v>209.25</v>
      </c>
      <c r="BC141" s="61" t="str">
        <f t="shared" si="13"/>
        <v>INR  Two Hundred &amp; Nine  and Paise Twenty Five Only</v>
      </c>
      <c r="BD141" s="74">
        <v>43</v>
      </c>
      <c r="BE141" s="74">
        <f t="shared" si="9"/>
        <v>48.64</v>
      </c>
      <c r="BF141" s="77">
        <f t="shared" si="10"/>
        <v>215</v>
      </c>
      <c r="BG141" s="15">
        <f t="shared" si="11"/>
        <v>47.34072</v>
      </c>
      <c r="BH141" s="15">
        <v>37</v>
      </c>
      <c r="IE141" s="16"/>
      <c r="IF141" s="16"/>
      <c r="IG141" s="16"/>
      <c r="IH141" s="16"/>
      <c r="II141" s="16"/>
    </row>
    <row r="142" spans="1:243" s="15" customFormat="1" ht="47.25" customHeight="1">
      <c r="A142" s="27">
        <v>130</v>
      </c>
      <c r="B142" s="70" t="s">
        <v>405</v>
      </c>
      <c r="C142" s="48" t="s">
        <v>181</v>
      </c>
      <c r="D142" s="67">
        <v>5</v>
      </c>
      <c r="E142" s="68" t="s">
        <v>252</v>
      </c>
      <c r="F142" s="69">
        <v>57.69</v>
      </c>
      <c r="G142" s="62"/>
      <c r="H142" s="52"/>
      <c r="I142" s="51" t="s">
        <v>39</v>
      </c>
      <c r="J142" s="53">
        <f t="shared" si="12"/>
        <v>1</v>
      </c>
      <c r="K142" s="54" t="s">
        <v>64</v>
      </c>
      <c r="L142" s="54" t="s">
        <v>7</v>
      </c>
      <c r="M142" s="63"/>
      <c r="N142" s="62"/>
      <c r="O142" s="62"/>
      <c r="P142" s="64"/>
      <c r="Q142" s="62"/>
      <c r="R142" s="62"/>
      <c r="S142" s="64"/>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65">
        <f t="shared" si="7"/>
        <v>288.45</v>
      </c>
      <c r="BB142" s="66">
        <f t="shared" si="8"/>
        <v>288.45</v>
      </c>
      <c r="BC142" s="61" t="str">
        <f t="shared" si="13"/>
        <v>INR  Two Hundred &amp; Eighty Eight  and Paise Forty Five Only</v>
      </c>
      <c r="BD142" s="74">
        <v>159</v>
      </c>
      <c r="BE142" s="74">
        <f t="shared" si="9"/>
        <v>179.86</v>
      </c>
      <c r="BF142" s="77">
        <f t="shared" si="10"/>
        <v>795</v>
      </c>
      <c r="BG142" s="15">
        <f t="shared" si="11"/>
        <v>65.258928</v>
      </c>
      <c r="BH142" s="15">
        <v>51</v>
      </c>
      <c r="IE142" s="16"/>
      <c r="IF142" s="16"/>
      <c r="IG142" s="16"/>
      <c r="IH142" s="16"/>
      <c r="II142" s="16"/>
    </row>
    <row r="143" spans="1:243" s="15" customFormat="1" ht="148.5" customHeight="1">
      <c r="A143" s="27">
        <v>131</v>
      </c>
      <c r="B143" s="70" t="s">
        <v>406</v>
      </c>
      <c r="C143" s="48" t="s">
        <v>182</v>
      </c>
      <c r="D143" s="67">
        <v>8</v>
      </c>
      <c r="E143" s="68" t="s">
        <v>251</v>
      </c>
      <c r="F143" s="69">
        <v>50.9</v>
      </c>
      <c r="G143" s="62"/>
      <c r="H143" s="52"/>
      <c r="I143" s="51" t="s">
        <v>39</v>
      </c>
      <c r="J143" s="53">
        <f t="shared" si="12"/>
        <v>1</v>
      </c>
      <c r="K143" s="54" t="s">
        <v>64</v>
      </c>
      <c r="L143" s="54" t="s">
        <v>7</v>
      </c>
      <c r="M143" s="63"/>
      <c r="N143" s="62"/>
      <c r="O143" s="62"/>
      <c r="P143" s="64"/>
      <c r="Q143" s="62"/>
      <c r="R143" s="62"/>
      <c r="S143" s="64"/>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65">
        <f aca="true" t="shared" si="14" ref="BA143:BA206">total_amount_ba($B$2,$D$2,D143,F143,J143,K143,M143)</f>
        <v>407.2</v>
      </c>
      <c r="BB143" s="66">
        <f aca="true" t="shared" si="15" ref="BB143:BB206">BA143+SUM(N143:AZ143)</f>
        <v>407.2</v>
      </c>
      <c r="BC143" s="61" t="str">
        <f t="shared" si="13"/>
        <v>INR  Four Hundred &amp; Seven  and Paise Twenty Only</v>
      </c>
      <c r="BD143" s="74">
        <v>70</v>
      </c>
      <c r="BE143" s="74">
        <f aca="true" t="shared" si="16" ref="BE143:BE206">BD143*1.12*1.01</f>
        <v>79.18</v>
      </c>
      <c r="BF143" s="77">
        <f aca="true" t="shared" si="17" ref="BF143:BF206">D143*BD143</f>
        <v>560</v>
      </c>
      <c r="BG143" s="15">
        <f aca="true" t="shared" si="18" ref="BG143:BG206">F143*1.12*1.01</f>
        <v>57.57808</v>
      </c>
      <c r="BH143" s="15">
        <v>45</v>
      </c>
      <c r="IE143" s="16"/>
      <c r="IF143" s="16"/>
      <c r="IG143" s="16"/>
      <c r="IH143" s="16"/>
      <c r="II143" s="16"/>
    </row>
    <row r="144" spans="1:243" s="15" customFormat="1" ht="72" customHeight="1">
      <c r="A144" s="27">
        <v>132</v>
      </c>
      <c r="B144" s="70" t="s">
        <v>407</v>
      </c>
      <c r="C144" s="48" t="s">
        <v>183</v>
      </c>
      <c r="D144" s="67">
        <v>65</v>
      </c>
      <c r="E144" s="68" t="s">
        <v>251</v>
      </c>
      <c r="F144" s="69">
        <v>64.48</v>
      </c>
      <c r="G144" s="62"/>
      <c r="H144" s="52"/>
      <c r="I144" s="51" t="s">
        <v>39</v>
      </c>
      <c r="J144" s="53">
        <f t="shared" si="12"/>
        <v>1</v>
      </c>
      <c r="K144" s="54" t="s">
        <v>64</v>
      </c>
      <c r="L144" s="54" t="s">
        <v>7</v>
      </c>
      <c r="M144" s="63"/>
      <c r="N144" s="62"/>
      <c r="O144" s="62"/>
      <c r="P144" s="64"/>
      <c r="Q144" s="62"/>
      <c r="R144" s="62"/>
      <c r="S144" s="64"/>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65">
        <f t="shared" si="14"/>
        <v>4191.2</v>
      </c>
      <c r="BB144" s="66">
        <f t="shared" si="15"/>
        <v>4191.2</v>
      </c>
      <c r="BC144" s="61" t="str">
        <f t="shared" si="13"/>
        <v>INR  Four Thousand One Hundred &amp; Ninety One  and Paise Twenty Only</v>
      </c>
      <c r="BD144" s="74">
        <v>99</v>
      </c>
      <c r="BE144" s="74">
        <f t="shared" si="16"/>
        <v>111.99</v>
      </c>
      <c r="BF144" s="77">
        <f t="shared" si="17"/>
        <v>6435</v>
      </c>
      <c r="BG144" s="15">
        <f t="shared" si="18"/>
        <v>72.939776</v>
      </c>
      <c r="BH144" s="15">
        <v>57</v>
      </c>
      <c r="IE144" s="16"/>
      <c r="IF144" s="16"/>
      <c r="IG144" s="16"/>
      <c r="IH144" s="16"/>
      <c r="II144" s="16"/>
    </row>
    <row r="145" spans="1:243" s="15" customFormat="1" ht="72.75" customHeight="1">
      <c r="A145" s="27">
        <v>133</v>
      </c>
      <c r="B145" s="70" t="s">
        <v>408</v>
      </c>
      <c r="C145" s="48" t="s">
        <v>184</v>
      </c>
      <c r="D145" s="67">
        <v>5</v>
      </c>
      <c r="E145" s="68" t="s">
        <v>251</v>
      </c>
      <c r="F145" s="69">
        <v>74.66</v>
      </c>
      <c r="G145" s="62"/>
      <c r="H145" s="52"/>
      <c r="I145" s="51" t="s">
        <v>39</v>
      </c>
      <c r="J145" s="53">
        <f t="shared" si="12"/>
        <v>1</v>
      </c>
      <c r="K145" s="54" t="s">
        <v>64</v>
      </c>
      <c r="L145" s="54" t="s">
        <v>7</v>
      </c>
      <c r="M145" s="63"/>
      <c r="N145" s="62"/>
      <c r="O145" s="62"/>
      <c r="P145" s="64"/>
      <c r="Q145" s="62"/>
      <c r="R145" s="62"/>
      <c r="S145" s="64"/>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65">
        <f t="shared" si="14"/>
        <v>373.3</v>
      </c>
      <c r="BB145" s="66">
        <f t="shared" si="15"/>
        <v>373.3</v>
      </c>
      <c r="BC145" s="61" t="str">
        <f t="shared" si="13"/>
        <v>INR  Three Hundred &amp; Seventy Three  and Paise Thirty Only</v>
      </c>
      <c r="BD145" s="74">
        <v>78</v>
      </c>
      <c r="BE145" s="74">
        <f t="shared" si="16"/>
        <v>88.23</v>
      </c>
      <c r="BF145" s="77">
        <f t="shared" si="17"/>
        <v>390</v>
      </c>
      <c r="BG145" s="15">
        <f t="shared" si="18"/>
        <v>84.455392</v>
      </c>
      <c r="BH145" s="15">
        <v>66</v>
      </c>
      <c r="IE145" s="16"/>
      <c r="IF145" s="16"/>
      <c r="IG145" s="16"/>
      <c r="IH145" s="16"/>
      <c r="II145" s="16"/>
    </row>
    <row r="146" spans="1:243" s="15" customFormat="1" ht="43.5" customHeight="1">
      <c r="A146" s="27">
        <v>134</v>
      </c>
      <c r="B146" s="70" t="s">
        <v>409</v>
      </c>
      <c r="C146" s="48" t="s">
        <v>185</v>
      </c>
      <c r="D146" s="67">
        <v>2</v>
      </c>
      <c r="E146" s="68" t="s">
        <v>251</v>
      </c>
      <c r="F146" s="69">
        <v>82.58</v>
      </c>
      <c r="G146" s="62"/>
      <c r="H146" s="52"/>
      <c r="I146" s="51" t="s">
        <v>39</v>
      </c>
      <c r="J146" s="53">
        <f t="shared" si="12"/>
        <v>1</v>
      </c>
      <c r="K146" s="54" t="s">
        <v>64</v>
      </c>
      <c r="L146" s="54" t="s">
        <v>7</v>
      </c>
      <c r="M146" s="63"/>
      <c r="N146" s="62"/>
      <c r="O146" s="62"/>
      <c r="P146" s="64"/>
      <c r="Q146" s="62"/>
      <c r="R146" s="62"/>
      <c r="S146" s="64"/>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65">
        <f t="shared" si="14"/>
        <v>165.16</v>
      </c>
      <c r="BB146" s="66">
        <f t="shared" si="15"/>
        <v>165.16</v>
      </c>
      <c r="BC146" s="61" t="str">
        <f t="shared" si="13"/>
        <v>INR  One Hundred &amp; Sixty Five  and Paise Sixteen Only</v>
      </c>
      <c r="BD146" s="74">
        <v>1954</v>
      </c>
      <c r="BE146" s="74">
        <f t="shared" si="16"/>
        <v>2210.36</v>
      </c>
      <c r="BF146" s="77">
        <f t="shared" si="17"/>
        <v>3908</v>
      </c>
      <c r="BG146" s="15">
        <f t="shared" si="18"/>
        <v>93.414496</v>
      </c>
      <c r="BH146" s="15">
        <v>73</v>
      </c>
      <c r="IE146" s="16"/>
      <c r="IF146" s="16"/>
      <c r="IG146" s="16"/>
      <c r="IH146" s="16"/>
      <c r="II146" s="16"/>
    </row>
    <row r="147" spans="1:243" s="15" customFormat="1" ht="150" customHeight="1">
      <c r="A147" s="27">
        <v>135</v>
      </c>
      <c r="B147" s="70" t="s">
        <v>410</v>
      </c>
      <c r="C147" s="48" t="s">
        <v>186</v>
      </c>
      <c r="D147" s="67">
        <v>5</v>
      </c>
      <c r="E147" s="68" t="s">
        <v>251</v>
      </c>
      <c r="F147" s="69">
        <v>95.02</v>
      </c>
      <c r="G147" s="62"/>
      <c r="H147" s="52"/>
      <c r="I147" s="51" t="s">
        <v>39</v>
      </c>
      <c r="J147" s="53">
        <f aca="true" t="shared" si="19" ref="J147:J211">IF(I147="Less(-)",-1,1)</f>
        <v>1</v>
      </c>
      <c r="K147" s="54" t="s">
        <v>64</v>
      </c>
      <c r="L147" s="54" t="s">
        <v>7</v>
      </c>
      <c r="M147" s="63"/>
      <c r="N147" s="62"/>
      <c r="O147" s="62"/>
      <c r="P147" s="64"/>
      <c r="Q147" s="62"/>
      <c r="R147" s="62"/>
      <c r="S147" s="64"/>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65">
        <f t="shared" si="14"/>
        <v>475.1</v>
      </c>
      <c r="BB147" s="66">
        <f t="shared" si="15"/>
        <v>475.1</v>
      </c>
      <c r="BC147" s="61" t="str">
        <f aca="true" t="shared" si="20" ref="BC147:BC211">SpellNumber(L147,BB147)</f>
        <v>INR  Four Hundred &amp; Seventy Five  and Paise Ten Only</v>
      </c>
      <c r="BD147" s="74">
        <v>1665</v>
      </c>
      <c r="BE147" s="74">
        <f t="shared" si="16"/>
        <v>1883.45</v>
      </c>
      <c r="BF147" s="77">
        <f t="shared" si="17"/>
        <v>8325</v>
      </c>
      <c r="BG147" s="15">
        <f t="shared" si="18"/>
        <v>107.486624</v>
      </c>
      <c r="BH147" s="15">
        <v>84</v>
      </c>
      <c r="IE147" s="16"/>
      <c r="IF147" s="16"/>
      <c r="IG147" s="16"/>
      <c r="IH147" s="16"/>
      <c r="II147" s="16"/>
    </row>
    <row r="148" spans="1:243" s="15" customFormat="1" ht="138.75" customHeight="1">
      <c r="A148" s="27">
        <v>136</v>
      </c>
      <c r="B148" s="70" t="s">
        <v>411</v>
      </c>
      <c r="C148" s="48" t="s">
        <v>187</v>
      </c>
      <c r="D148" s="67">
        <v>10</v>
      </c>
      <c r="E148" s="68" t="s">
        <v>251</v>
      </c>
      <c r="F148" s="69">
        <v>105.2</v>
      </c>
      <c r="G148" s="62"/>
      <c r="H148" s="52"/>
      <c r="I148" s="51" t="s">
        <v>39</v>
      </c>
      <c r="J148" s="53">
        <f t="shared" si="19"/>
        <v>1</v>
      </c>
      <c r="K148" s="54" t="s">
        <v>64</v>
      </c>
      <c r="L148" s="54" t="s">
        <v>7</v>
      </c>
      <c r="M148" s="63"/>
      <c r="N148" s="62"/>
      <c r="O148" s="62"/>
      <c r="P148" s="64"/>
      <c r="Q148" s="62"/>
      <c r="R148" s="62"/>
      <c r="S148" s="64"/>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65">
        <f t="shared" si="14"/>
        <v>1052</v>
      </c>
      <c r="BB148" s="66">
        <f t="shared" si="15"/>
        <v>1052</v>
      </c>
      <c r="BC148" s="61" t="str">
        <f t="shared" si="20"/>
        <v>INR  One Thousand  &amp;Fifty Two  Only</v>
      </c>
      <c r="BD148" s="74">
        <v>103</v>
      </c>
      <c r="BE148" s="74">
        <f t="shared" si="16"/>
        <v>116.51</v>
      </c>
      <c r="BF148" s="77">
        <f t="shared" si="17"/>
        <v>1030</v>
      </c>
      <c r="BG148" s="15">
        <f t="shared" si="18"/>
        <v>119.00224</v>
      </c>
      <c r="BH148" s="15">
        <v>93</v>
      </c>
      <c r="IE148" s="16"/>
      <c r="IF148" s="16"/>
      <c r="IG148" s="16"/>
      <c r="IH148" s="16"/>
      <c r="II148" s="16"/>
    </row>
    <row r="149" spans="1:243" s="15" customFormat="1" ht="186" customHeight="1">
      <c r="A149" s="27">
        <v>137</v>
      </c>
      <c r="B149" s="70" t="s">
        <v>412</v>
      </c>
      <c r="C149" s="48" t="s">
        <v>188</v>
      </c>
      <c r="D149" s="67">
        <v>5</v>
      </c>
      <c r="E149" s="68" t="s">
        <v>251</v>
      </c>
      <c r="F149" s="69">
        <v>330.31</v>
      </c>
      <c r="G149" s="62"/>
      <c r="H149" s="52"/>
      <c r="I149" s="51" t="s">
        <v>39</v>
      </c>
      <c r="J149" s="53">
        <f t="shared" si="19"/>
        <v>1</v>
      </c>
      <c r="K149" s="54" t="s">
        <v>64</v>
      </c>
      <c r="L149" s="54" t="s">
        <v>7</v>
      </c>
      <c r="M149" s="63"/>
      <c r="N149" s="62"/>
      <c r="O149" s="62"/>
      <c r="P149" s="64"/>
      <c r="Q149" s="62"/>
      <c r="R149" s="62"/>
      <c r="S149" s="64"/>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65">
        <f t="shared" si="14"/>
        <v>1651.55</v>
      </c>
      <c r="BB149" s="66">
        <f t="shared" si="15"/>
        <v>1651.55</v>
      </c>
      <c r="BC149" s="61" t="str">
        <f t="shared" si="20"/>
        <v>INR  One Thousand Six Hundred &amp; Fifty One  and Paise Fifty Five Only</v>
      </c>
      <c r="BD149" s="74">
        <v>18</v>
      </c>
      <c r="BE149" s="74">
        <f t="shared" si="16"/>
        <v>20.36</v>
      </c>
      <c r="BF149" s="77">
        <f t="shared" si="17"/>
        <v>90</v>
      </c>
      <c r="BG149" s="15">
        <f t="shared" si="18"/>
        <v>373.646672</v>
      </c>
      <c r="BH149" s="15">
        <v>292</v>
      </c>
      <c r="IE149" s="16"/>
      <c r="IF149" s="16"/>
      <c r="IG149" s="16"/>
      <c r="IH149" s="16"/>
      <c r="II149" s="16"/>
    </row>
    <row r="150" spans="1:243" s="15" customFormat="1" ht="99.75" customHeight="1">
      <c r="A150" s="27">
        <v>138</v>
      </c>
      <c r="B150" s="70" t="s">
        <v>413</v>
      </c>
      <c r="C150" s="48" t="s">
        <v>189</v>
      </c>
      <c r="D150" s="67">
        <v>40</v>
      </c>
      <c r="E150" s="68" t="s">
        <v>251</v>
      </c>
      <c r="F150" s="69">
        <v>266.96</v>
      </c>
      <c r="G150" s="62"/>
      <c r="H150" s="52"/>
      <c r="I150" s="51" t="s">
        <v>39</v>
      </c>
      <c r="J150" s="53">
        <f t="shared" si="19"/>
        <v>1</v>
      </c>
      <c r="K150" s="54" t="s">
        <v>64</v>
      </c>
      <c r="L150" s="54" t="s">
        <v>7</v>
      </c>
      <c r="M150" s="63"/>
      <c r="N150" s="62"/>
      <c r="O150" s="62"/>
      <c r="P150" s="64"/>
      <c r="Q150" s="62"/>
      <c r="R150" s="62"/>
      <c r="S150" s="64"/>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65">
        <f t="shared" si="14"/>
        <v>10678.4</v>
      </c>
      <c r="BB150" s="66">
        <f t="shared" si="15"/>
        <v>10678.4</v>
      </c>
      <c r="BC150" s="61" t="str">
        <f t="shared" si="20"/>
        <v>INR  Ten Thousand Six Hundred &amp; Seventy Eight  and Paise Forty Only</v>
      </c>
      <c r="BD150" s="74">
        <v>257</v>
      </c>
      <c r="BE150" s="74">
        <f t="shared" si="16"/>
        <v>290.72</v>
      </c>
      <c r="BF150" s="77">
        <f t="shared" si="17"/>
        <v>10280</v>
      </c>
      <c r="BG150" s="15">
        <f t="shared" si="18"/>
        <v>301.985152</v>
      </c>
      <c r="BH150" s="15">
        <v>236</v>
      </c>
      <c r="IE150" s="16"/>
      <c r="IF150" s="16"/>
      <c r="IG150" s="16"/>
      <c r="IH150" s="16"/>
      <c r="II150" s="16"/>
    </row>
    <row r="151" spans="1:243" s="15" customFormat="1" ht="74.25" customHeight="1">
      <c r="A151" s="27">
        <v>139</v>
      </c>
      <c r="B151" s="70" t="s">
        <v>414</v>
      </c>
      <c r="C151" s="48" t="s">
        <v>190</v>
      </c>
      <c r="D151" s="67">
        <v>15</v>
      </c>
      <c r="E151" s="68" t="s">
        <v>251</v>
      </c>
      <c r="F151" s="69">
        <v>200.22</v>
      </c>
      <c r="G151" s="62"/>
      <c r="H151" s="52"/>
      <c r="I151" s="51" t="s">
        <v>39</v>
      </c>
      <c r="J151" s="53">
        <f t="shared" si="19"/>
        <v>1</v>
      </c>
      <c r="K151" s="54" t="s">
        <v>64</v>
      </c>
      <c r="L151" s="54" t="s">
        <v>7</v>
      </c>
      <c r="M151" s="63"/>
      <c r="N151" s="62"/>
      <c r="O151" s="62"/>
      <c r="P151" s="64"/>
      <c r="Q151" s="62"/>
      <c r="R151" s="62"/>
      <c r="S151" s="64"/>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65">
        <f t="shared" si="14"/>
        <v>3003.3</v>
      </c>
      <c r="BB151" s="66">
        <f t="shared" si="15"/>
        <v>3003.3</v>
      </c>
      <c r="BC151" s="61" t="str">
        <f t="shared" si="20"/>
        <v>INR  Three Thousand  &amp;Three  and Paise Thirty Only</v>
      </c>
      <c r="BD151" s="74">
        <v>4793</v>
      </c>
      <c r="BE151" s="74">
        <f t="shared" si="16"/>
        <v>5421.84</v>
      </c>
      <c r="BF151" s="77">
        <f t="shared" si="17"/>
        <v>71895</v>
      </c>
      <c r="BG151" s="15">
        <f t="shared" si="18"/>
        <v>226.488864</v>
      </c>
      <c r="BH151" s="15">
        <v>177</v>
      </c>
      <c r="IE151" s="16"/>
      <c r="IF151" s="16"/>
      <c r="IG151" s="16"/>
      <c r="IH151" s="16"/>
      <c r="II151" s="16"/>
    </row>
    <row r="152" spans="1:243" s="15" customFormat="1" ht="197.25" customHeight="1">
      <c r="A152" s="27">
        <v>140</v>
      </c>
      <c r="B152" s="70" t="s">
        <v>415</v>
      </c>
      <c r="C152" s="48" t="s">
        <v>191</v>
      </c>
      <c r="D152" s="67">
        <v>12</v>
      </c>
      <c r="E152" s="68" t="s">
        <v>251</v>
      </c>
      <c r="F152" s="69">
        <v>145.92</v>
      </c>
      <c r="G152" s="62"/>
      <c r="H152" s="52"/>
      <c r="I152" s="51" t="s">
        <v>39</v>
      </c>
      <c r="J152" s="53">
        <f t="shared" si="19"/>
        <v>1</v>
      </c>
      <c r="K152" s="54" t="s">
        <v>64</v>
      </c>
      <c r="L152" s="54" t="s">
        <v>7</v>
      </c>
      <c r="M152" s="63"/>
      <c r="N152" s="62"/>
      <c r="O152" s="62"/>
      <c r="P152" s="64"/>
      <c r="Q152" s="62"/>
      <c r="R152" s="62"/>
      <c r="S152" s="64"/>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65">
        <f t="shared" si="14"/>
        <v>1751.04</v>
      </c>
      <c r="BB152" s="66">
        <f t="shared" si="15"/>
        <v>1751.04</v>
      </c>
      <c r="BC152" s="61" t="str">
        <f t="shared" si="20"/>
        <v>INR  One Thousand Seven Hundred &amp; Fifty One  and Paise Four Only</v>
      </c>
      <c r="BD152" s="74">
        <v>9888</v>
      </c>
      <c r="BE152" s="74">
        <f t="shared" si="16"/>
        <v>11185.31</v>
      </c>
      <c r="BF152" s="77">
        <f t="shared" si="17"/>
        <v>118656</v>
      </c>
      <c r="BG152" s="15">
        <f t="shared" si="18"/>
        <v>165.064704</v>
      </c>
      <c r="BH152" s="15">
        <v>129</v>
      </c>
      <c r="IE152" s="16"/>
      <c r="IF152" s="16"/>
      <c r="IG152" s="16"/>
      <c r="IH152" s="16"/>
      <c r="II152" s="16"/>
    </row>
    <row r="153" spans="1:243" s="15" customFormat="1" ht="191.25" customHeight="1">
      <c r="A153" s="27">
        <v>141</v>
      </c>
      <c r="B153" s="70" t="s">
        <v>416</v>
      </c>
      <c r="C153" s="48" t="s">
        <v>192</v>
      </c>
      <c r="D153" s="67">
        <v>8</v>
      </c>
      <c r="E153" s="68" t="s">
        <v>251</v>
      </c>
      <c r="F153" s="69">
        <v>114.25</v>
      </c>
      <c r="G153" s="62"/>
      <c r="H153" s="52"/>
      <c r="I153" s="51" t="s">
        <v>39</v>
      </c>
      <c r="J153" s="53">
        <f t="shared" si="19"/>
        <v>1</v>
      </c>
      <c r="K153" s="54" t="s">
        <v>64</v>
      </c>
      <c r="L153" s="54" t="s">
        <v>7</v>
      </c>
      <c r="M153" s="63"/>
      <c r="N153" s="62"/>
      <c r="O153" s="62"/>
      <c r="P153" s="64"/>
      <c r="Q153" s="62"/>
      <c r="R153" s="62"/>
      <c r="S153" s="64"/>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65">
        <f t="shared" si="14"/>
        <v>914</v>
      </c>
      <c r="BB153" s="66">
        <f t="shared" si="15"/>
        <v>914</v>
      </c>
      <c r="BC153" s="61" t="str">
        <f t="shared" si="20"/>
        <v>INR  Nine Hundred &amp; Fourteen  Only</v>
      </c>
      <c r="BD153" s="74">
        <v>9986.88</v>
      </c>
      <c r="BE153" s="74">
        <f t="shared" si="16"/>
        <v>11297.16</v>
      </c>
      <c r="BF153" s="77">
        <f t="shared" si="17"/>
        <v>79895.04</v>
      </c>
      <c r="BG153" s="15">
        <f t="shared" si="18"/>
        <v>129.2396</v>
      </c>
      <c r="BH153" s="15">
        <v>101</v>
      </c>
      <c r="IE153" s="16"/>
      <c r="IF153" s="16"/>
      <c r="IG153" s="16"/>
      <c r="IH153" s="16"/>
      <c r="II153" s="16"/>
    </row>
    <row r="154" spans="1:243" s="15" customFormat="1" ht="40.5" customHeight="1">
      <c r="A154" s="27">
        <v>142</v>
      </c>
      <c r="B154" s="70" t="s">
        <v>417</v>
      </c>
      <c r="C154" s="48" t="s">
        <v>193</v>
      </c>
      <c r="D154" s="67">
        <v>2</v>
      </c>
      <c r="E154" s="68" t="s">
        <v>252</v>
      </c>
      <c r="F154" s="69">
        <v>1861.96</v>
      </c>
      <c r="G154" s="62"/>
      <c r="H154" s="52"/>
      <c r="I154" s="51" t="s">
        <v>39</v>
      </c>
      <c r="J154" s="53">
        <f t="shared" si="19"/>
        <v>1</v>
      </c>
      <c r="K154" s="54" t="s">
        <v>64</v>
      </c>
      <c r="L154" s="54" t="s">
        <v>7</v>
      </c>
      <c r="M154" s="63"/>
      <c r="N154" s="62"/>
      <c r="O154" s="62"/>
      <c r="P154" s="64"/>
      <c r="Q154" s="62"/>
      <c r="R154" s="62"/>
      <c r="S154" s="64"/>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65">
        <f t="shared" si="14"/>
        <v>3723.92</v>
      </c>
      <c r="BB154" s="66">
        <f t="shared" si="15"/>
        <v>3723.92</v>
      </c>
      <c r="BC154" s="61" t="str">
        <f t="shared" si="20"/>
        <v>INR  Three Thousand Seven Hundred &amp; Twenty Three  and Paise Ninety Two Only</v>
      </c>
      <c r="BD154" s="74">
        <v>10086.75</v>
      </c>
      <c r="BE154" s="74">
        <f t="shared" si="16"/>
        <v>11410.13</v>
      </c>
      <c r="BF154" s="77">
        <f t="shared" si="17"/>
        <v>20173.5</v>
      </c>
      <c r="BG154" s="15">
        <f t="shared" si="18"/>
        <v>2106.249152</v>
      </c>
      <c r="BH154" s="15">
        <v>1646</v>
      </c>
      <c r="IE154" s="16"/>
      <c r="IF154" s="16"/>
      <c r="IG154" s="16"/>
      <c r="IH154" s="16"/>
      <c r="II154" s="16"/>
    </row>
    <row r="155" spans="1:243" s="15" customFormat="1" ht="52.5" customHeight="1">
      <c r="A155" s="27">
        <v>143</v>
      </c>
      <c r="B155" s="70" t="s">
        <v>418</v>
      </c>
      <c r="C155" s="48" t="s">
        <v>194</v>
      </c>
      <c r="D155" s="67">
        <v>2</v>
      </c>
      <c r="E155" s="68" t="s">
        <v>252</v>
      </c>
      <c r="F155" s="69">
        <v>1423.05</v>
      </c>
      <c r="G155" s="62"/>
      <c r="H155" s="52"/>
      <c r="I155" s="51" t="s">
        <v>39</v>
      </c>
      <c r="J155" s="53">
        <f t="shared" si="19"/>
        <v>1</v>
      </c>
      <c r="K155" s="54" t="s">
        <v>64</v>
      </c>
      <c r="L155" s="54" t="s">
        <v>7</v>
      </c>
      <c r="M155" s="63"/>
      <c r="N155" s="62"/>
      <c r="O155" s="62"/>
      <c r="P155" s="64"/>
      <c r="Q155" s="62"/>
      <c r="R155" s="62"/>
      <c r="S155" s="64"/>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65">
        <f t="shared" si="14"/>
        <v>2846.1</v>
      </c>
      <c r="BB155" s="66">
        <f t="shared" si="15"/>
        <v>2846.1</v>
      </c>
      <c r="BC155" s="61" t="str">
        <f t="shared" si="20"/>
        <v>INR  Two Thousand Eight Hundred &amp; Forty Six  and Paise Ten Only</v>
      </c>
      <c r="BD155" s="74">
        <v>4330</v>
      </c>
      <c r="BE155" s="74">
        <f t="shared" si="16"/>
        <v>4898.1</v>
      </c>
      <c r="BF155" s="77">
        <f t="shared" si="17"/>
        <v>8660</v>
      </c>
      <c r="BG155" s="15">
        <f t="shared" si="18"/>
        <v>1609.75416</v>
      </c>
      <c r="BH155" s="15">
        <v>1258</v>
      </c>
      <c r="IE155" s="16"/>
      <c r="IF155" s="16"/>
      <c r="IG155" s="16"/>
      <c r="IH155" s="16"/>
      <c r="II155" s="16"/>
    </row>
    <row r="156" spans="1:243" s="15" customFormat="1" ht="48" customHeight="1">
      <c r="A156" s="27">
        <v>144</v>
      </c>
      <c r="B156" s="70" t="s">
        <v>419</v>
      </c>
      <c r="C156" s="48" t="s">
        <v>195</v>
      </c>
      <c r="D156" s="67">
        <v>3</v>
      </c>
      <c r="E156" s="68" t="s">
        <v>252</v>
      </c>
      <c r="F156" s="69">
        <v>1031.65</v>
      </c>
      <c r="G156" s="62"/>
      <c r="H156" s="52"/>
      <c r="I156" s="51" t="s">
        <v>39</v>
      </c>
      <c r="J156" s="53">
        <f t="shared" si="19"/>
        <v>1</v>
      </c>
      <c r="K156" s="54" t="s">
        <v>64</v>
      </c>
      <c r="L156" s="54" t="s">
        <v>7</v>
      </c>
      <c r="M156" s="63"/>
      <c r="N156" s="62"/>
      <c r="O156" s="62"/>
      <c r="P156" s="64"/>
      <c r="Q156" s="62"/>
      <c r="R156" s="62"/>
      <c r="S156" s="64"/>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65">
        <f t="shared" si="14"/>
        <v>3094.95</v>
      </c>
      <c r="BB156" s="66">
        <f t="shared" si="15"/>
        <v>3094.95</v>
      </c>
      <c r="BC156" s="61" t="str">
        <f t="shared" si="20"/>
        <v>INR  Three Thousand  &amp;Ninety Four  and Paise Ninety Five Only</v>
      </c>
      <c r="BD156" s="74">
        <v>619</v>
      </c>
      <c r="BE156" s="74">
        <f t="shared" si="16"/>
        <v>700.21</v>
      </c>
      <c r="BF156" s="77">
        <f t="shared" si="17"/>
        <v>1857</v>
      </c>
      <c r="BG156" s="15">
        <f t="shared" si="18"/>
        <v>1167.00248</v>
      </c>
      <c r="BH156" s="15">
        <v>912</v>
      </c>
      <c r="IE156" s="16"/>
      <c r="IF156" s="16"/>
      <c r="IG156" s="16"/>
      <c r="IH156" s="16"/>
      <c r="II156" s="16"/>
    </row>
    <row r="157" spans="1:243" s="15" customFormat="1" ht="47.25" customHeight="1">
      <c r="A157" s="27">
        <v>145</v>
      </c>
      <c r="B157" s="70" t="s">
        <v>420</v>
      </c>
      <c r="C157" s="48" t="s">
        <v>196</v>
      </c>
      <c r="D157" s="67">
        <v>2</v>
      </c>
      <c r="E157" s="68" t="s">
        <v>252</v>
      </c>
      <c r="F157" s="69">
        <v>743.2</v>
      </c>
      <c r="G157" s="62"/>
      <c r="H157" s="52"/>
      <c r="I157" s="51" t="s">
        <v>39</v>
      </c>
      <c r="J157" s="53">
        <f t="shared" si="19"/>
        <v>1</v>
      </c>
      <c r="K157" s="54" t="s">
        <v>64</v>
      </c>
      <c r="L157" s="54" t="s">
        <v>7</v>
      </c>
      <c r="M157" s="63"/>
      <c r="N157" s="62"/>
      <c r="O157" s="62"/>
      <c r="P157" s="64"/>
      <c r="Q157" s="62"/>
      <c r="R157" s="62"/>
      <c r="S157" s="64"/>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65">
        <f t="shared" si="14"/>
        <v>1486.4</v>
      </c>
      <c r="BB157" s="66">
        <f t="shared" si="15"/>
        <v>1486.4</v>
      </c>
      <c r="BC157" s="61" t="str">
        <f t="shared" si="20"/>
        <v>INR  One Thousand Four Hundred &amp; Eighty Six  and Paise Forty Only</v>
      </c>
      <c r="BD157" s="74">
        <v>72951</v>
      </c>
      <c r="BE157" s="74">
        <f t="shared" si="16"/>
        <v>82522.17</v>
      </c>
      <c r="BF157" s="77">
        <f t="shared" si="17"/>
        <v>145902</v>
      </c>
      <c r="BG157" s="15">
        <f t="shared" si="18"/>
        <v>840.70784</v>
      </c>
      <c r="BH157" s="15">
        <v>657</v>
      </c>
      <c r="IE157" s="16"/>
      <c r="IF157" s="16"/>
      <c r="IG157" s="16"/>
      <c r="IH157" s="16"/>
      <c r="II157" s="16"/>
    </row>
    <row r="158" spans="1:243" s="15" customFormat="1" ht="57.75" customHeight="1">
      <c r="A158" s="27">
        <v>146</v>
      </c>
      <c r="B158" s="70" t="s">
        <v>421</v>
      </c>
      <c r="C158" s="48" t="s">
        <v>197</v>
      </c>
      <c r="D158" s="67">
        <v>2</v>
      </c>
      <c r="E158" s="68" t="s">
        <v>252</v>
      </c>
      <c r="F158" s="69">
        <v>589.36</v>
      </c>
      <c r="G158" s="62"/>
      <c r="H158" s="52"/>
      <c r="I158" s="51" t="s">
        <v>39</v>
      </c>
      <c r="J158" s="53">
        <f t="shared" si="19"/>
        <v>1</v>
      </c>
      <c r="K158" s="54" t="s">
        <v>64</v>
      </c>
      <c r="L158" s="54" t="s">
        <v>7</v>
      </c>
      <c r="M158" s="63"/>
      <c r="N158" s="62"/>
      <c r="O158" s="62"/>
      <c r="P158" s="64"/>
      <c r="Q158" s="62"/>
      <c r="R158" s="62"/>
      <c r="S158" s="64"/>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65">
        <f t="shared" si="14"/>
        <v>1178.72</v>
      </c>
      <c r="BB158" s="66">
        <f t="shared" si="15"/>
        <v>1178.72</v>
      </c>
      <c r="BC158" s="61" t="str">
        <f t="shared" si="20"/>
        <v>INR  One Thousand One Hundred &amp; Seventy Eight  and Paise Seventy Two Only</v>
      </c>
      <c r="BD158" s="74">
        <v>1304</v>
      </c>
      <c r="BE158" s="74">
        <f t="shared" si="16"/>
        <v>1475.08</v>
      </c>
      <c r="BF158" s="77">
        <f t="shared" si="17"/>
        <v>2608</v>
      </c>
      <c r="BG158" s="15">
        <f t="shared" si="18"/>
        <v>666.684032</v>
      </c>
      <c r="BH158" s="15">
        <v>521</v>
      </c>
      <c r="IE158" s="16"/>
      <c r="IF158" s="16"/>
      <c r="IG158" s="16"/>
      <c r="IH158" s="16"/>
      <c r="II158" s="16"/>
    </row>
    <row r="159" spans="1:243" s="15" customFormat="1" ht="21" customHeight="1">
      <c r="A159" s="27">
        <v>147</v>
      </c>
      <c r="B159" s="70" t="s">
        <v>422</v>
      </c>
      <c r="C159" s="48" t="s">
        <v>198</v>
      </c>
      <c r="D159" s="67">
        <v>2</v>
      </c>
      <c r="E159" s="68" t="s">
        <v>252</v>
      </c>
      <c r="F159" s="69">
        <v>28.28</v>
      </c>
      <c r="G159" s="62"/>
      <c r="H159" s="52"/>
      <c r="I159" s="51" t="s">
        <v>39</v>
      </c>
      <c r="J159" s="53">
        <f t="shared" si="19"/>
        <v>1</v>
      </c>
      <c r="K159" s="54" t="s">
        <v>64</v>
      </c>
      <c r="L159" s="54" t="s">
        <v>7</v>
      </c>
      <c r="M159" s="63"/>
      <c r="N159" s="62"/>
      <c r="O159" s="62"/>
      <c r="P159" s="64"/>
      <c r="Q159" s="62"/>
      <c r="R159" s="62"/>
      <c r="S159" s="64"/>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65">
        <f t="shared" si="14"/>
        <v>56.56</v>
      </c>
      <c r="BB159" s="66">
        <f t="shared" si="15"/>
        <v>56.56</v>
      </c>
      <c r="BC159" s="61" t="str">
        <f t="shared" si="20"/>
        <v>INR  Fifty Six and Paise Fifty Six Only</v>
      </c>
      <c r="BD159" s="74">
        <v>10090</v>
      </c>
      <c r="BE159" s="74">
        <f t="shared" si="16"/>
        <v>11413.81</v>
      </c>
      <c r="BF159" s="77">
        <f t="shared" si="17"/>
        <v>20180</v>
      </c>
      <c r="BG159" s="15">
        <f t="shared" si="18"/>
        <v>31.990336</v>
      </c>
      <c r="BH159" s="15">
        <v>25</v>
      </c>
      <c r="IE159" s="16"/>
      <c r="IF159" s="16"/>
      <c r="IG159" s="16"/>
      <c r="IH159" s="16"/>
      <c r="II159" s="16"/>
    </row>
    <row r="160" spans="1:243" s="15" customFormat="1" ht="131.25" customHeight="1">
      <c r="A160" s="27">
        <v>148</v>
      </c>
      <c r="B160" s="70" t="s">
        <v>423</v>
      </c>
      <c r="C160" s="48" t="s">
        <v>199</v>
      </c>
      <c r="D160" s="67">
        <v>4</v>
      </c>
      <c r="E160" s="68" t="s">
        <v>252</v>
      </c>
      <c r="F160" s="69">
        <v>2497.69</v>
      </c>
      <c r="G160" s="62"/>
      <c r="H160" s="52"/>
      <c r="I160" s="51" t="s">
        <v>39</v>
      </c>
      <c r="J160" s="53">
        <f t="shared" si="19"/>
        <v>1</v>
      </c>
      <c r="K160" s="54" t="s">
        <v>64</v>
      </c>
      <c r="L160" s="54" t="s">
        <v>7</v>
      </c>
      <c r="M160" s="63"/>
      <c r="N160" s="62"/>
      <c r="O160" s="62"/>
      <c r="P160" s="64"/>
      <c r="Q160" s="62"/>
      <c r="R160" s="62"/>
      <c r="S160" s="64"/>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65">
        <f t="shared" si="14"/>
        <v>9990.76</v>
      </c>
      <c r="BB160" s="66">
        <f t="shared" si="15"/>
        <v>9990.76</v>
      </c>
      <c r="BC160" s="61" t="str">
        <f t="shared" si="20"/>
        <v>INR  Nine Thousand Nine Hundred &amp; Ninety  and Paise Seventy Six Only</v>
      </c>
      <c r="BD160" s="74">
        <v>409</v>
      </c>
      <c r="BE160" s="74">
        <f t="shared" si="16"/>
        <v>462.66</v>
      </c>
      <c r="BF160" s="77">
        <f t="shared" si="17"/>
        <v>1636</v>
      </c>
      <c r="BG160" s="15">
        <f t="shared" si="18"/>
        <v>2825.386928</v>
      </c>
      <c r="BH160" s="15">
        <v>2208</v>
      </c>
      <c r="IE160" s="16"/>
      <c r="IF160" s="16"/>
      <c r="IG160" s="16"/>
      <c r="IH160" s="16"/>
      <c r="II160" s="16"/>
    </row>
    <row r="161" spans="1:243" s="15" customFormat="1" ht="42.75" customHeight="1">
      <c r="A161" s="27">
        <v>149</v>
      </c>
      <c r="B161" s="70" t="s">
        <v>273</v>
      </c>
      <c r="C161" s="48" t="s">
        <v>200</v>
      </c>
      <c r="D161" s="67">
        <v>4</v>
      </c>
      <c r="E161" s="68" t="s">
        <v>252</v>
      </c>
      <c r="F161" s="69">
        <v>1693.41</v>
      </c>
      <c r="G161" s="62"/>
      <c r="H161" s="52"/>
      <c r="I161" s="51" t="s">
        <v>39</v>
      </c>
      <c r="J161" s="53">
        <f t="shared" si="19"/>
        <v>1</v>
      </c>
      <c r="K161" s="54" t="s">
        <v>64</v>
      </c>
      <c r="L161" s="54" t="s">
        <v>7</v>
      </c>
      <c r="M161" s="63"/>
      <c r="N161" s="62"/>
      <c r="O161" s="62"/>
      <c r="P161" s="64"/>
      <c r="Q161" s="62"/>
      <c r="R161" s="62"/>
      <c r="S161" s="64"/>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65">
        <f t="shared" si="14"/>
        <v>6773.64</v>
      </c>
      <c r="BB161" s="66">
        <f t="shared" si="15"/>
        <v>6773.64</v>
      </c>
      <c r="BC161" s="61" t="str">
        <f t="shared" si="20"/>
        <v>INR  Six Thousand Seven Hundred &amp; Seventy Three  and Paise Sixty Four Only</v>
      </c>
      <c r="BD161" s="74">
        <v>9077</v>
      </c>
      <c r="BE161" s="74">
        <f t="shared" si="16"/>
        <v>10267.9</v>
      </c>
      <c r="BF161" s="77">
        <f t="shared" si="17"/>
        <v>36308</v>
      </c>
      <c r="BG161" s="15">
        <f t="shared" si="18"/>
        <v>1915.585392</v>
      </c>
      <c r="BH161" s="15">
        <v>1497</v>
      </c>
      <c r="IE161" s="16"/>
      <c r="IF161" s="16"/>
      <c r="IG161" s="16"/>
      <c r="IH161" s="16"/>
      <c r="II161" s="16"/>
    </row>
    <row r="162" spans="1:243" s="15" customFormat="1" ht="43.5" customHeight="1">
      <c r="A162" s="27">
        <v>150</v>
      </c>
      <c r="B162" s="70" t="s">
        <v>424</v>
      </c>
      <c r="C162" s="48" t="s">
        <v>201</v>
      </c>
      <c r="D162" s="67">
        <v>4</v>
      </c>
      <c r="E162" s="68" t="s">
        <v>252</v>
      </c>
      <c r="F162" s="69">
        <v>3482.96</v>
      </c>
      <c r="G162" s="62"/>
      <c r="H162" s="52"/>
      <c r="I162" s="51" t="s">
        <v>39</v>
      </c>
      <c r="J162" s="53">
        <f t="shared" si="19"/>
        <v>1</v>
      </c>
      <c r="K162" s="54" t="s">
        <v>64</v>
      </c>
      <c r="L162" s="54" t="s">
        <v>7</v>
      </c>
      <c r="M162" s="63"/>
      <c r="N162" s="62"/>
      <c r="O162" s="62"/>
      <c r="P162" s="64"/>
      <c r="Q162" s="62"/>
      <c r="R162" s="62"/>
      <c r="S162" s="64"/>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65">
        <f t="shared" si="14"/>
        <v>13931.84</v>
      </c>
      <c r="BB162" s="66">
        <f t="shared" si="15"/>
        <v>13931.84</v>
      </c>
      <c r="BC162" s="61" t="str">
        <f t="shared" si="20"/>
        <v>INR  Thirteen Thousand Nine Hundred &amp; Thirty One  and Paise Eighty Four Only</v>
      </c>
      <c r="BD162" s="74">
        <v>408</v>
      </c>
      <c r="BE162" s="74">
        <f t="shared" si="16"/>
        <v>461.53</v>
      </c>
      <c r="BF162" s="77">
        <f t="shared" si="17"/>
        <v>1632</v>
      </c>
      <c r="BG162" s="15">
        <f t="shared" si="18"/>
        <v>3939.924352</v>
      </c>
      <c r="BH162" s="15">
        <v>3079</v>
      </c>
      <c r="IE162" s="16"/>
      <c r="IF162" s="16"/>
      <c r="IG162" s="16"/>
      <c r="IH162" s="16"/>
      <c r="II162" s="16"/>
    </row>
    <row r="163" spans="1:243" s="15" customFormat="1" ht="33.75" customHeight="1">
      <c r="A163" s="27">
        <v>151</v>
      </c>
      <c r="B163" s="70" t="s">
        <v>425</v>
      </c>
      <c r="C163" s="48" t="s">
        <v>202</v>
      </c>
      <c r="D163" s="67">
        <v>2</v>
      </c>
      <c r="E163" s="68" t="s">
        <v>253</v>
      </c>
      <c r="F163" s="69">
        <v>50.9</v>
      </c>
      <c r="G163" s="62"/>
      <c r="H163" s="52"/>
      <c r="I163" s="51" t="s">
        <v>39</v>
      </c>
      <c r="J163" s="53">
        <f t="shared" si="19"/>
        <v>1</v>
      </c>
      <c r="K163" s="54" t="s">
        <v>64</v>
      </c>
      <c r="L163" s="54" t="s">
        <v>7</v>
      </c>
      <c r="M163" s="63"/>
      <c r="N163" s="62"/>
      <c r="O163" s="62"/>
      <c r="P163" s="64"/>
      <c r="Q163" s="62"/>
      <c r="R163" s="62"/>
      <c r="S163" s="64"/>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65">
        <f t="shared" si="14"/>
        <v>101.8</v>
      </c>
      <c r="BB163" s="66">
        <f t="shared" si="15"/>
        <v>101.8</v>
      </c>
      <c r="BC163" s="61" t="str">
        <f t="shared" si="20"/>
        <v>INR  One Hundred &amp; One  and Paise Eighty Only</v>
      </c>
      <c r="BD163" s="74">
        <v>384</v>
      </c>
      <c r="BE163" s="74">
        <f t="shared" si="16"/>
        <v>434.38</v>
      </c>
      <c r="BF163" s="77">
        <f t="shared" si="17"/>
        <v>768</v>
      </c>
      <c r="BG163" s="15">
        <f t="shared" si="18"/>
        <v>57.57808</v>
      </c>
      <c r="BH163" s="15">
        <v>45</v>
      </c>
      <c r="IE163" s="16"/>
      <c r="IF163" s="16"/>
      <c r="IG163" s="16"/>
      <c r="IH163" s="16"/>
      <c r="II163" s="16"/>
    </row>
    <row r="164" spans="1:243" s="15" customFormat="1" ht="48.75" customHeight="1">
      <c r="A164" s="27">
        <v>152</v>
      </c>
      <c r="B164" s="72" t="s">
        <v>426</v>
      </c>
      <c r="C164" s="48" t="s">
        <v>203</v>
      </c>
      <c r="D164" s="67">
        <v>6</v>
      </c>
      <c r="E164" s="68" t="s">
        <v>252</v>
      </c>
      <c r="F164" s="69">
        <v>175.34</v>
      </c>
      <c r="G164" s="62"/>
      <c r="H164" s="52"/>
      <c r="I164" s="51" t="s">
        <v>39</v>
      </c>
      <c r="J164" s="53">
        <f>IF(I164="Less(-)",-1,1)</f>
        <v>1</v>
      </c>
      <c r="K164" s="54" t="s">
        <v>64</v>
      </c>
      <c r="L164" s="54" t="s">
        <v>7</v>
      </c>
      <c r="M164" s="63"/>
      <c r="N164" s="62"/>
      <c r="O164" s="62"/>
      <c r="P164" s="64"/>
      <c r="Q164" s="62"/>
      <c r="R164" s="62"/>
      <c r="S164" s="64"/>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65">
        <f t="shared" si="14"/>
        <v>1052.04</v>
      </c>
      <c r="BB164" s="66">
        <f t="shared" si="15"/>
        <v>1052.04</v>
      </c>
      <c r="BC164" s="61" t="str">
        <f>SpellNumber(L164,BB164)</f>
        <v>INR  One Thousand  &amp;Fifty Two  and Paise Four Only</v>
      </c>
      <c r="BD164" s="74">
        <v>292</v>
      </c>
      <c r="BE164" s="74">
        <f t="shared" si="16"/>
        <v>330.31</v>
      </c>
      <c r="BF164" s="77">
        <f t="shared" si="17"/>
        <v>1752</v>
      </c>
      <c r="BG164" s="15">
        <f t="shared" si="18"/>
        <v>198.344608</v>
      </c>
      <c r="BH164" s="15">
        <v>155</v>
      </c>
      <c r="IE164" s="16"/>
      <c r="IF164" s="16"/>
      <c r="IG164" s="16"/>
      <c r="IH164" s="16"/>
      <c r="II164" s="16"/>
    </row>
    <row r="165" spans="1:243" s="15" customFormat="1" ht="54.75" customHeight="1">
      <c r="A165" s="27">
        <v>153</v>
      </c>
      <c r="B165" s="70" t="s">
        <v>427</v>
      </c>
      <c r="C165" s="48" t="s">
        <v>204</v>
      </c>
      <c r="D165" s="67">
        <v>6</v>
      </c>
      <c r="E165" s="68" t="s">
        <v>252</v>
      </c>
      <c r="F165" s="69">
        <v>166.29</v>
      </c>
      <c r="G165" s="62"/>
      <c r="H165" s="52"/>
      <c r="I165" s="51" t="s">
        <v>39</v>
      </c>
      <c r="J165" s="53">
        <f t="shared" si="19"/>
        <v>1</v>
      </c>
      <c r="K165" s="54" t="s">
        <v>64</v>
      </c>
      <c r="L165" s="54" t="s">
        <v>7</v>
      </c>
      <c r="M165" s="63"/>
      <c r="N165" s="62"/>
      <c r="O165" s="62"/>
      <c r="P165" s="64"/>
      <c r="Q165" s="62"/>
      <c r="R165" s="62"/>
      <c r="S165" s="64"/>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65">
        <f t="shared" si="14"/>
        <v>997.74</v>
      </c>
      <c r="BB165" s="66">
        <f t="shared" si="15"/>
        <v>997.74</v>
      </c>
      <c r="BC165" s="61" t="str">
        <f t="shared" si="20"/>
        <v>INR  Nine Hundred &amp; Ninety Seven  and Paise Seventy Four Only</v>
      </c>
      <c r="BD165" s="74">
        <v>236</v>
      </c>
      <c r="BE165" s="74">
        <f t="shared" si="16"/>
        <v>266.96</v>
      </c>
      <c r="BF165" s="77">
        <f t="shared" si="17"/>
        <v>1416</v>
      </c>
      <c r="BG165" s="15">
        <f t="shared" si="18"/>
        <v>188.107248</v>
      </c>
      <c r="BH165" s="15">
        <v>147</v>
      </c>
      <c r="IE165" s="16"/>
      <c r="IF165" s="16"/>
      <c r="IG165" s="16"/>
      <c r="IH165" s="16"/>
      <c r="II165" s="16"/>
    </row>
    <row r="166" spans="1:243" s="15" customFormat="1" ht="43.5" customHeight="1">
      <c r="A166" s="27">
        <v>154</v>
      </c>
      <c r="B166" s="70" t="s">
        <v>428</v>
      </c>
      <c r="C166" s="48" t="s">
        <v>205</v>
      </c>
      <c r="D166" s="67">
        <v>6</v>
      </c>
      <c r="E166" s="68" t="s">
        <v>252</v>
      </c>
      <c r="F166" s="69">
        <v>102.94</v>
      </c>
      <c r="G166" s="62"/>
      <c r="H166" s="52"/>
      <c r="I166" s="51" t="s">
        <v>39</v>
      </c>
      <c r="J166" s="53">
        <f t="shared" si="19"/>
        <v>1</v>
      </c>
      <c r="K166" s="54" t="s">
        <v>64</v>
      </c>
      <c r="L166" s="54" t="s">
        <v>7</v>
      </c>
      <c r="M166" s="63"/>
      <c r="N166" s="62"/>
      <c r="O166" s="62"/>
      <c r="P166" s="64"/>
      <c r="Q166" s="62"/>
      <c r="R166" s="62"/>
      <c r="S166" s="64"/>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65">
        <f t="shared" si="14"/>
        <v>617.64</v>
      </c>
      <c r="BB166" s="66">
        <f t="shared" si="15"/>
        <v>617.64</v>
      </c>
      <c r="BC166" s="61" t="str">
        <f t="shared" si="20"/>
        <v>INR  Six Hundred &amp; Seventeen  and Paise Sixty Four Only</v>
      </c>
      <c r="BD166" s="74">
        <v>177</v>
      </c>
      <c r="BE166" s="74">
        <f t="shared" si="16"/>
        <v>200.22</v>
      </c>
      <c r="BF166" s="77">
        <f t="shared" si="17"/>
        <v>1062</v>
      </c>
      <c r="BG166" s="15">
        <f t="shared" si="18"/>
        <v>116.445728</v>
      </c>
      <c r="BH166" s="15">
        <v>91</v>
      </c>
      <c r="IE166" s="16"/>
      <c r="IF166" s="16"/>
      <c r="IG166" s="16"/>
      <c r="IH166" s="16"/>
      <c r="II166" s="16"/>
    </row>
    <row r="167" spans="1:243" s="15" customFormat="1" ht="44.25" customHeight="1">
      <c r="A167" s="27">
        <v>155</v>
      </c>
      <c r="B167" s="70" t="s">
        <v>429</v>
      </c>
      <c r="C167" s="48" t="s">
        <v>206</v>
      </c>
      <c r="D167" s="67">
        <v>4</v>
      </c>
      <c r="E167" s="68" t="s">
        <v>252</v>
      </c>
      <c r="F167" s="69">
        <v>1148.17</v>
      </c>
      <c r="G167" s="62"/>
      <c r="H167" s="52"/>
      <c r="I167" s="51" t="s">
        <v>39</v>
      </c>
      <c r="J167" s="53">
        <f t="shared" si="19"/>
        <v>1</v>
      </c>
      <c r="K167" s="54" t="s">
        <v>64</v>
      </c>
      <c r="L167" s="54" t="s">
        <v>7</v>
      </c>
      <c r="M167" s="63"/>
      <c r="N167" s="62"/>
      <c r="O167" s="62"/>
      <c r="P167" s="64"/>
      <c r="Q167" s="62"/>
      <c r="R167" s="62"/>
      <c r="S167" s="64"/>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65">
        <f t="shared" si="14"/>
        <v>4592.68</v>
      </c>
      <c r="BB167" s="66">
        <f t="shared" si="15"/>
        <v>4592.68</v>
      </c>
      <c r="BC167" s="61" t="str">
        <f t="shared" si="20"/>
        <v>INR  Four Thousand Five Hundred &amp; Ninety Two  and Paise Sixty Eight Only</v>
      </c>
      <c r="BD167" s="74">
        <v>137</v>
      </c>
      <c r="BE167" s="74">
        <f t="shared" si="16"/>
        <v>154.97</v>
      </c>
      <c r="BF167" s="77">
        <f t="shared" si="17"/>
        <v>548</v>
      </c>
      <c r="BG167" s="15">
        <f t="shared" si="18"/>
        <v>1298.809904</v>
      </c>
      <c r="BH167" s="15">
        <v>1015</v>
      </c>
      <c r="IE167" s="16"/>
      <c r="IF167" s="16"/>
      <c r="IG167" s="16"/>
      <c r="IH167" s="16"/>
      <c r="II167" s="16"/>
    </row>
    <row r="168" spans="1:243" s="15" customFormat="1" ht="18" customHeight="1">
      <c r="A168" s="27">
        <v>156</v>
      </c>
      <c r="B168" s="70" t="s">
        <v>430</v>
      </c>
      <c r="C168" s="48" t="s">
        <v>207</v>
      </c>
      <c r="D168" s="67">
        <v>2</v>
      </c>
      <c r="E168" s="68" t="s">
        <v>252</v>
      </c>
      <c r="F168" s="69">
        <v>45.25</v>
      </c>
      <c r="G168" s="62"/>
      <c r="H168" s="52"/>
      <c r="I168" s="51" t="s">
        <v>39</v>
      </c>
      <c r="J168" s="53">
        <f t="shared" si="19"/>
        <v>1</v>
      </c>
      <c r="K168" s="54" t="s">
        <v>64</v>
      </c>
      <c r="L168" s="54" t="s">
        <v>7</v>
      </c>
      <c r="M168" s="63"/>
      <c r="N168" s="62"/>
      <c r="O168" s="62"/>
      <c r="P168" s="64"/>
      <c r="Q168" s="62"/>
      <c r="R168" s="62"/>
      <c r="S168" s="64"/>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65">
        <f t="shared" si="14"/>
        <v>90.5</v>
      </c>
      <c r="BB168" s="66">
        <f t="shared" si="15"/>
        <v>90.5</v>
      </c>
      <c r="BC168" s="61" t="str">
        <f t="shared" si="20"/>
        <v>INR  Ninety and Paise Fifty Only</v>
      </c>
      <c r="BD168" s="74">
        <v>158</v>
      </c>
      <c r="BE168" s="74">
        <f t="shared" si="16"/>
        <v>178.73</v>
      </c>
      <c r="BF168" s="77">
        <f t="shared" si="17"/>
        <v>316</v>
      </c>
      <c r="BG168" s="15">
        <f t="shared" si="18"/>
        <v>51.1868</v>
      </c>
      <c r="BH168" s="15">
        <v>40</v>
      </c>
      <c r="IE168" s="16"/>
      <c r="IF168" s="16"/>
      <c r="IG168" s="16"/>
      <c r="IH168" s="16"/>
      <c r="II168" s="16"/>
    </row>
    <row r="169" spans="1:243" s="15" customFormat="1" ht="74.25" customHeight="1">
      <c r="A169" s="27">
        <v>157</v>
      </c>
      <c r="B169" s="70" t="s">
        <v>431</v>
      </c>
      <c r="C169" s="48" t="s">
        <v>208</v>
      </c>
      <c r="D169" s="67">
        <v>8</v>
      </c>
      <c r="E169" s="68" t="s">
        <v>252</v>
      </c>
      <c r="F169" s="69">
        <v>609.72</v>
      </c>
      <c r="G169" s="62"/>
      <c r="H169" s="52"/>
      <c r="I169" s="51" t="s">
        <v>39</v>
      </c>
      <c r="J169" s="53">
        <f t="shared" si="19"/>
        <v>1</v>
      </c>
      <c r="K169" s="54" t="s">
        <v>64</v>
      </c>
      <c r="L169" s="54" t="s">
        <v>7</v>
      </c>
      <c r="M169" s="63"/>
      <c r="N169" s="62"/>
      <c r="O169" s="62"/>
      <c r="P169" s="64"/>
      <c r="Q169" s="62"/>
      <c r="R169" s="62"/>
      <c r="S169" s="64"/>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65">
        <f t="shared" si="14"/>
        <v>4877.76</v>
      </c>
      <c r="BB169" s="66">
        <f t="shared" si="15"/>
        <v>4877.76</v>
      </c>
      <c r="BC169" s="61" t="str">
        <f t="shared" si="20"/>
        <v>INR  Four Thousand Eight Hundred &amp; Seventy Seven  and Paise Seventy Six Only</v>
      </c>
      <c r="BD169" s="74">
        <v>2362</v>
      </c>
      <c r="BE169" s="74">
        <f t="shared" si="16"/>
        <v>2671.89</v>
      </c>
      <c r="BF169" s="77">
        <f t="shared" si="17"/>
        <v>18896</v>
      </c>
      <c r="BG169" s="15">
        <f t="shared" si="18"/>
        <v>689.715264</v>
      </c>
      <c r="BH169" s="15">
        <v>539</v>
      </c>
      <c r="IE169" s="16"/>
      <c r="IF169" s="16"/>
      <c r="IG169" s="16"/>
      <c r="IH169" s="16"/>
      <c r="II169" s="16"/>
    </row>
    <row r="170" spans="1:243" s="15" customFormat="1" ht="72" customHeight="1">
      <c r="A170" s="27">
        <v>158</v>
      </c>
      <c r="B170" s="70" t="s">
        <v>432</v>
      </c>
      <c r="C170" s="48" t="s">
        <v>209</v>
      </c>
      <c r="D170" s="67">
        <v>8</v>
      </c>
      <c r="E170" s="68" t="s">
        <v>252</v>
      </c>
      <c r="F170" s="69">
        <v>174.2</v>
      </c>
      <c r="G170" s="62"/>
      <c r="H170" s="52"/>
      <c r="I170" s="51" t="s">
        <v>39</v>
      </c>
      <c r="J170" s="53">
        <f t="shared" si="19"/>
        <v>1</v>
      </c>
      <c r="K170" s="54" t="s">
        <v>64</v>
      </c>
      <c r="L170" s="54" t="s">
        <v>7</v>
      </c>
      <c r="M170" s="63"/>
      <c r="N170" s="62"/>
      <c r="O170" s="62"/>
      <c r="P170" s="64"/>
      <c r="Q170" s="62"/>
      <c r="R170" s="62"/>
      <c r="S170" s="64"/>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65">
        <f t="shared" si="14"/>
        <v>1393.6</v>
      </c>
      <c r="BB170" s="66">
        <f t="shared" si="15"/>
        <v>1393.6</v>
      </c>
      <c r="BC170" s="61" t="str">
        <f t="shared" si="20"/>
        <v>INR  One Thousand Three Hundred &amp; Ninety Three  and Paise Sixty Only</v>
      </c>
      <c r="BD170" s="74">
        <v>1646</v>
      </c>
      <c r="BE170" s="74">
        <f t="shared" si="16"/>
        <v>1861.96</v>
      </c>
      <c r="BF170" s="77">
        <f t="shared" si="17"/>
        <v>13168</v>
      </c>
      <c r="BG170" s="15">
        <f t="shared" si="18"/>
        <v>197.05504</v>
      </c>
      <c r="BH170" s="15">
        <v>154</v>
      </c>
      <c r="IE170" s="16"/>
      <c r="IF170" s="16"/>
      <c r="IG170" s="16"/>
      <c r="IH170" s="16"/>
      <c r="II170" s="16"/>
    </row>
    <row r="171" spans="1:243" s="15" customFormat="1" ht="72.75" customHeight="1">
      <c r="A171" s="27">
        <v>159</v>
      </c>
      <c r="B171" s="70" t="s">
        <v>433</v>
      </c>
      <c r="C171" s="48" t="s">
        <v>210</v>
      </c>
      <c r="D171" s="67">
        <v>5</v>
      </c>
      <c r="E171" s="68" t="s">
        <v>252</v>
      </c>
      <c r="F171" s="69">
        <v>251.13</v>
      </c>
      <c r="G171" s="62"/>
      <c r="H171" s="52"/>
      <c r="I171" s="51" t="s">
        <v>39</v>
      </c>
      <c r="J171" s="53">
        <f t="shared" si="19"/>
        <v>1</v>
      </c>
      <c r="K171" s="54" t="s">
        <v>64</v>
      </c>
      <c r="L171" s="54" t="s">
        <v>7</v>
      </c>
      <c r="M171" s="63"/>
      <c r="N171" s="62"/>
      <c r="O171" s="62"/>
      <c r="P171" s="64"/>
      <c r="Q171" s="62"/>
      <c r="R171" s="62"/>
      <c r="S171" s="64"/>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65">
        <f t="shared" si="14"/>
        <v>1255.65</v>
      </c>
      <c r="BB171" s="66">
        <f t="shared" si="15"/>
        <v>1255.65</v>
      </c>
      <c r="BC171" s="61" t="str">
        <f t="shared" si="20"/>
        <v>INR  One Thousand Two Hundred &amp; Fifty Five  and Paise Sixty Five Only</v>
      </c>
      <c r="BD171" s="74">
        <v>1258</v>
      </c>
      <c r="BE171" s="74">
        <f t="shared" si="16"/>
        <v>1423.05</v>
      </c>
      <c r="BF171" s="77">
        <f t="shared" si="17"/>
        <v>6290</v>
      </c>
      <c r="BG171" s="15">
        <f t="shared" si="18"/>
        <v>284.078256</v>
      </c>
      <c r="BH171" s="15">
        <v>222</v>
      </c>
      <c r="IE171" s="16"/>
      <c r="IF171" s="16"/>
      <c r="IG171" s="16"/>
      <c r="IH171" s="16"/>
      <c r="II171" s="16"/>
    </row>
    <row r="172" spans="1:243" s="15" customFormat="1" ht="14.25" customHeight="1">
      <c r="A172" s="27">
        <v>160</v>
      </c>
      <c r="B172" s="70" t="s">
        <v>434</v>
      </c>
      <c r="C172" s="48" t="s">
        <v>211</v>
      </c>
      <c r="D172" s="67">
        <v>5</v>
      </c>
      <c r="E172" s="68" t="s">
        <v>253</v>
      </c>
      <c r="F172" s="69">
        <v>10.18</v>
      </c>
      <c r="G172" s="62"/>
      <c r="H172" s="52"/>
      <c r="I172" s="51" t="s">
        <v>39</v>
      </c>
      <c r="J172" s="53">
        <f>IF(I172="Less(-)",-1,1)</f>
        <v>1</v>
      </c>
      <c r="K172" s="54" t="s">
        <v>64</v>
      </c>
      <c r="L172" s="54" t="s">
        <v>7</v>
      </c>
      <c r="M172" s="63"/>
      <c r="N172" s="62"/>
      <c r="O172" s="62"/>
      <c r="P172" s="64"/>
      <c r="Q172" s="62"/>
      <c r="R172" s="62"/>
      <c r="S172" s="64"/>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65">
        <f t="shared" si="14"/>
        <v>50.9</v>
      </c>
      <c r="BB172" s="66">
        <f t="shared" si="15"/>
        <v>50.9</v>
      </c>
      <c r="BC172" s="61"/>
      <c r="BD172" s="74">
        <v>912</v>
      </c>
      <c r="BE172" s="74">
        <f t="shared" si="16"/>
        <v>1031.65</v>
      </c>
      <c r="BF172" s="77">
        <f t="shared" si="17"/>
        <v>4560</v>
      </c>
      <c r="BG172" s="15">
        <f t="shared" si="18"/>
        <v>11.515616</v>
      </c>
      <c r="BH172" s="15">
        <v>9</v>
      </c>
      <c r="IE172" s="16"/>
      <c r="IF172" s="16"/>
      <c r="IG172" s="16"/>
      <c r="IH172" s="16"/>
      <c r="II172" s="16"/>
    </row>
    <row r="173" spans="1:243" s="15" customFormat="1" ht="33.75" customHeight="1">
      <c r="A173" s="27">
        <v>161</v>
      </c>
      <c r="B173" s="70" t="s">
        <v>435</v>
      </c>
      <c r="C173" s="48" t="s">
        <v>212</v>
      </c>
      <c r="D173" s="67">
        <v>8</v>
      </c>
      <c r="E173" s="68" t="s">
        <v>252</v>
      </c>
      <c r="F173" s="69">
        <v>152.71</v>
      </c>
      <c r="G173" s="62"/>
      <c r="H173" s="52"/>
      <c r="I173" s="51" t="s">
        <v>39</v>
      </c>
      <c r="J173" s="53">
        <f t="shared" si="19"/>
        <v>1</v>
      </c>
      <c r="K173" s="54" t="s">
        <v>64</v>
      </c>
      <c r="L173" s="54" t="s">
        <v>7</v>
      </c>
      <c r="M173" s="63"/>
      <c r="N173" s="62"/>
      <c r="O173" s="62"/>
      <c r="P173" s="64"/>
      <c r="Q173" s="62"/>
      <c r="R173" s="62"/>
      <c r="S173" s="64"/>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65">
        <f t="shared" si="14"/>
        <v>1221.68</v>
      </c>
      <c r="BB173" s="66">
        <f t="shared" si="15"/>
        <v>1221.68</v>
      </c>
      <c r="BC173" s="61" t="str">
        <f t="shared" si="20"/>
        <v>INR  One Thousand Two Hundred &amp; Twenty One  and Paise Sixty Eight Only</v>
      </c>
      <c r="BD173" s="74">
        <v>2869</v>
      </c>
      <c r="BE173" s="74">
        <f t="shared" si="16"/>
        <v>3245.41</v>
      </c>
      <c r="BF173" s="77">
        <f t="shared" si="17"/>
        <v>22952</v>
      </c>
      <c r="BG173" s="15">
        <f t="shared" si="18"/>
        <v>172.745552</v>
      </c>
      <c r="BH173" s="15">
        <v>135</v>
      </c>
      <c r="IE173" s="16"/>
      <c r="IF173" s="16"/>
      <c r="IG173" s="16"/>
      <c r="IH173" s="16"/>
      <c r="II173" s="16"/>
    </row>
    <row r="174" spans="1:243" s="15" customFormat="1" ht="47.25" customHeight="1">
      <c r="A174" s="27">
        <v>162</v>
      </c>
      <c r="B174" s="70" t="s">
        <v>436</v>
      </c>
      <c r="C174" s="48" t="s">
        <v>213</v>
      </c>
      <c r="D174" s="67">
        <v>8</v>
      </c>
      <c r="E174" s="68" t="s">
        <v>252</v>
      </c>
      <c r="F174" s="69">
        <v>252.26</v>
      </c>
      <c r="G174" s="62"/>
      <c r="H174" s="52"/>
      <c r="I174" s="51" t="s">
        <v>39</v>
      </c>
      <c r="J174" s="53">
        <f t="shared" si="19"/>
        <v>1</v>
      </c>
      <c r="K174" s="54" t="s">
        <v>64</v>
      </c>
      <c r="L174" s="54" t="s">
        <v>7</v>
      </c>
      <c r="M174" s="63"/>
      <c r="N174" s="62"/>
      <c r="O174" s="62"/>
      <c r="P174" s="64"/>
      <c r="Q174" s="62"/>
      <c r="R174" s="62"/>
      <c r="S174" s="64"/>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65">
        <f t="shared" si="14"/>
        <v>2018.08</v>
      </c>
      <c r="BB174" s="66">
        <f t="shared" si="15"/>
        <v>2018.08</v>
      </c>
      <c r="BC174" s="61" t="str">
        <f t="shared" si="20"/>
        <v>INR  Two Thousand  &amp;Eighteen  and Paise Eight Only</v>
      </c>
      <c r="BD174" s="74">
        <v>1132</v>
      </c>
      <c r="BE174" s="74">
        <f t="shared" si="16"/>
        <v>1280.52</v>
      </c>
      <c r="BF174" s="77">
        <f t="shared" si="17"/>
        <v>9056</v>
      </c>
      <c r="BG174" s="15">
        <f t="shared" si="18"/>
        <v>285.356512</v>
      </c>
      <c r="BH174" s="15">
        <v>223</v>
      </c>
      <c r="IE174" s="16"/>
      <c r="IF174" s="16"/>
      <c r="IG174" s="16"/>
      <c r="IH174" s="16"/>
      <c r="II174" s="16"/>
    </row>
    <row r="175" spans="1:243" s="15" customFormat="1" ht="40.5" customHeight="1">
      <c r="A175" s="27">
        <v>163</v>
      </c>
      <c r="B175" s="70" t="s">
        <v>437</v>
      </c>
      <c r="C175" s="48" t="s">
        <v>214</v>
      </c>
      <c r="D175" s="67">
        <v>8</v>
      </c>
      <c r="E175" s="68" t="s">
        <v>252</v>
      </c>
      <c r="F175" s="69">
        <v>537.32</v>
      </c>
      <c r="G175" s="62"/>
      <c r="H175" s="52"/>
      <c r="I175" s="51" t="s">
        <v>39</v>
      </c>
      <c r="J175" s="53">
        <f>IF(I175="Less(-)",-1,1)</f>
        <v>1</v>
      </c>
      <c r="K175" s="54" t="s">
        <v>64</v>
      </c>
      <c r="L175" s="54" t="s">
        <v>7</v>
      </c>
      <c r="M175" s="63"/>
      <c r="N175" s="62"/>
      <c r="O175" s="62"/>
      <c r="P175" s="64"/>
      <c r="Q175" s="62"/>
      <c r="R175" s="62"/>
      <c r="S175" s="64"/>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65">
        <f t="shared" si="14"/>
        <v>4298.56</v>
      </c>
      <c r="BB175" s="66">
        <f t="shared" si="15"/>
        <v>4298.56</v>
      </c>
      <c r="BC175" s="61" t="str">
        <f>SpellNumber(L175,BB175)</f>
        <v>INR  Four Thousand Two Hundred &amp; Ninety Eight  and Paise Fifty Six Only</v>
      </c>
      <c r="BD175" s="74">
        <v>155</v>
      </c>
      <c r="BE175" s="74">
        <f t="shared" si="16"/>
        <v>175.34</v>
      </c>
      <c r="BF175" s="77">
        <f t="shared" si="17"/>
        <v>1240</v>
      </c>
      <c r="BG175" s="15">
        <f t="shared" si="18"/>
        <v>607.816384</v>
      </c>
      <c r="BH175" s="15">
        <v>475</v>
      </c>
      <c r="IE175" s="16"/>
      <c r="IF175" s="16"/>
      <c r="IG175" s="16"/>
      <c r="IH175" s="16"/>
      <c r="II175" s="16"/>
    </row>
    <row r="176" spans="1:243" s="15" customFormat="1" ht="47.25" customHeight="1">
      <c r="A176" s="27">
        <v>164</v>
      </c>
      <c r="B176" s="70" t="s">
        <v>272</v>
      </c>
      <c r="C176" s="48" t="s">
        <v>215</v>
      </c>
      <c r="D176" s="67">
        <v>6</v>
      </c>
      <c r="E176" s="68" t="s">
        <v>252</v>
      </c>
      <c r="F176" s="69">
        <v>693.43</v>
      </c>
      <c r="G176" s="62"/>
      <c r="H176" s="52"/>
      <c r="I176" s="51" t="s">
        <v>39</v>
      </c>
      <c r="J176" s="53">
        <f t="shared" si="19"/>
        <v>1</v>
      </c>
      <c r="K176" s="54" t="s">
        <v>64</v>
      </c>
      <c r="L176" s="54" t="s">
        <v>7</v>
      </c>
      <c r="M176" s="63"/>
      <c r="N176" s="62"/>
      <c r="O176" s="62"/>
      <c r="P176" s="64"/>
      <c r="Q176" s="62"/>
      <c r="R176" s="62"/>
      <c r="S176" s="64"/>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65">
        <f t="shared" si="14"/>
        <v>4160.58</v>
      </c>
      <c r="BB176" s="66">
        <f t="shared" si="15"/>
        <v>4160.58</v>
      </c>
      <c r="BC176" s="61" t="str">
        <f t="shared" si="20"/>
        <v>INR  Four Thousand One Hundred &amp; Sixty  and Paise Fifty Eight Only</v>
      </c>
      <c r="BD176" s="74">
        <v>1248</v>
      </c>
      <c r="BE176" s="74">
        <f t="shared" si="16"/>
        <v>1411.74</v>
      </c>
      <c r="BF176" s="77">
        <f t="shared" si="17"/>
        <v>7488</v>
      </c>
      <c r="BG176" s="15">
        <f t="shared" si="18"/>
        <v>784.408016</v>
      </c>
      <c r="BH176" s="15">
        <v>613</v>
      </c>
      <c r="IE176" s="16"/>
      <c r="IF176" s="16"/>
      <c r="IG176" s="16"/>
      <c r="IH176" s="16"/>
      <c r="II176" s="16"/>
    </row>
    <row r="177" spans="1:243" s="15" customFormat="1" ht="75" customHeight="1">
      <c r="A177" s="27">
        <v>165</v>
      </c>
      <c r="B177" s="70" t="s">
        <v>438</v>
      </c>
      <c r="C177" s="48" t="s">
        <v>216</v>
      </c>
      <c r="D177" s="67">
        <v>2</v>
      </c>
      <c r="E177" s="68" t="s">
        <v>252</v>
      </c>
      <c r="F177" s="69">
        <v>3715.99</v>
      </c>
      <c r="G177" s="62"/>
      <c r="H177" s="52"/>
      <c r="I177" s="51" t="s">
        <v>39</v>
      </c>
      <c r="J177" s="53">
        <f t="shared" si="19"/>
        <v>1</v>
      </c>
      <c r="K177" s="54" t="s">
        <v>64</v>
      </c>
      <c r="L177" s="54" t="s">
        <v>7</v>
      </c>
      <c r="M177" s="63"/>
      <c r="N177" s="62"/>
      <c r="O177" s="62"/>
      <c r="P177" s="64"/>
      <c r="Q177" s="62"/>
      <c r="R177" s="62"/>
      <c r="S177" s="64"/>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65">
        <f t="shared" si="14"/>
        <v>7431.98</v>
      </c>
      <c r="BB177" s="66">
        <f t="shared" si="15"/>
        <v>7431.98</v>
      </c>
      <c r="BC177" s="61" t="str">
        <f t="shared" si="20"/>
        <v>INR  Seven Thousand Four Hundred &amp; Thirty One  and Paise Ninety Eight Only</v>
      </c>
      <c r="BD177" s="74">
        <v>3104</v>
      </c>
      <c r="BE177" s="74">
        <f t="shared" si="16"/>
        <v>3511.24</v>
      </c>
      <c r="BF177" s="77">
        <f t="shared" si="17"/>
        <v>6208</v>
      </c>
      <c r="BG177" s="15">
        <f t="shared" si="18"/>
        <v>4203.527888</v>
      </c>
      <c r="BH177" s="15">
        <v>3285</v>
      </c>
      <c r="IE177" s="16"/>
      <c r="IF177" s="16"/>
      <c r="IG177" s="16"/>
      <c r="IH177" s="16"/>
      <c r="II177" s="16"/>
    </row>
    <row r="178" spans="1:243" s="15" customFormat="1" ht="24" customHeight="1">
      <c r="A178" s="27">
        <v>166</v>
      </c>
      <c r="B178" s="70" t="s">
        <v>439</v>
      </c>
      <c r="C178" s="48" t="s">
        <v>217</v>
      </c>
      <c r="D178" s="67">
        <v>5</v>
      </c>
      <c r="E178" s="68" t="s">
        <v>253</v>
      </c>
      <c r="F178" s="69">
        <v>18.1</v>
      </c>
      <c r="G178" s="62"/>
      <c r="H178" s="52"/>
      <c r="I178" s="51" t="s">
        <v>39</v>
      </c>
      <c r="J178" s="53">
        <f>IF(I178="Less(-)",-1,1)</f>
        <v>1</v>
      </c>
      <c r="K178" s="54" t="s">
        <v>64</v>
      </c>
      <c r="L178" s="54" t="s">
        <v>7</v>
      </c>
      <c r="M178" s="63"/>
      <c r="N178" s="62"/>
      <c r="O178" s="62"/>
      <c r="P178" s="64"/>
      <c r="Q178" s="62"/>
      <c r="R178" s="62"/>
      <c r="S178" s="64"/>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65">
        <f t="shared" si="14"/>
        <v>90.5</v>
      </c>
      <c r="BB178" s="66">
        <f t="shared" si="15"/>
        <v>90.5</v>
      </c>
      <c r="BC178" s="61" t="str">
        <f>SpellNumber(L178,BB178)</f>
        <v>INR  Ninety and Paise Fifty Only</v>
      </c>
      <c r="BD178" s="74">
        <v>1613</v>
      </c>
      <c r="BE178" s="74">
        <f t="shared" si="16"/>
        <v>1824.63</v>
      </c>
      <c r="BF178" s="77">
        <f t="shared" si="17"/>
        <v>8065</v>
      </c>
      <c r="BG178" s="15">
        <f t="shared" si="18"/>
        <v>20.47472</v>
      </c>
      <c r="BH178" s="15">
        <v>16</v>
      </c>
      <c r="IE178" s="16"/>
      <c r="IF178" s="16"/>
      <c r="IG178" s="16"/>
      <c r="IH178" s="16"/>
      <c r="II178" s="16"/>
    </row>
    <row r="179" spans="1:243" s="15" customFormat="1" ht="43.5" customHeight="1">
      <c r="A179" s="27">
        <v>167</v>
      </c>
      <c r="B179" s="70" t="s">
        <v>440</v>
      </c>
      <c r="C179" s="48" t="s">
        <v>218</v>
      </c>
      <c r="D179" s="67">
        <v>6</v>
      </c>
      <c r="E179" s="68" t="s">
        <v>252</v>
      </c>
      <c r="F179" s="69">
        <v>384.61</v>
      </c>
      <c r="G179" s="62"/>
      <c r="H179" s="52"/>
      <c r="I179" s="51" t="s">
        <v>39</v>
      </c>
      <c r="J179" s="53">
        <f t="shared" si="19"/>
        <v>1</v>
      </c>
      <c r="K179" s="54" t="s">
        <v>64</v>
      </c>
      <c r="L179" s="54" t="s">
        <v>7</v>
      </c>
      <c r="M179" s="63"/>
      <c r="N179" s="62"/>
      <c r="O179" s="62"/>
      <c r="P179" s="64"/>
      <c r="Q179" s="62"/>
      <c r="R179" s="62"/>
      <c r="S179" s="64"/>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65">
        <f t="shared" si="14"/>
        <v>2307.66</v>
      </c>
      <c r="BB179" s="66">
        <f t="shared" si="15"/>
        <v>2307.66</v>
      </c>
      <c r="BC179" s="61" t="str">
        <f t="shared" si="20"/>
        <v>INR  Two Thousand Three Hundred &amp; Seven  and Paise Sixty Six Only</v>
      </c>
      <c r="BD179" s="74">
        <v>485</v>
      </c>
      <c r="BE179" s="74">
        <f t="shared" si="16"/>
        <v>548.63</v>
      </c>
      <c r="BF179" s="77">
        <f t="shared" si="17"/>
        <v>2910</v>
      </c>
      <c r="BG179" s="15">
        <f t="shared" si="18"/>
        <v>435.070832</v>
      </c>
      <c r="BH179" s="15">
        <v>340</v>
      </c>
      <c r="IE179" s="16"/>
      <c r="IF179" s="16"/>
      <c r="IG179" s="16"/>
      <c r="IH179" s="16"/>
      <c r="II179" s="16"/>
    </row>
    <row r="180" spans="1:243" s="15" customFormat="1" ht="49.5" customHeight="1">
      <c r="A180" s="27">
        <v>168</v>
      </c>
      <c r="B180" s="70" t="s">
        <v>441</v>
      </c>
      <c r="C180" s="48" t="s">
        <v>219</v>
      </c>
      <c r="D180" s="67">
        <v>3</v>
      </c>
      <c r="E180" s="68" t="s">
        <v>252</v>
      </c>
      <c r="F180" s="69">
        <v>11802.94</v>
      </c>
      <c r="G180" s="62"/>
      <c r="H180" s="52"/>
      <c r="I180" s="51" t="s">
        <v>39</v>
      </c>
      <c r="J180" s="53">
        <f t="shared" si="19"/>
        <v>1</v>
      </c>
      <c r="K180" s="54" t="s">
        <v>64</v>
      </c>
      <c r="L180" s="54" t="s">
        <v>7</v>
      </c>
      <c r="M180" s="63"/>
      <c r="N180" s="62"/>
      <c r="O180" s="62"/>
      <c r="P180" s="64"/>
      <c r="Q180" s="62"/>
      <c r="R180" s="62"/>
      <c r="S180" s="64"/>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65">
        <f t="shared" si="14"/>
        <v>35408.82</v>
      </c>
      <c r="BB180" s="66">
        <f t="shared" si="15"/>
        <v>35408.82</v>
      </c>
      <c r="BC180" s="61" t="str">
        <f t="shared" si="20"/>
        <v>INR  Thirty Five Thousand Four Hundred &amp; Eight  and Paise Eighty Two Only</v>
      </c>
      <c r="BD180" s="74">
        <v>881</v>
      </c>
      <c r="BE180" s="74">
        <f t="shared" si="16"/>
        <v>996.59</v>
      </c>
      <c r="BF180" s="77">
        <f t="shared" si="17"/>
        <v>2643</v>
      </c>
      <c r="BG180" s="15">
        <f t="shared" si="18"/>
        <v>13351.485728</v>
      </c>
      <c r="BH180" s="15">
        <v>10434</v>
      </c>
      <c r="IE180" s="16"/>
      <c r="IF180" s="16"/>
      <c r="IG180" s="16"/>
      <c r="IH180" s="16"/>
      <c r="II180" s="16"/>
    </row>
    <row r="181" spans="1:243" s="15" customFormat="1" ht="47.25" customHeight="1">
      <c r="A181" s="27">
        <v>169</v>
      </c>
      <c r="B181" s="70" t="s">
        <v>442</v>
      </c>
      <c r="C181" s="48" t="s">
        <v>220</v>
      </c>
      <c r="D181" s="67">
        <v>3</v>
      </c>
      <c r="E181" s="68" t="s">
        <v>252</v>
      </c>
      <c r="F181" s="69">
        <v>255.65</v>
      </c>
      <c r="G181" s="62"/>
      <c r="H181" s="52"/>
      <c r="I181" s="51" t="s">
        <v>39</v>
      </c>
      <c r="J181" s="53">
        <f t="shared" si="19"/>
        <v>1</v>
      </c>
      <c r="K181" s="54" t="s">
        <v>64</v>
      </c>
      <c r="L181" s="54" t="s">
        <v>7</v>
      </c>
      <c r="M181" s="63"/>
      <c r="N181" s="62"/>
      <c r="O181" s="62"/>
      <c r="P181" s="64"/>
      <c r="Q181" s="62"/>
      <c r="R181" s="62"/>
      <c r="S181" s="64"/>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65">
        <f t="shared" si="14"/>
        <v>766.95</v>
      </c>
      <c r="BB181" s="66">
        <f t="shared" si="15"/>
        <v>766.95</v>
      </c>
      <c r="BC181" s="61" t="str">
        <f t="shared" si="20"/>
        <v>INR  Seven Hundred &amp; Sixty Six  and Paise Ninety Five Only</v>
      </c>
      <c r="BD181" s="74">
        <v>430</v>
      </c>
      <c r="BE181" s="74">
        <f t="shared" si="16"/>
        <v>486.42</v>
      </c>
      <c r="BF181" s="77">
        <f t="shared" si="17"/>
        <v>1290</v>
      </c>
      <c r="BG181" s="15">
        <f t="shared" si="18"/>
        <v>289.19128</v>
      </c>
      <c r="BH181" s="15">
        <v>226</v>
      </c>
      <c r="IE181" s="16"/>
      <c r="IF181" s="16"/>
      <c r="IG181" s="16"/>
      <c r="IH181" s="16"/>
      <c r="II181" s="16"/>
    </row>
    <row r="182" spans="1:243" s="15" customFormat="1" ht="42" customHeight="1">
      <c r="A182" s="27">
        <v>170</v>
      </c>
      <c r="B182" s="70" t="s">
        <v>259</v>
      </c>
      <c r="C182" s="48" t="s">
        <v>221</v>
      </c>
      <c r="D182" s="67">
        <v>9</v>
      </c>
      <c r="E182" s="68" t="s">
        <v>252</v>
      </c>
      <c r="F182" s="69">
        <v>21.49</v>
      </c>
      <c r="G182" s="62"/>
      <c r="H182" s="52"/>
      <c r="I182" s="51" t="s">
        <v>39</v>
      </c>
      <c r="J182" s="53">
        <f t="shared" si="19"/>
        <v>1</v>
      </c>
      <c r="K182" s="54" t="s">
        <v>64</v>
      </c>
      <c r="L182" s="54" t="s">
        <v>7</v>
      </c>
      <c r="M182" s="63"/>
      <c r="N182" s="62"/>
      <c r="O182" s="62"/>
      <c r="P182" s="64"/>
      <c r="Q182" s="62"/>
      <c r="R182" s="62"/>
      <c r="S182" s="64"/>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65">
        <f t="shared" si="14"/>
        <v>193.41</v>
      </c>
      <c r="BB182" s="66">
        <f t="shared" si="15"/>
        <v>193.41</v>
      </c>
      <c r="BC182" s="61" t="str">
        <f t="shared" si="20"/>
        <v>INR  One Hundred &amp; Ninety Three  and Paise Forty One Only</v>
      </c>
      <c r="BD182" s="74">
        <v>613</v>
      </c>
      <c r="BE182" s="74">
        <f t="shared" si="16"/>
        <v>693.43</v>
      </c>
      <c r="BF182" s="77">
        <f t="shared" si="17"/>
        <v>5517</v>
      </c>
      <c r="BG182" s="15">
        <f t="shared" si="18"/>
        <v>24.309488</v>
      </c>
      <c r="BH182" s="15">
        <v>19</v>
      </c>
      <c r="IE182" s="16"/>
      <c r="IF182" s="16"/>
      <c r="IG182" s="16"/>
      <c r="IH182" s="16"/>
      <c r="II182" s="16"/>
    </row>
    <row r="183" spans="1:243" s="15" customFormat="1" ht="252" customHeight="1">
      <c r="A183" s="27">
        <v>171</v>
      </c>
      <c r="B183" s="70" t="s">
        <v>443</v>
      </c>
      <c r="C183" s="48" t="s">
        <v>222</v>
      </c>
      <c r="D183" s="67">
        <v>2</v>
      </c>
      <c r="E183" s="68" t="s">
        <v>252</v>
      </c>
      <c r="F183" s="69">
        <v>8504.36</v>
      </c>
      <c r="G183" s="62"/>
      <c r="H183" s="52"/>
      <c r="I183" s="51" t="s">
        <v>39</v>
      </c>
      <c r="J183" s="53">
        <f t="shared" si="19"/>
        <v>1</v>
      </c>
      <c r="K183" s="54" t="s">
        <v>64</v>
      </c>
      <c r="L183" s="54" t="s">
        <v>7</v>
      </c>
      <c r="M183" s="63"/>
      <c r="N183" s="62"/>
      <c r="O183" s="62"/>
      <c r="P183" s="64"/>
      <c r="Q183" s="62"/>
      <c r="R183" s="62"/>
      <c r="S183" s="64"/>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65">
        <f t="shared" si="14"/>
        <v>17008.72</v>
      </c>
      <c r="BB183" s="66">
        <f t="shared" si="15"/>
        <v>17008.72</v>
      </c>
      <c r="BC183" s="61" t="str">
        <f t="shared" si="20"/>
        <v>INR  Seventeen Thousand  &amp;Eight  and Paise Seventy Two Only</v>
      </c>
      <c r="BD183" s="74">
        <v>223</v>
      </c>
      <c r="BE183" s="74">
        <f t="shared" si="16"/>
        <v>252.26</v>
      </c>
      <c r="BF183" s="77">
        <f t="shared" si="17"/>
        <v>446</v>
      </c>
      <c r="BG183" s="15">
        <f t="shared" si="18"/>
        <v>9620.132032</v>
      </c>
      <c r="BH183" s="15">
        <v>7518</v>
      </c>
      <c r="IE183" s="16"/>
      <c r="IF183" s="16"/>
      <c r="IG183" s="16"/>
      <c r="IH183" s="16"/>
      <c r="II183" s="16"/>
    </row>
    <row r="184" spans="1:243" s="15" customFormat="1" ht="55.5" customHeight="1">
      <c r="A184" s="27">
        <v>172</v>
      </c>
      <c r="B184" s="70" t="s">
        <v>444</v>
      </c>
      <c r="C184" s="48" t="s">
        <v>223</v>
      </c>
      <c r="D184" s="67">
        <v>1</v>
      </c>
      <c r="E184" s="68" t="s">
        <v>252</v>
      </c>
      <c r="F184" s="69">
        <v>105847.52</v>
      </c>
      <c r="G184" s="62"/>
      <c r="H184" s="52"/>
      <c r="I184" s="51" t="s">
        <v>39</v>
      </c>
      <c r="J184" s="53">
        <f t="shared" si="19"/>
        <v>1</v>
      </c>
      <c r="K184" s="54" t="s">
        <v>64</v>
      </c>
      <c r="L184" s="54" t="s">
        <v>7</v>
      </c>
      <c r="M184" s="63"/>
      <c r="N184" s="62"/>
      <c r="O184" s="62"/>
      <c r="P184" s="64"/>
      <c r="Q184" s="62"/>
      <c r="R184" s="62"/>
      <c r="S184" s="64"/>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65">
        <f t="shared" si="14"/>
        <v>105847.52</v>
      </c>
      <c r="BB184" s="66">
        <f t="shared" si="15"/>
        <v>105847.52</v>
      </c>
      <c r="BC184" s="61" t="str">
        <f t="shared" si="20"/>
        <v>INR  One Lakh Five Thousand Eight Hundred &amp; Forty Seven  and Paise Fifty Two Only</v>
      </c>
      <c r="BD184" s="74">
        <v>135</v>
      </c>
      <c r="BE184" s="74">
        <f t="shared" si="16"/>
        <v>152.71</v>
      </c>
      <c r="BF184" s="77">
        <f t="shared" si="17"/>
        <v>135</v>
      </c>
      <c r="BG184" s="15">
        <f t="shared" si="18"/>
        <v>119734.714624</v>
      </c>
      <c r="BH184" s="15">
        <v>93571</v>
      </c>
      <c r="IE184" s="16"/>
      <c r="IF184" s="16"/>
      <c r="IG184" s="16"/>
      <c r="IH184" s="16"/>
      <c r="II184" s="16"/>
    </row>
    <row r="185" spans="1:243" s="15" customFormat="1" ht="279.75" customHeight="1">
      <c r="A185" s="27">
        <v>173</v>
      </c>
      <c r="B185" s="70" t="s">
        <v>445</v>
      </c>
      <c r="C185" s="48" t="s">
        <v>224</v>
      </c>
      <c r="D185" s="67">
        <v>2</v>
      </c>
      <c r="E185" s="68" t="s">
        <v>252</v>
      </c>
      <c r="F185" s="69">
        <v>19069.77</v>
      </c>
      <c r="G185" s="62"/>
      <c r="H185" s="52"/>
      <c r="I185" s="51" t="s">
        <v>39</v>
      </c>
      <c r="J185" s="53">
        <f t="shared" si="19"/>
        <v>1</v>
      </c>
      <c r="K185" s="54" t="s">
        <v>64</v>
      </c>
      <c r="L185" s="54" t="s">
        <v>7</v>
      </c>
      <c r="M185" s="63"/>
      <c r="N185" s="62"/>
      <c r="O185" s="62"/>
      <c r="P185" s="64"/>
      <c r="Q185" s="62"/>
      <c r="R185" s="62"/>
      <c r="S185" s="64"/>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65">
        <f t="shared" si="14"/>
        <v>38139.54</v>
      </c>
      <c r="BB185" s="66">
        <f t="shared" si="15"/>
        <v>38139.54</v>
      </c>
      <c r="BC185" s="61" t="str">
        <f t="shared" si="20"/>
        <v>INR  Thirty Eight Thousand One Hundred &amp; Thirty Nine  and Paise Fifty Four Only</v>
      </c>
      <c r="BD185" s="74">
        <v>1015</v>
      </c>
      <c r="BE185" s="74">
        <f t="shared" si="16"/>
        <v>1148.17</v>
      </c>
      <c r="BF185" s="77">
        <f t="shared" si="17"/>
        <v>2030</v>
      </c>
      <c r="BG185" s="15">
        <f t="shared" si="18"/>
        <v>21571.723824</v>
      </c>
      <c r="BH185" s="15">
        <v>16858</v>
      </c>
      <c r="IE185" s="16"/>
      <c r="IF185" s="16"/>
      <c r="IG185" s="16"/>
      <c r="IH185" s="16"/>
      <c r="II185" s="16"/>
    </row>
    <row r="186" spans="1:243" s="15" customFormat="1" ht="47.25" customHeight="1">
      <c r="A186" s="27">
        <v>174</v>
      </c>
      <c r="B186" s="70" t="s">
        <v>446</v>
      </c>
      <c r="C186" s="48" t="s">
        <v>225</v>
      </c>
      <c r="D186" s="67">
        <v>2</v>
      </c>
      <c r="E186" s="68" t="s">
        <v>252</v>
      </c>
      <c r="F186" s="69">
        <v>2606.28</v>
      </c>
      <c r="G186" s="62"/>
      <c r="H186" s="52"/>
      <c r="I186" s="51" t="s">
        <v>39</v>
      </c>
      <c r="J186" s="53">
        <f t="shared" si="19"/>
        <v>1</v>
      </c>
      <c r="K186" s="54" t="s">
        <v>64</v>
      </c>
      <c r="L186" s="54" t="s">
        <v>7</v>
      </c>
      <c r="M186" s="63"/>
      <c r="N186" s="62"/>
      <c r="O186" s="62"/>
      <c r="P186" s="64"/>
      <c r="Q186" s="62"/>
      <c r="R186" s="62"/>
      <c r="S186" s="64"/>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65">
        <f t="shared" si="14"/>
        <v>5212.56</v>
      </c>
      <c r="BB186" s="66">
        <f t="shared" si="15"/>
        <v>5212.56</v>
      </c>
      <c r="BC186" s="61" t="str">
        <f t="shared" si="20"/>
        <v>INR  Five Thousand Two Hundred &amp; Twelve  and Paise Fifty Six Only</v>
      </c>
      <c r="BD186" s="74">
        <v>91</v>
      </c>
      <c r="BE186" s="74">
        <f t="shared" si="16"/>
        <v>102.94</v>
      </c>
      <c r="BF186" s="77">
        <f t="shared" si="17"/>
        <v>182</v>
      </c>
      <c r="BG186" s="15">
        <f t="shared" si="18"/>
        <v>2948.223936</v>
      </c>
      <c r="BH186" s="15">
        <v>2304</v>
      </c>
      <c r="IE186" s="16"/>
      <c r="IF186" s="16"/>
      <c r="IG186" s="16"/>
      <c r="IH186" s="16"/>
      <c r="II186" s="16"/>
    </row>
    <row r="187" spans="1:243" s="15" customFormat="1" ht="41.25" customHeight="1">
      <c r="A187" s="27">
        <v>175</v>
      </c>
      <c r="B187" s="70" t="s">
        <v>447</v>
      </c>
      <c r="C187" s="48" t="s">
        <v>226</v>
      </c>
      <c r="D187" s="67">
        <v>2</v>
      </c>
      <c r="E187" s="68" t="s">
        <v>252</v>
      </c>
      <c r="F187" s="69">
        <v>174.2</v>
      </c>
      <c r="G187" s="62"/>
      <c r="H187" s="52"/>
      <c r="I187" s="51" t="s">
        <v>39</v>
      </c>
      <c r="J187" s="53">
        <f t="shared" si="19"/>
        <v>1</v>
      </c>
      <c r="K187" s="54" t="s">
        <v>64</v>
      </c>
      <c r="L187" s="54" t="s">
        <v>7</v>
      </c>
      <c r="M187" s="63"/>
      <c r="N187" s="62"/>
      <c r="O187" s="62"/>
      <c r="P187" s="64"/>
      <c r="Q187" s="62"/>
      <c r="R187" s="62"/>
      <c r="S187" s="64"/>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65">
        <f t="shared" si="14"/>
        <v>348.4</v>
      </c>
      <c r="BB187" s="66">
        <f t="shared" si="15"/>
        <v>348.4</v>
      </c>
      <c r="BC187" s="61" t="str">
        <f t="shared" si="20"/>
        <v>INR  Three Hundred &amp; Forty Eight  and Paise Forty Only</v>
      </c>
      <c r="BD187" s="74">
        <v>3260</v>
      </c>
      <c r="BE187" s="74">
        <f t="shared" si="16"/>
        <v>3687.71</v>
      </c>
      <c r="BF187" s="77">
        <f t="shared" si="17"/>
        <v>6520</v>
      </c>
      <c r="BG187" s="15">
        <f t="shared" si="18"/>
        <v>197.05504</v>
      </c>
      <c r="BH187" s="15">
        <v>154</v>
      </c>
      <c r="IE187" s="16"/>
      <c r="IF187" s="16"/>
      <c r="IG187" s="16"/>
      <c r="IH187" s="16"/>
      <c r="II187" s="16"/>
    </row>
    <row r="188" spans="1:243" s="15" customFormat="1" ht="36.75" customHeight="1">
      <c r="A188" s="27">
        <v>176</v>
      </c>
      <c r="B188" s="70" t="s">
        <v>448</v>
      </c>
      <c r="C188" s="48" t="s">
        <v>227</v>
      </c>
      <c r="D188" s="67">
        <v>2</v>
      </c>
      <c r="E188" s="68" t="s">
        <v>252</v>
      </c>
      <c r="F188" s="69">
        <v>39.59</v>
      </c>
      <c r="G188" s="62"/>
      <c r="H188" s="52"/>
      <c r="I188" s="51" t="s">
        <v>39</v>
      </c>
      <c r="J188" s="53">
        <f t="shared" si="19"/>
        <v>1</v>
      </c>
      <c r="K188" s="54" t="s">
        <v>64</v>
      </c>
      <c r="L188" s="54" t="s">
        <v>7</v>
      </c>
      <c r="M188" s="63"/>
      <c r="N188" s="62"/>
      <c r="O188" s="62"/>
      <c r="P188" s="64"/>
      <c r="Q188" s="62"/>
      <c r="R188" s="62"/>
      <c r="S188" s="64"/>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65">
        <f t="shared" si="14"/>
        <v>79.18</v>
      </c>
      <c r="BB188" s="66">
        <f t="shared" si="15"/>
        <v>79.18</v>
      </c>
      <c r="BC188" s="61" t="str">
        <f t="shared" si="20"/>
        <v>INR  Seventy Nine and Paise Eighteen Only</v>
      </c>
      <c r="BD188" s="74">
        <v>1497</v>
      </c>
      <c r="BE188" s="74">
        <f t="shared" si="16"/>
        <v>1693.41</v>
      </c>
      <c r="BF188" s="77">
        <f t="shared" si="17"/>
        <v>2994</v>
      </c>
      <c r="BG188" s="15">
        <f t="shared" si="18"/>
        <v>44.784208</v>
      </c>
      <c r="BH188" s="15">
        <v>35</v>
      </c>
      <c r="IE188" s="16"/>
      <c r="IF188" s="16"/>
      <c r="IG188" s="16"/>
      <c r="IH188" s="16"/>
      <c r="II188" s="16"/>
    </row>
    <row r="189" spans="1:243" s="15" customFormat="1" ht="46.5" customHeight="1">
      <c r="A189" s="27">
        <v>177</v>
      </c>
      <c r="B189" s="70" t="s">
        <v>449</v>
      </c>
      <c r="C189" s="48" t="s">
        <v>228</v>
      </c>
      <c r="D189" s="67">
        <v>2</v>
      </c>
      <c r="E189" s="68" t="s">
        <v>253</v>
      </c>
      <c r="F189" s="69">
        <v>1918.52</v>
      </c>
      <c r="G189" s="62"/>
      <c r="H189" s="52"/>
      <c r="I189" s="51" t="s">
        <v>39</v>
      </c>
      <c r="J189" s="53">
        <f>IF(I189="Less(-)",-1,1)</f>
        <v>1</v>
      </c>
      <c r="K189" s="54" t="s">
        <v>64</v>
      </c>
      <c r="L189" s="54" t="s">
        <v>7</v>
      </c>
      <c r="M189" s="63"/>
      <c r="N189" s="62"/>
      <c r="O189" s="62"/>
      <c r="P189" s="64"/>
      <c r="Q189" s="62"/>
      <c r="R189" s="62"/>
      <c r="S189" s="64"/>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65">
        <f t="shared" si="14"/>
        <v>3837.04</v>
      </c>
      <c r="BB189" s="66">
        <f t="shared" si="15"/>
        <v>3837.04</v>
      </c>
      <c r="BC189" s="61" t="str">
        <f>SpellNumber(L189,BB189)</f>
        <v>INR  Three Thousand Eight Hundred &amp; Thirty Seven  and Paise Four Only</v>
      </c>
      <c r="BD189" s="74">
        <v>3788</v>
      </c>
      <c r="BE189" s="74">
        <f t="shared" si="16"/>
        <v>4284.99</v>
      </c>
      <c r="BF189" s="77">
        <f t="shared" si="17"/>
        <v>7576</v>
      </c>
      <c r="BG189" s="15">
        <f t="shared" si="18"/>
        <v>2170.229824</v>
      </c>
      <c r="BH189" s="15">
        <v>1696</v>
      </c>
      <c r="IE189" s="16"/>
      <c r="IF189" s="16"/>
      <c r="IG189" s="16"/>
      <c r="IH189" s="16"/>
      <c r="II189" s="16"/>
    </row>
    <row r="190" spans="1:243" s="15" customFormat="1" ht="60.75" customHeight="1">
      <c r="A190" s="27">
        <v>178</v>
      </c>
      <c r="B190" s="70" t="s">
        <v>450</v>
      </c>
      <c r="C190" s="48" t="s">
        <v>229</v>
      </c>
      <c r="D190" s="67">
        <v>2</v>
      </c>
      <c r="E190" s="68" t="s">
        <v>253</v>
      </c>
      <c r="F190" s="69">
        <v>1523.73</v>
      </c>
      <c r="G190" s="62"/>
      <c r="H190" s="52"/>
      <c r="I190" s="51" t="s">
        <v>39</v>
      </c>
      <c r="J190" s="53">
        <f t="shared" si="19"/>
        <v>1</v>
      </c>
      <c r="K190" s="54" t="s">
        <v>64</v>
      </c>
      <c r="L190" s="54" t="s">
        <v>7</v>
      </c>
      <c r="M190" s="63"/>
      <c r="N190" s="62"/>
      <c r="O190" s="62"/>
      <c r="P190" s="64"/>
      <c r="Q190" s="62"/>
      <c r="R190" s="62"/>
      <c r="S190" s="64"/>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65">
        <f t="shared" si="14"/>
        <v>3047.46</v>
      </c>
      <c r="BB190" s="66">
        <f t="shared" si="15"/>
        <v>3047.46</v>
      </c>
      <c r="BC190" s="61" t="str">
        <f t="shared" si="20"/>
        <v>INR  Three Thousand  &amp;Forty Seven  and Paise Forty Six Only</v>
      </c>
      <c r="BD190" s="74">
        <v>147</v>
      </c>
      <c r="BE190" s="74">
        <f t="shared" si="16"/>
        <v>166.29</v>
      </c>
      <c r="BF190" s="77">
        <f t="shared" si="17"/>
        <v>294</v>
      </c>
      <c r="BG190" s="15">
        <f t="shared" si="18"/>
        <v>1723.643376</v>
      </c>
      <c r="BH190" s="15">
        <v>1347</v>
      </c>
      <c r="IE190" s="16"/>
      <c r="IF190" s="16"/>
      <c r="IG190" s="16"/>
      <c r="IH190" s="16"/>
      <c r="II190" s="16"/>
    </row>
    <row r="191" spans="1:243" s="15" customFormat="1" ht="26.25" customHeight="1">
      <c r="A191" s="27">
        <v>179</v>
      </c>
      <c r="B191" s="70" t="s">
        <v>451</v>
      </c>
      <c r="C191" s="48" t="s">
        <v>230</v>
      </c>
      <c r="D191" s="67">
        <v>2</v>
      </c>
      <c r="E191" s="68" t="s">
        <v>253</v>
      </c>
      <c r="F191" s="69">
        <v>1303.14</v>
      </c>
      <c r="G191" s="62"/>
      <c r="H191" s="52"/>
      <c r="I191" s="51" t="s">
        <v>39</v>
      </c>
      <c r="J191" s="53">
        <f t="shared" si="19"/>
        <v>1</v>
      </c>
      <c r="K191" s="54" t="s">
        <v>64</v>
      </c>
      <c r="L191" s="54" t="s">
        <v>7</v>
      </c>
      <c r="M191" s="63"/>
      <c r="N191" s="62"/>
      <c r="O191" s="62"/>
      <c r="P191" s="64"/>
      <c r="Q191" s="62"/>
      <c r="R191" s="62"/>
      <c r="S191" s="64"/>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65">
        <f t="shared" si="14"/>
        <v>2606.28</v>
      </c>
      <c r="BB191" s="66">
        <f t="shared" si="15"/>
        <v>2606.28</v>
      </c>
      <c r="BC191" s="61" t="str">
        <f t="shared" si="20"/>
        <v>INR  Two Thousand Six Hundred &amp; Six  and Paise Twenty Eight Only</v>
      </c>
      <c r="BD191" s="74">
        <v>539</v>
      </c>
      <c r="BE191" s="74">
        <f t="shared" si="16"/>
        <v>609.72</v>
      </c>
      <c r="BF191" s="77">
        <f t="shared" si="17"/>
        <v>1078</v>
      </c>
      <c r="BG191" s="15">
        <f t="shared" si="18"/>
        <v>1474.111968</v>
      </c>
      <c r="BH191" s="15">
        <v>1152</v>
      </c>
      <c r="IE191" s="16"/>
      <c r="IF191" s="16"/>
      <c r="IG191" s="16"/>
      <c r="IH191" s="16"/>
      <c r="II191" s="16"/>
    </row>
    <row r="192" spans="1:243" s="15" customFormat="1" ht="46.5" customHeight="1">
      <c r="A192" s="27">
        <v>180</v>
      </c>
      <c r="B192" s="70" t="s">
        <v>452</v>
      </c>
      <c r="C192" s="48" t="s">
        <v>231</v>
      </c>
      <c r="D192" s="67">
        <v>50</v>
      </c>
      <c r="E192" s="68" t="s">
        <v>283</v>
      </c>
      <c r="F192" s="69">
        <v>1147.04</v>
      </c>
      <c r="G192" s="62"/>
      <c r="H192" s="52"/>
      <c r="I192" s="51" t="s">
        <v>39</v>
      </c>
      <c r="J192" s="53">
        <f t="shared" si="19"/>
        <v>1</v>
      </c>
      <c r="K192" s="54" t="s">
        <v>64</v>
      </c>
      <c r="L192" s="54" t="s">
        <v>7</v>
      </c>
      <c r="M192" s="63"/>
      <c r="N192" s="62"/>
      <c r="O192" s="62"/>
      <c r="P192" s="64"/>
      <c r="Q192" s="62"/>
      <c r="R192" s="62"/>
      <c r="S192" s="64"/>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65">
        <f t="shared" si="14"/>
        <v>57352</v>
      </c>
      <c r="BB192" s="66">
        <f t="shared" si="15"/>
        <v>57352</v>
      </c>
      <c r="BC192" s="61" t="str">
        <f t="shared" si="20"/>
        <v>INR  Fifty Seven Thousand Three Hundred &amp; Fifty Two  Only</v>
      </c>
      <c r="BD192" s="74">
        <v>493</v>
      </c>
      <c r="BE192" s="74">
        <f t="shared" si="16"/>
        <v>557.68</v>
      </c>
      <c r="BF192" s="77">
        <f t="shared" si="17"/>
        <v>24650</v>
      </c>
      <c r="BG192" s="15">
        <f t="shared" si="18"/>
        <v>1297.531648</v>
      </c>
      <c r="BH192" s="15">
        <v>1014</v>
      </c>
      <c r="IE192" s="16"/>
      <c r="IF192" s="16"/>
      <c r="IG192" s="16"/>
      <c r="IH192" s="16"/>
      <c r="II192" s="16"/>
    </row>
    <row r="193" spans="1:243" s="15" customFormat="1" ht="84" customHeight="1">
      <c r="A193" s="27">
        <v>181</v>
      </c>
      <c r="B193" s="70" t="s">
        <v>453</v>
      </c>
      <c r="C193" s="48" t="s">
        <v>232</v>
      </c>
      <c r="D193" s="67">
        <v>50</v>
      </c>
      <c r="E193" s="68" t="s">
        <v>283</v>
      </c>
      <c r="F193" s="69">
        <v>942.29</v>
      </c>
      <c r="G193" s="62"/>
      <c r="H193" s="52"/>
      <c r="I193" s="51" t="s">
        <v>39</v>
      </c>
      <c r="J193" s="53">
        <f t="shared" si="19"/>
        <v>1</v>
      </c>
      <c r="K193" s="54" t="s">
        <v>64</v>
      </c>
      <c r="L193" s="54" t="s">
        <v>7</v>
      </c>
      <c r="M193" s="63"/>
      <c r="N193" s="62"/>
      <c r="O193" s="62"/>
      <c r="P193" s="64"/>
      <c r="Q193" s="62"/>
      <c r="R193" s="62"/>
      <c r="S193" s="64"/>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65">
        <f t="shared" si="14"/>
        <v>47114.5</v>
      </c>
      <c r="BB193" s="66">
        <f t="shared" si="15"/>
        <v>47114.5</v>
      </c>
      <c r="BC193" s="61" t="str">
        <f t="shared" si="20"/>
        <v>INR  Forty Seven Thousand One Hundred &amp; Fourteen  and Paise Fifty Only</v>
      </c>
      <c r="BD193" s="74">
        <v>154</v>
      </c>
      <c r="BE193" s="74">
        <f t="shared" si="16"/>
        <v>174.2</v>
      </c>
      <c r="BF193" s="77">
        <f t="shared" si="17"/>
        <v>7700</v>
      </c>
      <c r="BG193" s="15">
        <f t="shared" si="18"/>
        <v>1065.918448</v>
      </c>
      <c r="BH193" s="15">
        <v>833</v>
      </c>
      <c r="IE193" s="16"/>
      <c r="IF193" s="16"/>
      <c r="IG193" s="16"/>
      <c r="IH193" s="16"/>
      <c r="II193" s="16"/>
    </row>
    <row r="194" spans="1:243" s="15" customFormat="1" ht="163.5" customHeight="1">
      <c r="A194" s="27">
        <v>182</v>
      </c>
      <c r="B194" s="70" t="s">
        <v>454</v>
      </c>
      <c r="C194" s="48" t="s">
        <v>233</v>
      </c>
      <c r="D194" s="67">
        <v>50</v>
      </c>
      <c r="E194" s="68" t="s">
        <v>283</v>
      </c>
      <c r="F194" s="69">
        <v>1193.42</v>
      </c>
      <c r="G194" s="62"/>
      <c r="H194" s="52"/>
      <c r="I194" s="51" t="s">
        <v>39</v>
      </c>
      <c r="J194" s="53">
        <f>IF(I194="Less(-)",-1,1)</f>
        <v>1</v>
      </c>
      <c r="K194" s="54" t="s">
        <v>64</v>
      </c>
      <c r="L194" s="54" t="s">
        <v>7</v>
      </c>
      <c r="M194" s="63"/>
      <c r="N194" s="62"/>
      <c r="O194" s="62"/>
      <c r="P194" s="64"/>
      <c r="Q194" s="62"/>
      <c r="R194" s="62"/>
      <c r="S194" s="64"/>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65">
        <f t="shared" si="14"/>
        <v>59671</v>
      </c>
      <c r="BB194" s="66">
        <f t="shared" si="15"/>
        <v>59671</v>
      </c>
      <c r="BC194" s="61" t="str">
        <f>SpellNumber(L194,BB194)</f>
        <v>INR  Fifty Nine Thousand Six Hundred &amp; Seventy One  Only</v>
      </c>
      <c r="BD194" s="74">
        <v>592</v>
      </c>
      <c r="BE194" s="74">
        <f t="shared" si="16"/>
        <v>669.67</v>
      </c>
      <c r="BF194" s="77">
        <f t="shared" si="17"/>
        <v>29600</v>
      </c>
      <c r="BG194" s="15">
        <f t="shared" si="18"/>
        <v>1349.996704</v>
      </c>
      <c r="BH194" s="15">
        <v>1055</v>
      </c>
      <c r="IE194" s="16"/>
      <c r="IF194" s="16"/>
      <c r="IG194" s="16"/>
      <c r="IH194" s="16"/>
      <c r="II194" s="16"/>
    </row>
    <row r="195" spans="1:243" s="15" customFormat="1" ht="98.25" customHeight="1">
      <c r="A195" s="27">
        <v>183</v>
      </c>
      <c r="B195" s="70" t="s">
        <v>455</v>
      </c>
      <c r="C195" s="48" t="s">
        <v>234</v>
      </c>
      <c r="D195" s="67">
        <v>100</v>
      </c>
      <c r="E195" s="68" t="s">
        <v>283</v>
      </c>
      <c r="F195" s="69">
        <v>1234.14</v>
      </c>
      <c r="G195" s="62"/>
      <c r="H195" s="52"/>
      <c r="I195" s="51" t="s">
        <v>39</v>
      </c>
      <c r="J195" s="53">
        <f t="shared" si="19"/>
        <v>1</v>
      </c>
      <c r="K195" s="54" t="s">
        <v>64</v>
      </c>
      <c r="L195" s="54" t="s">
        <v>7</v>
      </c>
      <c r="M195" s="63"/>
      <c r="N195" s="62"/>
      <c r="O195" s="62"/>
      <c r="P195" s="64"/>
      <c r="Q195" s="62"/>
      <c r="R195" s="62"/>
      <c r="S195" s="64"/>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65">
        <f t="shared" si="14"/>
        <v>123414</v>
      </c>
      <c r="BB195" s="66">
        <f t="shared" si="15"/>
        <v>123414</v>
      </c>
      <c r="BC195" s="61" t="str">
        <f t="shared" si="20"/>
        <v>INR  One Lakh Twenty Three Thousand Four Hundred &amp; Fourteen  Only</v>
      </c>
      <c r="BD195" s="74">
        <v>452</v>
      </c>
      <c r="BE195" s="74">
        <f t="shared" si="16"/>
        <v>511.3</v>
      </c>
      <c r="BF195" s="77">
        <f t="shared" si="17"/>
        <v>45200</v>
      </c>
      <c r="BG195" s="15">
        <f t="shared" si="18"/>
        <v>1396.059168</v>
      </c>
      <c r="BH195" s="15">
        <v>1091</v>
      </c>
      <c r="IE195" s="16"/>
      <c r="IF195" s="16"/>
      <c r="IG195" s="16"/>
      <c r="IH195" s="16"/>
      <c r="II195" s="16"/>
    </row>
    <row r="196" spans="1:243" s="15" customFormat="1" ht="95.25" customHeight="1">
      <c r="A196" s="27">
        <v>184</v>
      </c>
      <c r="B196" s="70" t="s">
        <v>456</v>
      </c>
      <c r="C196" s="48" t="s">
        <v>235</v>
      </c>
      <c r="D196" s="67">
        <v>1</v>
      </c>
      <c r="E196" s="68" t="s">
        <v>252</v>
      </c>
      <c r="F196" s="69">
        <v>96.15</v>
      </c>
      <c r="G196" s="62"/>
      <c r="H196" s="52"/>
      <c r="I196" s="51" t="s">
        <v>39</v>
      </c>
      <c r="J196" s="53">
        <f t="shared" si="19"/>
        <v>1</v>
      </c>
      <c r="K196" s="54" t="s">
        <v>64</v>
      </c>
      <c r="L196" s="54" t="s">
        <v>7</v>
      </c>
      <c r="M196" s="63"/>
      <c r="N196" s="62"/>
      <c r="O196" s="62"/>
      <c r="P196" s="64"/>
      <c r="Q196" s="62"/>
      <c r="R196" s="62"/>
      <c r="S196" s="64"/>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65">
        <f t="shared" si="14"/>
        <v>96.15</v>
      </c>
      <c r="BB196" s="66">
        <f t="shared" si="15"/>
        <v>96.15</v>
      </c>
      <c r="BC196" s="61" t="str">
        <f t="shared" si="20"/>
        <v>INR  Ninety Six and Paise Fifteen Only</v>
      </c>
      <c r="BD196" s="74">
        <v>309</v>
      </c>
      <c r="BE196" s="74">
        <f t="shared" si="16"/>
        <v>349.54</v>
      </c>
      <c r="BF196" s="77">
        <f t="shared" si="17"/>
        <v>309</v>
      </c>
      <c r="BG196" s="15">
        <f t="shared" si="18"/>
        <v>108.76488</v>
      </c>
      <c r="BH196" s="15">
        <v>85</v>
      </c>
      <c r="IE196" s="16"/>
      <c r="IF196" s="16"/>
      <c r="IG196" s="16"/>
      <c r="IH196" s="16"/>
      <c r="II196" s="16"/>
    </row>
    <row r="197" spans="1:243" s="15" customFormat="1" ht="46.5" customHeight="1">
      <c r="A197" s="27">
        <v>185</v>
      </c>
      <c r="B197" s="70" t="s">
        <v>457</v>
      </c>
      <c r="C197" s="48" t="s">
        <v>236</v>
      </c>
      <c r="D197" s="67">
        <v>1</v>
      </c>
      <c r="E197" s="68" t="s">
        <v>252</v>
      </c>
      <c r="F197" s="69">
        <v>529.4</v>
      </c>
      <c r="G197" s="62"/>
      <c r="H197" s="52"/>
      <c r="I197" s="51" t="s">
        <v>39</v>
      </c>
      <c r="J197" s="53">
        <f t="shared" si="19"/>
        <v>1</v>
      </c>
      <c r="K197" s="54" t="s">
        <v>64</v>
      </c>
      <c r="L197" s="54" t="s">
        <v>7</v>
      </c>
      <c r="M197" s="63"/>
      <c r="N197" s="62"/>
      <c r="O197" s="62"/>
      <c r="P197" s="64"/>
      <c r="Q197" s="62"/>
      <c r="R197" s="62"/>
      <c r="S197" s="64"/>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65">
        <f t="shared" si="14"/>
        <v>529.4</v>
      </c>
      <c r="BB197" s="66">
        <f t="shared" si="15"/>
        <v>529.4</v>
      </c>
      <c r="BC197" s="61" t="str">
        <f t="shared" si="20"/>
        <v>INR  Five Hundred &amp; Twenty Nine  and Paise Forty Only</v>
      </c>
      <c r="BD197" s="74">
        <v>1251</v>
      </c>
      <c r="BE197" s="74">
        <f t="shared" si="16"/>
        <v>1415.13</v>
      </c>
      <c r="BF197" s="77">
        <f t="shared" si="17"/>
        <v>1251</v>
      </c>
      <c r="BG197" s="15">
        <f t="shared" si="18"/>
        <v>598.85728</v>
      </c>
      <c r="BH197" s="15">
        <v>468</v>
      </c>
      <c r="IE197" s="16"/>
      <c r="IF197" s="16"/>
      <c r="IG197" s="16"/>
      <c r="IH197" s="16"/>
      <c r="II197" s="16"/>
    </row>
    <row r="198" spans="1:243" s="15" customFormat="1" ht="32.25" customHeight="1">
      <c r="A198" s="27">
        <v>186</v>
      </c>
      <c r="B198" s="70" t="s">
        <v>458</v>
      </c>
      <c r="C198" s="48" t="s">
        <v>237</v>
      </c>
      <c r="D198" s="67">
        <v>1</v>
      </c>
      <c r="E198" s="68" t="s">
        <v>252</v>
      </c>
      <c r="F198" s="69">
        <v>568.99</v>
      </c>
      <c r="G198" s="62"/>
      <c r="H198" s="52"/>
      <c r="I198" s="51" t="s">
        <v>39</v>
      </c>
      <c r="J198" s="53">
        <f t="shared" si="19"/>
        <v>1</v>
      </c>
      <c r="K198" s="54" t="s">
        <v>64</v>
      </c>
      <c r="L198" s="54" t="s">
        <v>7</v>
      </c>
      <c r="M198" s="63"/>
      <c r="N198" s="62"/>
      <c r="O198" s="62"/>
      <c r="P198" s="64"/>
      <c r="Q198" s="62"/>
      <c r="R198" s="62"/>
      <c r="S198" s="64"/>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65">
        <f t="shared" si="14"/>
        <v>568.99</v>
      </c>
      <c r="BB198" s="66">
        <f t="shared" si="15"/>
        <v>568.99</v>
      </c>
      <c r="BC198" s="61" t="str">
        <f t="shared" si="20"/>
        <v>INR  Five Hundred &amp; Sixty Eight  and Paise Ninety Nine Only</v>
      </c>
      <c r="BD198" s="74">
        <v>179</v>
      </c>
      <c r="BE198" s="74">
        <f t="shared" si="16"/>
        <v>202.48</v>
      </c>
      <c r="BF198" s="77">
        <f t="shared" si="17"/>
        <v>179</v>
      </c>
      <c r="BG198" s="15">
        <f t="shared" si="18"/>
        <v>643.641488</v>
      </c>
      <c r="BH198" s="15">
        <v>503</v>
      </c>
      <c r="IE198" s="16"/>
      <c r="IF198" s="16"/>
      <c r="IG198" s="16"/>
      <c r="IH198" s="16"/>
      <c r="II198" s="16"/>
    </row>
    <row r="199" spans="1:243" s="15" customFormat="1" ht="60.75" customHeight="1">
      <c r="A199" s="27">
        <v>187</v>
      </c>
      <c r="B199" s="70" t="s">
        <v>459</v>
      </c>
      <c r="C199" s="48" t="s">
        <v>238</v>
      </c>
      <c r="D199" s="67">
        <v>1</v>
      </c>
      <c r="E199" s="68" t="s">
        <v>252</v>
      </c>
      <c r="F199" s="69">
        <v>2528.23</v>
      </c>
      <c r="G199" s="62"/>
      <c r="H199" s="52"/>
      <c r="I199" s="51" t="s">
        <v>39</v>
      </c>
      <c r="J199" s="53">
        <f>IF(I199="Less(-)",-1,1)</f>
        <v>1</v>
      </c>
      <c r="K199" s="54" t="s">
        <v>64</v>
      </c>
      <c r="L199" s="54" t="s">
        <v>7</v>
      </c>
      <c r="M199" s="63"/>
      <c r="N199" s="62"/>
      <c r="O199" s="62"/>
      <c r="P199" s="64"/>
      <c r="Q199" s="62"/>
      <c r="R199" s="62"/>
      <c r="S199" s="64"/>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65">
        <f t="shared" si="14"/>
        <v>2528.23</v>
      </c>
      <c r="BB199" s="66">
        <f t="shared" si="15"/>
        <v>2528.23</v>
      </c>
      <c r="BC199" s="61" t="str">
        <f>SpellNumber(L199,BB199)</f>
        <v>INR  Two Thousand Five Hundred &amp; Twenty Eight  and Paise Twenty Three Only</v>
      </c>
      <c r="BD199" s="74">
        <v>292</v>
      </c>
      <c r="BE199" s="74">
        <f t="shared" si="16"/>
        <v>330.31</v>
      </c>
      <c r="BF199" s="77">
        <f t="shared" si="17"/>
        <v>292</v>
      </c>
      <c r="BG199" s="15">
        <f t="shared" si="18"/>
        <v>2859.933776</v>
      </c>
      <c r="BH199" s="15">
        <v>2235</v>
      </c>
      <c r="IE199" s="16"/>
      <c r="IF199" s="16"/>
      <c r="IG199" s="16"/>
      <c r="IH199" s="16"/>
      <c r="II199" s="16"/>
    </row>
    <row r="200" spans="1:243" s="15" customFormat="1" ht="14.25" customHeight="1">
      <c r="A200" s="27">
        <v>188</v>
      </c>
      <c r="B200" s="70" t="s">
        <v>460</v>
      </c>
      <c r="C200" s="48" t="s">
        <v>239</v>
      </c>
      <c r="D200" s="67">
        <v>8</v>
      </c>
      <c r="E200" s="68" t="s">
        <v>252</v>
      </c>
      <c r="F200" s="69">
        <v>144.79</v>
      </c>
      <c r="G200" s="62"/>
      <c r="H200" s="52"/>
      <c r="I200" s="51" t="s">
        <v>39</v>
      </c>
      <c r="J200" s="53">
        <f t="shared" si="19"/>
        <v>1</v>
      </c>
      <c r="K200" s="54" t="s">
        <v>64</v>
      </c>
      <c r="L200" s="54" t="s">
        <v>7</v>
      </c>
      <c r="M200" s="63"/>
      <c r="N200" s="62"/>
      <c r="O200" s="62"/>
      <c r="P200" s="64"/>
      <c r="Q200" s="62"/>
      <c r="R200" s="62"/>
      <c r="S200" s="64"/>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65">
        <f t="shared" si="14"/>
        <v>1158.32</v>
      </c>
      <c r="BB200" s="66">
        <f t="shared" si="15"/>
        <v>1158.32</v>
      </c>
      <c r="BC200" s="61" t="str">
        <f t="shared" si="20"/>
        <v>INR  One Thousand One Hundred &amp; Fifty Eight  and Paise Thirty Two Only</v>
      </c>
      <c r="BD200" s="74">
        <v>85</v>
      </c>
      <c r="BE200" s="74">
        <f t="shared" si="16"/>
        <v>96.15</v>
      </c>
      <c r="BF200" s="77">
        <f t="shared" si="17"/>
        <v>680</v>
      </c>
      <c r="BG200" s="15">
        <f t="shared" si="18"/>
        <v>163.786448</v>
      </c>
      <c r="BH200" s="15">
        <v>128</v>
      </c>
      <c r="IE200" s="16"/>
      <c r="IF200" s="16"/>
      <c r="IG200" s="16"/>
      <c r="IH200" s="16"/>
      <c r="II200" s="16"/>
    </row>
    <row r="201" spans="1:243" s="15" customFormat="1" ht="65.25" customHeight="1">
      <c r="A201" s="27">
        <v>189</v>
      </c>
      <c r="B201" s="70" t="s">
        <v>461</v>
      </c>
      <c r="C201" s="48" t="s">
        <v>240</v>
      </c>
      <c r="D201" s="67">
        <v>1</v>
      </c>
      <c r="E201" s="68" t="s">
        <v>478</v>
      </c>
      <c r="F201" s="69">
        <v>1036.18</v>
      </c>
      <c r="G201" s="62"/>
      <c r="H201" s="52"/>
      <c r="I201" s="51" t="s">
        <v>39</v>
      </c>
      <c r="J201" s="53">
        <f t="shared" si="19"/>
        <v>1</v>
      </c>
      <c r="K201" s="54" t="s">
        <v>64</v>
      </c>
      <c r="L201" s="54" t="s">
        <v>7</v>
      </c>
      <c r="M201" s="63"/>
      <c r="N201" s="62"/>
      <c r="O201" s="62"/>
      <c r="P201" s="64"/>
      <c r="Q201" s="62"/>
      <c r="R201" s="62"/>
      <c r="S201" s="64"/>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65">
        <f t="shared" si="14"/>
        <v>1036.18</v>
      </c>
      <c r="BB201" s="66">
        <f t="shared" si="15"/>
        <v>1036.18</v>
      </c>
      <c r="BC201" s="61" t="str">
        <f t="shared" si="20"/>
        <v>INR  One Thousand  &amp;Thirty Six  and Paise Eighteen Only</v>
      </c>
      <c r="BD201" s="74">
        <v>195</v>
      </c>
      <c r="BE201" s="74">
        <f t="shared" si="16"/>
        <v>220.58</v>
      </c>
      <c r="BF201" s="77">
        <f t="shared" si="17"/>
        <v>195</v>
      </c>
      <c r="BG201" s="15">
        <f t="shared" si="18"/>
        <v>1172.126816</v>
      </c>
      <c r="BH201" s="15">
        <v>916</v>
      </c>
      <c r="IE201" s="16"/>
      <c r="IF201" s="16"/>
      <c r="IG201" s="16"/>
      <c r="IH201" s="16"/>
      <c r="II201" s="16"/>
    </row>
    <row r="202" spans="1:243" s="15" customFormat="1" ht="75" customHeight="1">
      <c r="A202" s="27">
        <v>190</v>
      </c>
      <c r="B202" s="70" t="s">
        <v>279</v>
      </c>
      <c r="C202" s="48" t="s">
        <v>241</v>
      </c>
      <c r="D202" s="67">
        <v>1</v>
      </c>
      <c r="E202" s="68" t="s">
        <v>479</v>
      </c>
      <c r="F202" s="69">
        <v>1392.51</v>
      </c>
      <c r="G202" s="62"/>
      <c r="H202" s="52"/>
      <c r="I202" s="51" t="s">
        <v>39</v>
      </c>
      <c r="J202" s="53">
        <f t="shared" si="19"/>
        <v>1</v>
      </c>
      <c r="K202" s="54" t="s">
        <v>64</v>
      </c>
      <c r="L202" s="54" t="s">
        <v>7</v>
      </c>
      <c r="M202" s="63"/>
      <c r="N202" s="62"/>
      <c r="O202" s="62"/>
      <c r="P202" s="64"/>
      <c r="Q202" s="62"/>
      <c r="R202" s="62"/>
      <c r="S202" s="64"/>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65">
        <f t="shared" si="14"/>
        <v>1392.51</v>
      </c>
      <c r="BB202" s="66">
        <f t="shared" si="15"/>
        <v>1392.51</v>
      </c>
      <c r="BC202" s="61" t="str">
        <f t="shared" si="20"/>
        <v>INR  One Thousand Three Hundred &amp; Ninety Two  and Paise Fifty One Only</v>
      </c>
      <c r="BD202" s="74">
        <v>206</v>
      </c>
      <c r="BE202" s="74">
        <f t="shared" si="16"/>
        <v>233.03</v>
      </c>
      <c r="BF202" s="77">
        <f t="shared" si="17"/>
        <v>206</v>
      </c>
      <c r="BG202" s="15">
        <f t="shared" si="18"/>
        <v>1575.207312</v>
      </c>
      <c r="BH202" s="15">
        <v>1231</v>
      </c>
      <c r="IE202" s="16"/>
      <c r="IF202" s="16"/>
      <c r="IG202" s="16"/>
      <c r="IH202" s="16"/>
      <c r="II202" s="16"/>
    </row>
    <row r="203" spans="1:243" s="15" customFormat="1" ht="130.5" customHeight="1">
      <c r="A203" s="27">
        <v>191</v>
      </c>
      <c r="B203" s="70" t="s">
        <v>462</v>
      </c>
      <c r="C203" s="48" t="s">
        <v>242</v>
      </c>
      <c r="D203" s="67">
        <v>6</v>
      </c>
      <c r="E203" s="68" t="s">
        <v>473</v>
      </c>
      <c r="F203" s="69">
        <v>2295.2</v>
      </c>
      <c r="G203" s="62"/>
      <c r="H203" s="52"/>
      <c r="I203" s="51" t="s">
        <v>39</v>
      </c>
      <c r="J203" s="53">
        <f t="shared" si="19"/>
        <v>1</v>
      </c>
      <c r="K203" s="54" t="s">
        <v>64</v>
      </c>
      <c r="L203" s="54" t="s">
        <v>7</v>
      </c>
      <c r="M203" s="63"/>
      <c r="N203" s="62"/>
      <c r="O203" s="62"/>
      <c r="P203" s="64"/>
      <c r="Q203" s="62"/>
      <c r="R203" s="62"/>
      <c r="S203" s="64"/>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65">
        <f t="shared" si="14"/>
        <v>13771.2</v>
      </c>
      <c r="BB203" s="66">
        <f t="shared" si="15"/>
        <v>13771.2</v>
      </c>
      <c r="BC203" s="61" t="str">
        <f t="shared" si="20"/>
        <v>INR  Thirteen Thousand Seven Hundred &amp; Seventy One  and Paise Twenty Only</v>
      </c>
      <c r="BD203" s="74">
        <v>276</v>
      </c>
      <c r="BE203" s="74">
        <f t="shared" si="16"/>
        <v>312.21</v>
      </c>
      <c r="BF203" s="77">
        <f t="shared" si="17"/>
        <v>1656</v>
      </c>
      <c r="BG203" s="15">
        <f t="shared" si="18"/>
        <v>2596.33024</v>
      </c>
      <c r="BH203" s="15">
        <v>2029</v>
      </c>
      <c r="IE203" s="16"/>
      <c r="IF203" s="16"/>
      <c r="IG203" s="16"/>
      <c r="IH203" s="16"/>
      <c r="II203" s="16"/>
    </row>
    <row r="204" spans="1:243" s="15" customFormat="1" ht="71.25" customHeight="1">
      <c r="A204" s="27">
        <v>192</v>
      </c>
      <c r="B204" s="70" t="s">
        <v>280</v>
      </c>
      <c r="C204" s="48" t="s">
        <v>243</v>
      </c>
      <c r="D204" s="67">
        <v>4</v>
      </c>
      <c r="E204" s="68" t="s">
        <v>473</v>
      </c>
      <c r="F204" s="69">
        <v>471.71</v>
      </c>
      <c r="G204" s="62"/>
      <c r="H204" s="52"/>
      <c r="I204" s="51" t="s">
        <v>39</v>
      </c>
      <c r="J204" s="53">
        <f t="shared" si="19"/>
        <v>1</v>
      </c>
      <c r="K204" s="54" t="s">
        <v>64</v>
      </c>
      <c r="L204" s="54" t="s">
        <v>7</v>
      </c>
      <c r="M204" s="63"/>
      <c r="N204" s="62"/>
      <c r="O204" s="62"/>
      <c r="P204" s="64"/>
      <c r="Q204" s="62"/>
      <c r="R204" s="62"/>
      <c r="S204" s="64"/>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65">
        <f t="shared" si="14"/>
        <v>1886.84</v>
      </c>
      <c r="BB204" s="66">
        <f t="shared" si="15"/>
        <v>1886.84</v>
      </c>
      <c r="BC204" s="61" t="str">
        <f t="shared" si="20"/>
        <v>INR  One Thousand Eight Hundred &amp; Eighty Six  and Paise Eighty Four Only</v>
      </c>
      <c r="BD204" s="74">
        <v>89</v>
      </c>
      <c r="BE204" s="74">
        <f t="shared" si="16"/>
        <v>100.68</v>
      </c>
      <c r="BF204" s="77">
        <f t="shared" si="17"/>
        <v>356</v>
      </c>
      <c r="BG204" s="15">
        <f t="shared" si="18"/>
        <v>533.598352</v>
      </c>
      <c r="BH204" s="15">
        <v>417</v>
      </c>
      <c r="IE204" s="16"/>
      <c r="IF204" s="16"/>
      <c r="IG204" s="16"/>
      <c r="IH204" s="16"/>
      <c r="II204" s="16"/>
    </row>
    <row r="205" spans="1:243" s="15" customFormat="1" ht="72.75" customHeight="1">
      <c r="A205" s="27">
        <v>193</v>
      </c>
      <c r="B205" s="70" t="s">
        <v>281</v>
      </c>
      <c r="C205" s="48" t="s">
        <v>244</v>
      </c>
      <c r="D205" s="67">
        <v>1</v>
      </c>
      <c r="E205" s="68" t="s">
        <v>478</v>
      </c>
      <c r="F205" s="69">
        <v>9329.01</v>
      </c>
      <c r="G205" s="62"/>
      <c r="H205" s="52"/>
      <c r="I205" s="51" t="s">
        <v>39</v>
      </c>
      <c r="J205" s="53">
        <f t="shared" si="19"/>
        <v>1</v>
      </c>
      <c r="K205" s="54" t="s">
        <v>64</v>
      </c>
      <c r="L205" s="54" t="s">
        <v>7</v>
      </c>
      <c r="M205" s="63"/>
      <c r="N205" s="62"/>
      <c r="O205" s="62"/>
      <c r="P205" s="64"/>
      <c r="Q205" s="62"/>
      <c r="R205" s="62"/>
      <c r="S205" s="64"/>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65">
        <f t="shared" si="14"/>
        <v>9329.01</v>
      </c>
      <c r="BB205" s="66">
        <f t="shared" si="15"/>
        <v>9329.01</v>
      </c>
      <c r="BC205" s="61" t="str">
        <f t="shared" si="20"/>
        <v>INR  Nine Thousand Three Hundred &amp; Twenty Nine  and Paise One Only</v>
      </c>
      <c r="BD205" s="74">
        <v>120</v>
      </c>
      <c r="BE205" s="74">
        <f t="shared" si="16"/>
        <v>135.74</v>
      </c>
      <c r="BF205" s="77">
        <f t="shared" si="17"/>
        <v>120</v>
      </c>
      <c r="BG205" s="15">
        <f t="shared" si="18"/>
        <v>10552.976112</v>
      </c>
      <c r="BH205" s="15">
        <v>8247</v>
      </c>
      <c r="IE205" s="16"/>
      <c r="IF205" s="16"/>
      <c r="IG205" s="16"/>
      <c r="IH205" s="16"/>
      <c r="II205" s="16"/>
    </row>
    <row r="206" spans="1:243" s="15" customFormat="1" ht="72" customHeight="1">
      <c r="A206" s="27">
        <v>194</v>
      </c>
      <c r="B206" s="70" t="s">
        <v>278</v>
      </c>
      <c r="C206" s="48" t="s">
        <v>245</v>
      </c>
      <c r="D206" s="67">
        <v>2</v>
      </c>
      <c r="E206" s="68" t="s">
        <v>480</v>
      </c>
      <c r="F206" s="69">
        <v>8526.99</v>
      </c>
      <c r="G206" s="62"/>
      <c r="H206" s="52"/>
      <c r="I206" s="51" t="s">
        <v>39</v>
      </c>
      <c r="J206" s="53">
        <f t="shared" si="19"/>
        <v>1</v>
      </c>
      <c r="K206" s="54" t="s">
        <v>64</v>
      </c>
      <c r="L206" s="54" t="s">
        <v>7</v>
      </c>
      <c r="M206" s="63"/>
      <c r="N206" s="62"/>
      <c r="O206" s="62"/>
      <c r="P206" s="64"/>
      <c r="Q206" s="62"/>
      <c r="R206" s="62"/>
      <c r="S206" s="64"/>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65">
        <f t="shared" si="14"/>
        <v>17053.98</v>
      </c>
      <c r="BB206" s="66">
        <f t="shared" si="15"/>
        <v>17053.98</v>
      </c>
      <c r="BC206" s="61" t="str">
        <f t="shared" si="20"/>
        <v>INR  Seventeen Thousand  &amp;Fifty Three  and Paise Ninety Eight Only</v>
      </c>
      <c r="BD206" s="74">
        <v>147</v>
      </c>
      <c r="BE206" s="74">
        <f t="shared" si="16"/>
        <v>166.29</v>
      </c>
      <c r="BF206" s="77">
        <f t="shared" si="17"/>
        <v>294</v>
      </c>
      <c r="BG206" s="15">
        <f t="shared" si="18"/>
        <v>9645.731088</v>
      </c>
      <c r="BH206" s="15">
        <v>7538</v>
      </c>
      <c r="IE206" s="16"/>
      <c r="IF206" s="16"/>
      <c r="IG206" s="16"/>
      <c r="IH206" s="16"/>
      <c r="II206" s="16"/>
    </row>
    <row r="207" spans="1:243" s="15" customFormat="1" ht="72.75" customHeight="1">
      <c r="A207" s="27">
        <v>195</v>
      </c>
      <c r="B207" s="70" t="s">
        <v>463</v>
      </c>
      <c r="C207" s="48" t="s">
        <v>246</v>
      </c>
      <c r="D207" s="67">
        <v>130</v>
      </c>
      <c r="E207" s="68" t="s">
        <v>283</v>
      </c>
      <c r="F207" s="69">
        <v>988.67</v>
      </c>
      <c r="G207" s="62"/>
      <c r="H207" s="52"/>
      <c r="I207" s="51" t="s">
        <v>39</v>
      </c>
      <c r="J207" s="53">
        <f t="shared" si="19"/>
        <v>1</v>
      </c>
      <c r="K207" s="54" t="s">
        <v>64</v>
      </c>
      <c r="L207" s="54" t="s">
        <v>7</v>
      </c>
      <c r="M207" s="63"/>
      <c r="N207" s="62"/>
      <c r="O207" s="62"/>
      <c r="P207" s="64"/>
      <c r="Q207" s="62"/>
      <c r="R207" s="62"/>
      <c r="S207" s="64"/>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65">
        <f aca="true" t="shared" si="21" ref="BA207:BA215">total_amount_ba($B$2,$D$2,D207,F207,J207,K207,M207)</f>
        <v>128527.1</v>
      </c>
      <c r="BB207" s="66">
        <f aca="true" t="shared" si="22" ref="BB207:BB215">BA207+SUM(N207:AZ207)</f>
        <v>128527.1</v>
      </c>
      <c r="BC207" s="61" t="str">
        <f t="shared" si="20"/>
        <v>INR  One Lakh Twenty Eight Thousand Five Hundred &amp; Twenty Seven  and Paise Ten Only</v>
      </c>
      <c r="BD207" s="74">
        <v>186</v>
      </c>
      <c r="BE207" s="74">
        <f aca="true" t="shared" si="23" ref="BE207:BE215">BD207*1.12*1.01</f>
        <v>210.4</v>
      </c>
      <c r="BF207" s="77">
        <f aca="true" t="shared" si="24" ref="BF207:BF215">D207*BD207</f>
        <v>24180</v>
      </c>
      <c r="BG207" s="15">
        <f aca="true" t="shared" si="25" ref="BG207:BG215">F207*1.12*1.01</f>
        <v>1118.383504</v>
      </c>
      <c r="BH207" s="15">
        <v>874</v>
      </c>
      <c r="IE207" s="16"/>
      <c r="IF207" s="16"/>
      <c r="IG207" s="16"/>
      <c r="IH207" s="16"/>
      <c r="II207" s="16"/>
    </row>
    <row r="208" spans="1:243" s="15" customFormat="1" ht="72" customHeight="1">
      <c r="A208" s="27">
        <v>196</v>
      </c>
      <c r="B208" s="70" t="s">
        <v>464</v>
      </c>
      <c r="C208" s="48" t="s">
        <v>247</v>
      </c>
      <c r="D208" s="67">
        <v>85</v>
      </c>
      <c r="E208" s="68" t="s">
        <v>283</v>
      </c>
      <c r="F208" s="69">
        <v>1606.3</v>
      </c>
      <c r="G208" s="62"/>
      <c r="H208" s="52"/>
      <c r="I208" s="51" t="s">
        <v>39</v>
      </c>
      <c r="J208" s="53">
        <f t="shared" si="19"/>
        <v>1</v>
      </c>
      <c r="K208" s="54" t="s">
        <v>64</v>
      </c>
      <c r="L208" s="54" t="s">
        <v>7</v>
      </c>
      <c r="M208" s="63"/>
      <c r="N208" s="62"/>
      <c r="O208" s="62"/>
      <c r="P208" s="64"/>
      <c r="Q208" s="62"/>
      <c r="R208" s="62"/>
      <c r="S208" s="64"/>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65">
        <f t="shared" si="21"/>
        <v>136535.5</v>
      </c>
      <c r="BB208" s="66">
        <f t="shared" si="22"/>
        <v>136535.5</v>
      </c>
      <c r="BC208" s="61" t="str">
        <f t="shared" si="20"/>
        <v>INR  One Lakh Thirty Six Thousand Five Hundred &amp; Thirty Five  and Paise Fifty Only</v>
      </c>
      <c r="BD208" s="74">
        <v>33</v>
      </c>
      <c r="BE208" s="74">
        <f t="shared" si="23"/>
        <v>37.33</v>
      </c>
      <c r="BF208" s="77">
        <f t="shared" si="24"/>
        <v>2805</v>
      </c>
      <c r="BG208" s="15">
        <f t="shared" si="25"/>
        <v>1817.04656</v>
      </c>
      <c r="BH208" s="15">
        <v>1420</v>
      </c>
      <c r="IE208" s="16"/>
      <c r="IF208" s="16"/>
      <c r="IG208" s="16"/>
      <c r="IH208" s="16"/>
      <c r="II208" s="16"/>
    </row>
    <row r="209" spans="1:243" s="15" customFormat="1" ht="72.75" customHeight="1">
      <c r="A209" s="27">
        <v>197</v>
      </c>
      <c r="B209" s="70" t="s">
        <v>465</v>
      </c>
      <c r="C209" s="48" t="s">
        <v>248</v>
      </c>
      <c r="D209" s="67">
        <v>35</v>
      </c>
      <c r="E209" s="68" t="s">
        <v>283</v>
      </c>
      <c r="F209" s="69">
        <v>1852.91</v>
      </c>
      <c r="G209" s="62"/>
      <c r="H209" s="52"/>
      <c r="I209" s="51" t="s">
        <v>39</v>
      </c>
      <c r="J209" s="53">
        <f t="shared" si="19"/>
        <v>1</v>
      </c>
      <c r="K209" s="54" t="s">
        <v>64</v>
      </c>
      <c r="L209" s="54" t="s">
        <v>7</v>
      </c>
      <c r="M209" s="63"/>
      <c r="N209" s="62"/>
      <c r="O209" s="62"/>
      <c r="P209" s="64"/>
      <c r="Q209" s="62"/>
      <c r="R209" s="62"/>
      <c r="S209" s="64"/>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65">
        <f t="shared" si="21"/>
        <v>64851.85</v>
      </c>
      <c r="BB209" s="66">
        <f t="shared" si="22"/>
        <v>64851.85</v>
      </c>
      <c r="BC209" s="61" t="str">
        <f t="shared" si="20"/>
        <v>INR  Sixty Four Thousand Eight Hundred &amp; Fifty One  and Paise Eighty Five Only</v>
      </c>
      <c r="BD209" s="74">
        <v>21</v>
      </c>
      <c r="BE209" s="74">
        <f t="shared" si="23"/>
        <v>23.76</v>
      </c>
      <c r="BF209" s="77">
        <f t="shared" si="24"/>
        <v>735</v>
      </c>
      <c r="BG209" s="15">
        <f t="shared" si="25"/>
        <v>2096.011792</v>
      </c>
      <c r="BH209" s="15">
        <v>1638</v>
      </c>
      <c r="IE209" s="16"/>
      <c r="IF209" s="16"/>
      <c r="IG209" s="16"/>
      <c r="IH209" s="16"/>
      <c r="II209" s="16"/>
    </row>
    <row r="210" spans="1:243" s="15" customFormat="1" ht="70.5" customHeight="1">
      <c r="A210" s="27">
        <v>198</v>
      </c>
      <c r="B210" s="70" t="s">
        <v>466</v>
      </c>
      <c r="C210" s="48" t="s">
        <v>249</v>
      </c>
      <c r="D210" s="67">
        <v>8</v>
      </c>
      <c r="E210" s="68" t="s">
        <v>252</v>
      </c>
      <c r="F210" s="69">
        <v>2972.79</v>
      </c>
      <c r="G210" s="62"/>
      <c r="H210" s="52"/>
      <c r="I210" s="51" t="s">
        <v>39</v>
      </c>
      <c r="J210" s="53">
        <f>IF(I210="Less(-)",-1,1)</f>
        <v>1</v>
      </c>
      <c r="K210" s="54" t="s">
        <v>64</v>
      </c>
      <c r="L210" s="54" t="s">
        <v>7</v>
      </c>
      <c r="M210" s="63"/>
      <c r="N210" s="62"/>
      <c r="O210" s="62"/>
      <c r="P210" s="64"/>
      <c r="Q210" s="62"/>
      <c r="R210" s="62"/>
      <c r="S210" s="64"/>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65">
        <f t="shared" si="21"/>
        <v>23782.32</v>
      </c>
      <c r="BB210" s="66">
        <f t="shared" si="22"/>
        <v>23782.32</v>
      </c>
      <c r="BC210" s="61" t="str">
        <f>SpellNumber(L210,BB210)</f>
        <v>INR  Twenty Three Thousand Seven Hundred &amp; Eighty Two  and Paise Thirty Two Only</v>
      </c>
      <c r="BD210" s="74">
        <v>407</v>
      </c>
      <c r="BE210" s="74">
        <f t="shared" si="23"/>
        <v>460.4</v>
      </c>
      <c r="BF210" s="77">
        <f t="shared" si="24"/>
        <v>3256</v>
      </c>
      <c r="BG210" s="15">
        <f t="shared" si="25"/>
        <v>3362.820048</v>
      </c>
      <c r="BH210" s="15">
        <v>2628</v>
      </c>
      <c r="IE210" s="16"/>
      <c r="IF210" s="16"/>
      <c r="IG210" s="16"/>
      <c r="IH210" s="16"/>
      <c r="II210" s="16"/>
    </row>
    <row r="211" spans="1:243" s="15" customFormat="1" ht="48" customHeight="1">
      <c r="A211" s="27">
        <v>199</v>
      </c>
      <c r="B211" s="70" t="s">
        <v>467</v>
      </c>
      <c r="C211" s="48" t="s">
        <v>250</v>
      </c>
      <c r="D211" s="67">
        <v>90</v>
      </c>
      <c r="E211" s="68" t="s">
        <v>283</v>
      </c>
      <c r="F211" s="69">
        <v>454.74</v>
      </c>
      <c r="G211" s="62"/>
      <c r="H211" s="52"/>
      <c r="I211" s="51" t="s">
        <v>39</v>
      </c>
      <c r="J211" s="53">
        <f t="shared" si="19"/>
        <v>1</v>
      </c>
      <c r="K211" s="54" t="s">
        <v>64</v>
      </c>
      <c r="L211" s="54" t="s">
        <v>7</v>
      </c>
      <c r="M211" s="63"/>
      <c r="N211" s="62"/>
      <c r="O211" s="62"/>
      <c r="P211" s="64"/>
      <c r="Q211" s="62"/>
      <c r="R211" s="62"/>
      <c r="S211" s="64"/>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65">
        <f t="shared" si="21"/>
        <v>40926.6</v>
      </c>
      <c r="BB211" s="66">
        <f t="shared" si="22"/>
        <v>40926.6</v>
      </c>
      <c r="BC211" s="61" t="str">
        <f t="shared" si="20"/>
        <v>INR  Forty Thousand Nine Hundred &amp; Twenty Six  and Paise Sixty Only</v>
      </c>
      <c r="BD211" s="74">
        <v>51</v>
      </c>
      <c r="BE211" s="74">
        <f t="shared" si="23"/>
        <v>57.69</v>
      </c>
      <c r="BF211" s="77">
        <f t="shared" si="24"/>
        <v>4590</v>
      </c>
      <c r="BG211" s="15">
        <f t="shared" si="25"/>
        <v>514.401888</v>
      </c>
      <c r="BH211" s="15">
        <v>402</v>
      </c>
      <c r="IE211" s="16"/>
      <c r="IF211" s="16"/>
      <c r="IG211" s="16"/>
      <c r="IH211" s="16"/>
      <c r="II211" s="16"/>
    </row>
    <row r="212" spans="1:243" s="15" customFormat="1" ht="31.5" customHeight="1">
      <c r="A212" s="27">
        <v>200</v>
      </c>
      <c r="B212" s="70" t="s">
        <v>468</v>
      </c>
      <c r="C212" s="48" t="s">
        <v>274</v>
      </c>
      <c r="D212" s="67">
        <v>1</v>
      </c>
      <c r="E212" s="68" t="s">
        <v>252</v>
      </c>
      <c r="F212" s="69">
        <v>2492.03</v>
      </c>
      <c r="G212" s="62"/>
      <c r="H212" s="52"/>
      <c r="I212" s="51" t="s">
        <v>39</v>
      </c>
      <c r="J212" s="53">
        <f>IF(I212="Less(-)",-1,1)</f>
        <v>1</v>
      </c>
      <c r="K212" s="54" t="s">
        <v>64</v>
      </c>
      <c r="L212" s="54" t="s">
        <v>7</v>
      </c>
      <c r="M212" s="63"/>
      <c r="N212" s="62"/>
      <c r="O212" s="62"/>
      <c r="P212" s="64"/>
      <c r="Q212" s="62"/>
      <c r="R212" s="62"/>
      <c r="S212" s="64"/>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65">
        <f t="shared" si="21"/>
        <v>2492.03</v>
      </c>
      <c r="BB212" s="66">
        <f t="shared" si="22"/>
        <v>2492.03</v>
      </c>
      <c r="BC212" s="61" t="str">
        <f>SpellNumber(L212,BB212)</f>
        <v>INR  Two Thousand Four Hundred &amp; Ninety Two  and Paise Three Only</v>
      </c>
      <c r="BD212" s="74">
        <v>57</v>
      </c>
      <c r="BE212" s="74">
        <f t="shared" si="23"/>
        <v>64.48</v>
      </c>
      <c r="BF212" s="77">
        <f t="shared" si="24"/>
        <v>57</v>
      </c>
      <c r="BG212" s="15">
        <f t="shared" si="25"/>
        <v>2818.984336</v>
      </c>
      <c r="BH212" s="15">
        <v>2203</v>
      </c>
      <c r="IE212" s="16"/>
      <c r="IF212" s="16"/>
      <c r="IG212" s="16"/>
      <c r="IH212" s="16"/>
      <c r="II212" s="16"/>
    </row>
    <row r="213" spans="1:243" s="15" customFormat="1" ht="47.25" customHeight="1">
      <c r="A213" s="27">
        <v>201</v>
      </c>
      <c r="B213" s="70" t="s">
        <v>469</v>
      </c>
      <c r="C213" s="48" t="s">
        <v>275</v>
      </c>
      <c r="D213" s="67">
        <v>5</v>
      </c>
      <c r="E213" s="68" t="s">
        <v>252</v>
      </c>
      <c r="F213" s="69">
        <v>2671.89</v>
      </c>
      <c r="G213" s="62"/>
      <c r="H213" s="52"/>
      <c r="I213" s="51" t="s">
        <v>39</v>
      </c>
      <c r="J213" s="53">
        <f>IF(I213="Less(-)",-1,1)</f>
        <v>1</v>
      </c>
      <c r="K213" s="54" t="s">
        <v>64</v>
      </c>
      <c r="L213" s="54" t="s">
        <v>7</v>
      </c>
      <c r="M213" s="63"/>
      <c r="N213" s="62"/>
      <c r="O213" s="62"/>
      <c r="P213" s="64"/>
      <c r="Q213" s="62"/>
      <c r="R213" s="62"/>
      <c r="S213" s="64"/>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65">
        <f t="shared" si="21"/>
        <v>13359.45</v>
      </c>
      <c r="BB213" s="66">
        <f t="shared" si="22"/>
        <v>13359.45</v>
      </c>
      <c r="BC213" s="61" t="str">
        <f>SpellNumber(L213,BB213)</f>
        <v>INR  Thirteen Thousand Three Hundred &amp; Fifty Nine  and Paise Forty Five Only</v>
      </c>
      <c r="BD213" s="74">
        <v>84</v>
      </c>
      <c r="BE213" s="74">
        <f t="shared" si="23"/>
        <v>95.02</v>
      </c>
      <c r="BF213" s="77">
        <f t="shared" si="24"/>
        <v>420</v>
      </c>
      <c r="BG213" s="15">
        <f t="shared" si="25"/>
        <v>3022.441968</v>
      </c>
      <c r="BH213" s="15">
        <v>2362</v>
      </c>
      <c r="IE213" s="16"/>
      <c r="IF213" s="16"/>
      <c r="IG213" s="16"/>
      <c r="IH213" s="16"/>
      <c r="II213" s="16"/>
    </row>
    <row r="214" spans="1:243" s="15" customFormat="1" ht="32.25" customHeight="1">
      <c r="A214" s="27">
        <v>202</v>
      </c>
      <c r="B214" s="70" t="s">
        <v>470</v>
      </c>
      <c r="C214" s="48" t="s">
        <v>276</v>
      </c>
      <c r="D214" s="67">
        <v>2</v>
      </c>
      <c r="E214" s="68" t="s">
        <v>265</v>
      </c>
      <c r="F214" s="69">
        <v>180.99</v>
      </c>
      <c r="G214" s="62"/>
      <c r="H214" s="52"/>
      <c r="I214" s="51" t="s">
        <v>39</v>
      </c>
      <c r="J214" s="53">
        <f>IF(I214="Less(-)",-1,1)</f>
        <v>1</v>
      </c>
      <c r="K214" s="54" t="s">
        <v>64</v>
      </c>
      <c r="L214" s="54" t="s">
        <v>7</v>
      </c>
      <c r="M214" s="63"/>
      <c r="N214" s="62"/>
      <c r="O214" s="62"/>
      <c r="P214" s="64"/>
      <c r="Q214" s="62"/>
      <c r="R214" s="62"/>
      <c r="S214" s="64"/>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65">
        <f t="shared" si="21"/>
        <v>361.98</v>
      </c>
      <c r="BB214" s="66">
        <f t="shared" si="22"/>
        <v>361.98</v>
      </c>
      <c r="BC214" s="61" t="str">
        <f>SpellNumber(L214,BB214)</f>
        <v>INR  Three Hundred &amp; Sixty One  and Paise Ninety Eight Only</v>
      </c>
      <c r="BD214" s="74">
        <v>85</v>
      </c>
      <c r="BE214" s="74">
        <f t="shared" si="23"/>
        <v>96.15</v>
      </c>
      <c r="BF214" s="77">
        <f t="shared" si="24"/>
        <v>170</v>
      </c>
      <c r="BG214" s="15">
        <f t="shared" si="25"/>
        <v>204.735888</v>
      </c>
      <c r="BH214" s="15">
        <v>160</v>
      </c>
      <c r="IE214" s="16"/>
      <c r="IF214" s="16"/>
      <c r="IG214" s="16"/>
      <c r="IH214" s="16"/>
      <c r="II214" s="16"/>
    </row>
    <row r="215" spans="1:243" s="86" customFormat="1" ht="72" customHeight="1">
      <c r="A215" s="27">
        <v>203</v>
      </c>
      <c r="B215" s="70" t="s">
        <v>282</v>
      </c>
      <c r="C215" s="48" t="s">
        <v>277</v>
      </c>
      <c r="D215" s="67">
        <v>1</v>
      </c>
      <c r="E215" s="68" t="s">
        <v>479</v>
      </c>
      <c r="F215" s="69">
        <v>3423.01</v>
      </c>
      <c r="G215" s="62"/>
      <c r="H215" s="52"/>
      <c r="I215" s="51" t="s">
        <v>39</v>
      </c>
      <c r="J215" s="53">
        <f>IF(I215="Less(-)",-1,1)</f>
        <v>1</v>
      </c>
      <c r="K215" s="54" t="s">
        <v>64</v>
      </c>
      <c r="L215" s="54" t="s">
        <v>7</v>
      </c>
      <c r="M215" s="63"/>
      <c r="N215" s="79"/>
      <c r="O215" s="79"/>
      <c r="P215" s="80"/>
      <c r="Q215" s="79"/>
      <c r="R215" s="79"/>
      <c r="S215" s="80"/>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65">
        <f t="shared" si="21"/>
        <v>3423.01</v>
      </c>
      <c r="BB215" s="66">
        <f t="shared" si="22"/>
        <v>3423.01</v>
      </c>
      <c r="BC215" s="61" t="str">
        <f>SpellNumber(L215,BB215)</f>
        <v>INR  Three Thousand Four Hundred &amp; Twenty Three  and Paise One Only</v>
      </c>
      <c r="BD215" s="85">
        <v>10434</v>
      </c>
      <c r="BE215" s="85">
        <f t="shared" si="23"/>
        <v>11802.94</v>
      </c>
      <c r="BF215" s="85">
        <f t="shared" si="24"/>
        <v>10434</v>
      </c>
      <c r="BG215" s="15">
        <f t="shared" si="25"/>
        <v>3872.108912</v>
      </c>
      <c r="BH215" s="86">
        <v>3026</v>
      </c>
      <c r="IE215" s="87"/>
      <c r="IF215" s="87"/>
      <c r="IG215" s="87"/>
      <c r="IH215" s="87"/>
      <c r="II215" s="87"/>
    </row>
    <row r="216" spans="1:243" s="15" customFormat="1" ht="60.75" customHeight="1">
      <c r="A216" s="27">
        <v>204</v>
      </c>
      <c r="B216" s="70" t="s">
        <v>551</v>
      </c>
      <c r="C216" s="48" t="s">
        <v>552</v>
      </c>
      <c r="D216" s="67">
        <v>1</v>
      </c>
      <c r="E216" s="68" t="s">
        <v>532</v>
      </c>
      <c r="F216" s="69">
        <v>9232.9</v>
      </c>
      <c r="G216" s="62"/>
      <c r="H216" s="52"/>
      <c r="I216" s="51" t="s">
        <v>39</v>
      </c>
      <c r="J216" s="53">
        <f aca="true" t="shared" si="26" ref="J216:J280">IF(I216="Less(-)",-1,1)</f>
        <v>1</v>
      </c>
      <c r="K216" s="54" t="s">
        <v>64</v>
      </c>
      <c r="L216" s="54" t="s">
        <v>7</v>
      </c>
      <c r="M216" s="63"/>
      <c r="N216" s="62"/>
      <c r="O216" s="62"/>
      <c r="P216" s="64"/>
      <c r="Q216" s="62"/>
      <c r="R216" s="62"/>
      <c r="S216" s="64"/>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65">
        <f aca="true" t="shared" si="27" ref="BA216:BA280">total_amount_ba($B$2,$D$2,D216,F216,J216,K216,M216)</f>
        <v>9232.9</v>
      </c>
      <c r="BB216" s="66">
        <f aca="true" t="shared" si="28" ref="BB216:BB280">BA216+SUM(N216:AZ216)</f>
        <v>9232.9</v>
      </c>
      <c r="BC216" s="61" t="str">
        <f aca="true" t="shared" si="29" ref="BC216:BC280">SpellNumber(L216,BB216)</f>
        <v>INR  Nine Thousand Two Hundred &amp; Thirty Two  and Paise Ninety Only</v>
      </c>
      <c r="BD216" s="74">
        <v>85</v>
      </c>
      <c r="BE216" s="74">
        <f aca="true" t="shared" si="30" ref="BE216:BE280">BD216*1.12*1.01</f>
        <v>96.15</v>
      </c>
      <c r="BF216" s="77">
        <f aca="true" t="shared" si="31" ref="BF216:BF280">D216*BD216</f>
        <v>85</v>
      </c>
      <c r="BG216" s="15">
        <f>F216*1.12*1.02*1.01</f>
        <v>10653.1416096</v>
      </c>
      <c r="BH216" s="15">
        <v>8002</v>
      </c>
      <c r="IE216" s="16"/>
      <c r="IF216" s="16"/>
      <c r="IG216" s="16"/>
      <c r="IH216" s="16"/>
      <c r="II216" s="16"/>
    </row>
    <row r="217" spans="1:243" s="15" customFormat="1" ht="30" customHeight="1">
      <c r="A217" s="27">
        <v>205</v>
      </c>
      <c r="B217" s="70" t="s">
        <v>494</v>
      </c>
      <c r="C217" s="48" t="s">
        <v>553</v>
      </c>
      <c r="D217" s="67">
        <v>1</v>
      </c>
      <c r="E217" s="68" t="s">
        <v>532</v>
      </c>
      <c r="F217" s="69">
        <v>4767.6</v>
      </c>
      <c r="G217" s="62"/>
      <c r="H217" s="52"/>
      <c r="I217" s="51" t="s">
        <v>39</v>
      </c>
      <c r="J217" s="53">
        <f t="shared" si="26"/>
        <v>1</v>
      </c>
      <c r="K217" s="54" t="s">
        <v>64</v>
      </c>
      <c r="L217" s="54" t="s">
        <v>7</v>
      </c>
      <c r="M217" s="63"/>
      <c r="N217" s="62"/>
      <c r="O217" s="62"/>
      <c r="P217" s="64"/>
      <c r="Q217" s="62"/>
      <c r="R217" s="62"/>
      <c r="S217" s="64"/>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65">
        <f t="shared" si="27"/>
        <v>4767.6</v>
      </c>
      <c r="BB217" s="66">
        <f t="shared" si="28"/>
        <v>4767.6</v>
      </c>
      <c r="BC217" s="61" t="str">
        <f t="shared" si="29"/>
        <v>INR  Four Thousand Seven Hundred &amp; Sixty Seven  and Paise Sixty Only</v>
      </c>
      <c r="BD217" s="74">
        <v>85</v>
      </c>
      <c r="BE217" s="74">
        <f t="shared" si="30"/>
        <v>96.15</v>
      </c>
      <c r="BF217" s="77">
        <f t="shared" si="31"/>
        <v>85</v>
      </c>
      <c r="BG217" s="15">
        <f aca="true" t="shared" si="32" ref="BG217:BG267">F217*1.12*1.02*1.01</f>
        <v>5500.9713024</v>
      </c>
      <c r="BH217" s="15">
        <v>4132</v>
      </c>
      <c r="IE217" s="16"/>
      <c r="IF217" s="16"/>
      <c r="IG217" s="16"/>
      <c r="IH217" s="16"/>
      <c r="II217" s="16"/>
    </row>
    <row r="218" spans="1:243" s="15" customFormat="1" ht="30" customHeight="1">
      <c r="A218" s="27">
        <v>206</v>
      </c>
      <c r="B218" s="70" t="s">
        <v>495</v>
      </c>
      <c r="C218" s="48" t="s">
        <v>554</v>
      </c>
      <c r="D218" s="67">
        <v>0.8</v>
      </c>
      <c r="E218" s="68" t="s">
        <v>533</v>
      </c>
      <c r="F218" s="69">
        <v>6251.42</v>
      </c>
      <c r="G218" s="62"/>
      <c r="H218" s="52"/>
      <c r="I218" s="51" t="s">
        <v>39</v>
      </c>
      <c r="J218" s="53">
        <f t="shared" si="26"/>
        <v>1</v>
      </c>
      <c r="K218" s="54" t="s">
        <v>64</v>
      </c>
      <c r="L218" s="54" t="s">
        <v>7</v>
      </c>
      <c r="M218" s="63"/>
      <c r="N218" s="62"/>
      <c r="O218" s="62"/>
      <c r="P218" s="64"/>
      <c r="Q218" s="62"/>
      <c r="R218" s="62"/>
      <c r="S218" s="64"/>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65">
        <f t="shared" si="27"/>
        <v>5001.14</v>
      </c>
      <c r="BB218" s="66">
        <f t="shared" si="28"/>
        <v>5001.14</v>
      </c>
      <c r="BC218" s="61" t="str">
        <f t="shared" si="29"/>
        <v>INR  Five Thousand  &amp;One  and Paise Fourteen Only</v>
      </c>
      <c r="BD218" s="74">
        <v>85</v>
      </c>
      <c r="BE218" s="74">
        <f t="shared" si="30"/>
        <v>96.15</v>
      </c>
      <c r="BF218" s="77">
        <f t="shared" si="31"/>
        <v>68</v>
      </c>
      <c r="BG218" s="15">
        <f t="shared" si="32"/>
        <v>7213.03843008</v>
      </c>
      <c r="BH218" s="15">
        <v>5418</v>
      </c>
      <c r="IE218" s="16"/>
      <c r="IF218" s="16"/>
      <c r="IG218" s="16"/>
      <c r="IH218" s="16"/>
      <c r="II218" s="16"/>
    </row>
    <row r="219" spans="1:243" s="15" customFormat="1" ht="30" customHeight="1">
      <c r="A219" s="27">
        <v>207</v>
      </c>
      <c r="B219" s="70" t="s">
        <v>496</v>
      </c>
      <c r="C219" s="48" t="s">
        <v>555</v>
      </c>
      <c r="D219" s="67">
        <v>1</v>
      </c>
      <c r="E219" s="68" t="s">
        <v>532</v>
      </c>
      <c r="F219" s="69">
        <v>9885.96</v>
      </c>
      <c r="G219" s="62"/>
      <c r="H219" s="52"/>
      <c r="I219" s="51" t="s">
        <v>39</v>
      </c>
      <c r="J219" s="53">
        <f t="shared" si="26"/>
        <v>1</v>
      </c>
      <c r="K219" s="54" t="s">
        <v>64</v>
      </c>
      <c r="L219" s="54" t="s">
        <v>7</v>
      </c>
      <c r="M219" s="63"/>
      <c r="N219" s="62"/>
      <c r="O219" s="62"/>
      <c r="P219" s="64"/>
      <c r="Q219" s="62"/>
      <c r="R219" s="62"/>
      <c r="S219" s="64"/>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65">
        <f t="shared" si="27"/>
        <v>9885.96</v>
      </c>
      <c r="BB219" s="66">
        <f t="shared" si="28"/>
        <v>9885.96</v>
      </c>
      <c r="BC219" s="61" t="str">
        <f t="shared" si="29"/>
        <v>INR  Nine Thousand Eight Hundred &amp; Eighty Five  and Paise Ninety Six Only</v>
      </c>
      <c r="BD219" s="74">
        <v>85</v>
      </c>
      <c r="BE219" s="74">
        <f t="shared" si="30"/>
        <v>96.15</v>
      </c>
      <c r="BF219" s="77">
        <f t="shared" si="31"/>
        <v>85</v>
      </c>
      <c r="BG219" s="15">
        <f t="shared" si="32"/>
        <v>11406.65791104</v>
      </c>
      <c r="BH219" s="15">
        <v>8568</v>
      </c>
      <c r="IE219" s="16"/>
      <c r="IF219" s="16"/>
      <c r="IG219" s="16"/>
      <c r="IH219" s="16"/>
      <c r="II219" s="16"/>
    </row>
    <row r="220" spans="1:243" s="15" customFormat="1" ht="41.25" customHeight="1">
      <c r="A220" s="27">
        <v>208</v>
      </c>
      <c r="B220" s="70" t="s">
        <v>497</v>
      </c>
      <c r="C220" s="48" t="s">
        <v>556</v>
      </c>
      <c r="D220" s="67">
        <v>1</v>
      </c>
      <c r="E220" s="68" t="s">
        <v>532</v>
      </c>
      <c r="F220" s="69">
        <v>3651.85</v>
      </c>
      <c r="G220" s="62"/>
      <c r="H220" s="52"/>
      <c r="I220" s="51" t="s">
        <v>39</v>
      </c>
      <c r="J220" s="53">
        <f t="shared" si="26"/>
        <v>1</v>
      </c>
      <c r="K220" s="54" t="s">
        <v>64</v>
      </c>
      <c r="L220" s="54" t="s">
        <v>7</v>
      </c>
      <c r="M220" s="63"/>
      <c r="N220" s="62"/>
      <c r="O220" s="62"/>
      <c r="P220" s="64"/>
      <c r="Q220" s="62"/>
      <c r="R220" s="62"/>
      <c r="S220" s="64"/>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65">
        <f t="shared" si="27"/>
        <v>3651.85</v>
      </c>
      <c r="BB220" s="66">
        <f t="shared" si="28"/>
        <v>3651.85</v>
      </c>
      <c r="BC220" s="61" t="str">
        <f t="shared" si="29"/>
        <v>INR  Three Thousand Six Hundred &amp; Fifty One  and Paise Eighty Five Only</v>
      </c>
      <c r="BD220" s="74">
        <v>85</v>
      </c>
      <c r="BE220" s="74">
        <f t="shared" si="30"/>
        <v>96.15</v>
      </c>
      <c r="BF220" s="77">
        <f t="shared" si="31"/>
        <v>85</v>
      </c>
      <c r="BG220" s="15">
        <f t="shared" si="32"/>
        <v>4213.5921744</v>
      </c>
      <c r="BH220" s="15">
        <v>3165</v>
      </c>
      <c r="IE220" s="16"/>
      <c r="IF220" s="16"/>
      <c r="IG220" s="16"/>
      <c r="IH220" s="16"/>
      <c r="II220" s="16"/>
    </row>
    <row r="221" spans="1:243" s="15" customFormat="1" ht="39" customHeight="1">
      <c r="A221" s="27">
        <v>209</v>
      </c>
      <c r="B221" s="70" t="s">
        <v>498</v>
      </c>
      <c r="C221" s="48" t="s">
        <v>557</v>
      </c>
      <c r="D221" s="67">
        <v>1</v>
      </c>
      <c r="E221" s="68" t="s">
        <v>532</v>
      </c>
      <c r="F221" s="69">
        <v>1473.43</v>
      </c>
      <c r="G221" s="62"/>
      <c r="H221" s="52"/>
      <c r="I221" s="51" t="s">
        <v>39</v>
      </c>
      <c r="J221" s="53">
        <f t="shared" si="26"/>
        <v>1</v>
      </c>
      <c r="K221" s="54" t="s">
        <v>64</v>
      </c>
      <c r="L221" s="54" t="s">
        <v>7</v>
      </c>
      <c r="M221" s="63"/>
      <c r="N221" s="62"/>
      <c r="O221" s="62"/>
      <c r="P221" s="64"/>
      <c r="Q221" s="62"/>
      <c r="R221" s="62"/>
      <c r="S221" s="64"/>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65">
        <f t="shared" si="27"/>
        <v>1473.43</v>
      </c>
      <c r="BB221" s="66">
        <f t="shared" si="28"/>
        <v>1473.43</v>
      </c>
      <c r="BC221" s="61" t="str">
        <f t="shared" si="29"/>
        <v>INR  One Thousand Four Hundred &amp; Seventy Three  and Paise Forty Three Only</v>
      </c>
      <c r="BD221" s="74">
        <v>85</v>
      </c>
      <c r="BE221" s="74">
        <f t="shared" si="30"/>
        <v>96.15</v>
      </c>
      <c r="BF221" s="77">
        <f t="shared" si="31"/>
        <v>85</v>
      </c>
      <c r="BG221" s="15">
        <f t="shared" si="32"/>
        <v>1700.07889632</v>
      </c>
      <c r="BH221" s="15">
        <v>1277</v>
      </c>
      <c r="IE221" s="16"/>
      <c r="IF221" s="16"/>
      <c r="IG221" s="16"/>
      <c r="IH221" s="16"/>
      <c r="II221" s="16"/>
    </row>
    <row r="222" spans="1:243" s="15" customFormat="1" ht="39" customHeight="1">
      <c r="A222" s="27">
        <v>210</v>
      </c>
      <c r="B222" s="70" t="s">
        <v>499</v>
      </c>
      <c r="C222" s="48" t="s">
        <v>558</v>
      </c>
      <c r="D222" s="67">
        <v>3</v>
      </c>
      <c r="E222" s="68" t="s">
        <v>532</v>
      </c>
      <c r="F222" s="69">
        <v>941.52</v>
      </c>
      <c r="G222" s="62"/>
      <c r="H222" s="52"/>
      <c r="I222" s="51" t="s">
        <v>39</v>
      </c>
      <c r="J222" s="53">
        <f t="shared" si="26"/>
        <v>1</v>
      </c>
      <c r="K222" s="54" t="s">
        <v>64</v>
      </c>
      <c r="L222" s="54" t="s">
        <v>7</v>
      </c>
      <c r="M222" s="63"/>
      <c r="N222" s="62"/>
      <c r="O222" s="62"/>
      <c r="P222" s="64"/>
      <c r="Q222" s="62"/>
      <c r="R222" s="62"/>
      <c r="S222" s="64"/>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65">
        <f t="shared" si="27"/>
        <v>2824.56</v>
      </c>
      <c r="BB222" s="66">
        <f t="shared" si="28"/>
        <v>2824.56</v>
      </c>
      <c r="BC222" s="61" t="str">
        <f t="shared" si="29"/>
        <v>INR  Two Thousand Eight Hundred &amp; Twenty Four  and Paise Fifty Six Only</v>
      </c>
      <c r="BD222" s="74">
        <v>85</v>
      </c>
      <c r="BE222" s="74">
        <f t="shared" si="30"/>
        <v>96.15</v>
      </c>
      <c r="BF222" s="77">
        <f t="shared" si="31"/>
        <v>255</v>
      </c>
      <c r="BG222" s="15">
        <f t="shared" si="32"/>
        <v>1086.34837248</v>
      </c>
      <c r="BH222" s="15">
        <v>816</v>
      </c>
      <c r="IE222" s="16"/>
      <c r="IF222" s="16"/>
      <c r="IG222" s="16"/>
      <c r="IH222" s="16"/>
      <c r="II222" s="16"/>
    </row>
    <row r="223" spans="1:243" s="15" customFormat="1" ht="100.5" customHeight="1">
      <c r="A223" s="27">
        <v>211</v>
      </c>
      <c r="B223" s="70" t="s">
        <v>500</v>
      </c>
      <c r="C223" s="48" t="s">
        <v>559</v>
      </c>
      <c r="D223" s="67">
        <v>1</v>
      </c>
      <c r="E223" s="68" t="s">
        <v>532</v>
      </c>
      <c r="F223" s="69">
        <v>6989.87</v>
      </c>
      <c r="G223" s="62"/>
      <c r="H223" s="52"/>
      <c r="I223" s="51" t="s">
        <v>39</v>
      </c>
      <c r="J223" s="53">
        <f t="shared" si="26"/>
        <v>1</v>
      </c>
      <c r="K223" s="54" t="s">
        <v>64</v>
      </c>
      <c r="L223" s="54" t="s">
        <v>7</v>
      </c>
      <c r="M223" s="63"/>
      <c r="N223" s="62"/>
      <c r="O223" s="62"/>
      <c r="P223" s="64"/>
      <c r="Q223" s="62"/>
      <c r="R223" s="62"/>
      <c r="S223" s="64"/>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65">
        <f t="shared" si="27"/>
        <v>6989.87</v>
      </c>
      <c r="BB223" s="66">
        <f t="shared" si="28"/>
        <v>6989.87</v>
      </c>
      <c r="BC223" s="61" t="str">
        <f t="shared" si="29"/>
        <v>INR  Six Thousand Nine Hundred &amp; Eighty Nine  and Paise Eighty Seven Only</v>
      </c>
      <c r="BD223" s="74">
        <v>85</v>
      </c>
      <c r="BE223" s="74">
        <f t="shared" si="30"/>
        <v>96.15</v>
      </c>
      <c r="BF223" s="77">
        <f t="shared" si="31"/>
        <v>85</v>
      </c>
      <c r="BG223" s="15">
        <f t="shared" si="32"/>
        <v>8065.07976288</v>
      </c>
      <c r="BH223" s="15">
        <v>6058</v>
      </c>
      <c r="IE223" s="16"/>
      <c r="IF223" s="16"/>
      <c r="IG223" s="16"/>
      <c r="IH223" s="16"/>
      <c r="II223" s="16"/>
    </row>
    <row r="224" spans="1:243" s="15" customFormat="1" ht="95.25" customHeight="1">
      <c r="A224" s="27">
        <v>212</v>
      </c>
      <c r="B224" s="70" t="s">
        <v>501</v>
      </c>
      <c r="C224" s="48" t="s">
        <v>560</v>
      </c>
      <c r="D224" s="67">
        <v>1</v>
      </c>
      <c r="E224" s="68" t="s">
        <v>532</v>
      </c>
      <c r="F224" s="69">
        <v>6895.25</v>
      </c>
      <c r="G224" s="62"/>
      <c r="H224" s="52"/>
      <c r="I224" s="51" t="s">
        <v>39</v>
      </c>
      <c r="J224" s="53">
        <f t="shared" si="26"/>
        <v>1</v>
      </c>
      <c r="K224" s="54" t="s">
        <v>64</v>
      </c>
      <c r="L224" s="54" t="s">
        <v>7</v>
      </c>
      <c r="M224" s="63"/>
      <c r="N224" s="62"/>
      <c r="O224" s="62"/>
      <c r="P224" s="64"/>
      <c r="Q224" s="62"/>
      <c r="R224" s="62"/>
      <c r="S224" s="64"/>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65">
        <f t="shared" si="27"/>
        <v>6895.25</v>
      </c>
      <c r="BB224" s="66">
        <f t="shared" si="28"/>
        <v>6895.25</v>
      </c>
      <c r="BC224" s="61" t="str">
        <f t="shared" si="29"/>
        <v>INR  Six Thousand Eight Hundred &amp; Ninety Five  and Paise Twenty Five Only</v>
      </c>
      <c r="BD224" s="74">
        <v>85</v>
      </c>
      <c r="BE224" s="74">
        <f t="shared" si="30"/>
        <v>96.15</v>
      </c>
      <c r="BF224" s="77">
        <f t="shared" si="31"/>
        <v>85</v>
      </c>
      <c r="BG224" s="15">
        <f t="shared" si="32"/>
        <v>7955.904936</v>
      </c>
      <c r="BH224" s="15">
        <v>5976</v>
      </c>
      <c r="IE224" s="16"/>
      <c r="IF224" s="16"/>
      <c r="IG224" s="16"/>
      <c r="IH224" s="16"/>
      <c r="II224" s="16"/>
    </row>
    <row r="225" spans="1:243" s="15" customFormat="1" ht="129.75" customHeight="1">
      <c r="A225" s="27">
        <v>213</v>
      </c>
      <c r="B225" s="70" t="s">
        <v>502</v>
      </c>
      <c r="C225" s="48" t="s">
        <v>561</v>
      </c>
      <c r="D225" s="67">
        <v>4</v>
      </c>
      <c r="E225" s="68" t="s">
        <v>532</v>
      </c>
      <c r="F225" s="69">
        <v>3860.7</v>
      </c>
      <c r="G225" s="62"/>
      <c r="H225" s="52"/>
      <c r="I225" s="51" t="s">
        <v>39</v>
      </c>
      <c r="J225" s="53">
        <f t="shared" si="26"/>
        <v>1</v>
      </c>
      <c r="K225" s="54" t="s">
        <v>64</v>
      </c>
      <c r="L225" s="54" t="s">
        <v>7</v>
      </c>
      <c r="M225" s="63"/>
      <c r="N225" s="62"/>
      <c r="O225" s="62"/>
      <c r="P225" s="64"/>
      <c r="Q225" s="62"/>
      <c r="R225" s="62"/>
      <c r="S225" s="64"/>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65">
        <f aca="true" t="shared" si="33" ref="BA225:BA235">total_amount_ba($B$2,$D$2,D225,F225,J225,K225,M225)</f>
        <v>15442.8</v>
      </c>
      <c r="BB225" s="66">
        <f aca="true" t="shared" si="34" ref="BB225:BB235">BA225+SUM(N225:AZ225)</f>
        <v>15442.8</v>
      </c>
      <c r="BC225" s="61" t="str">
        <f aca="true" t="shared" si="35" ref="BC225:BC235">SpellNumber(L225,BB225)</f>
        <v>INR  Fifteen Thousand Four Hundred &amp; Forty Two  and Paise Eighty Only</v>
      </c>
      <c r="BD225" s="74">
        <v>85</v>
      </c>
      <c r="BE225" s="74">
        <f aca="true" t="shared" si="36" ref="BE225:BE235">BD225*1.12*1.01</f>
        <v>96.15</v>
      </c>
      <c r="BF225" s="77">
        <f aca="true" t="shared" si="37" ref="BF225:BF235">D225*BD225</f>
        <v>340</v>
      </c>
      <c r="BG225" s="15">
        <f t="shared" si="32"/>
        <v>4454.5683168</v>
      </c>
      <c r="BH225" s="15">
        <v>3346</v>
      </c>
      <c r="IE225" s="16"/>
      <c r="IF225" s="16"/>
      <c r="IG225" s="16"/>
      <c r="IH225" s="16"/>
      <c r="II225" s="16"/>
    </row>
    <row r="226" spans="1:243" s="15" customFormat="1" ht="126" customHeight="1">
      <c r="A226" s="27">
        <v>214</v>
      </c>
      <c r="B226" s="70" t="s">
        <v>503</v>
      </c>
      <c r="C226" s="48" t="s">
        <v>562</v>
      </c>
      <c r="D226" s="67">
        <v>1</v>
      </c>
      <c r="E226" s="68" t="s">
        <v>532</v>
      </c>
      <c r="F226" s="69">
        <v>5188.75</v>
      </c>
      <c r="G226" s="62"/>
      <c r="H226" s="52"/>
      <c r="I226" s="51" t="s">
        <v>39</v>
      </c>
      <c r="J226" s="53">
        <f t="shared" si="26"/>
        <v>1</v>
      </c>
      <c r="K226" s="54" t="s">
        <v>64</v>
      </c>
      <c r="L226" s="54" t="s">
        <v>7</v>
      </c>
      <c r="M226" s="63"/>
      <c r="N226" s="62"/>
      <c r="O226" s="62"/>
      <c r="P226" s="64"/>
      <c r="Q226" s="62"/>
      <c r="R226" s="62"/>
      <c r="S226" s="64"/>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65">
        <f t="shared" si="33"/>
        <v>5188.75</v>
      </c>
      <c r="BB226" s="66">
        <f t="shared" si="34"/>
        <v>5188.75</v>
      </c>
      <c r="BC226" s="61" t="str">
        <f t="shared" si="35"/>
        <v>INR  Five Thousand One Hundred &amp; Eighty Eight  and Paise Seventy Five Only</v>
      </c>
      <c r="BD226" s="74">
        <v>85</v>
      </c>
      <c r="BE226" s="74">
        <f t="shared" si="36"/>
        <v>96.15</v>
      </c>
      <c r="BF226" s="77">
        <f t="shared" si="37"/>
        <v>85</v>
      </c>
      <c r="BG226" s="15">
        <f t="shared" si="32"/>
        <v>5986.90428</v>
      </c>
      <c r="BH226" s="15">
        <v>4497</v>
      </c>
      <c r="IE226" s="16"/>
      <c r="IF226" s="16"/>
      <c r="IG226" s="16"/>
      <c r="IH226" s="16"/>
      <c r="II226" s="16"/>
    </row>
    <row r="227" spans="1:243" s="15" customFormat="1" ht="97.5" customHeight="1">
      <c r="A227" s="27">
        <v>215</v>
      </c>
      <c r="B227" s="70" t="s">
        <v>504</v>
      </c>
      <c r="C227" s="48" t="s">
        <v>563</v>
      </c>
      <c r="D227" s="67">
        <v>8</v>
      </c>
      <c r="E227" s="68" t="s">
        <v>533</v>
      </c>
      <c r="F227" s="69">
        <v>198.46</v>
      </c>
      <c r="G227" s="62"/>
      <c r="H227" s="52"/>
      <c r="I227" s="51" t="s">
        <v>39</v>
      </c>
      <c r="J227" s="53">
        <f t="shared" si="26"/>
        <v>1</v>
      </c>
      <c r="K227" s="54" t="s">
        <v>64</v>
      </c>
      <c r="L227" s="54" t="s">
        <v>7</v>
      </c>
      <c r="M227" s="63"/>
      <c r="N227" s="62"/>
      <c r="O227" s="62"/>
      <c r="P227" s="64"/>
      <c r="Q227" s="62"/>
      <c r="R227" s="62"/>
      <c r="S227" s="64"/>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65">
        <f t="shared" si="33"/>
        <v>1587.68</v>
      </c>
      <c r="BB227" s="66">
        <f t="shared" si="34"/>
        <v>1587.68</v>
      </c>
      <c r="BC227" s="61" t="str">
        <f t="shared" si="35"/>
        <v>INR  One Thousand Five Hundred &amp; Eighty Seven  and Paise Sixty Eight Only</v>
      </c>
      <c r="BD227" s="74">
        <v>85</v>
      </c>
      <c r="BE227" s="74">
        <f t="shared" si="36"/>
        <v>96.15</v>
      </c>
      <c r="BF227" s="77">
        <f t="shared" si="37"/>
        <v>680</v>
      </c>
      <c r="BG227" s="15">
        <f t="shared" si="32"/>
        <v>228.98791104</v>
      </c>
      <c r="BH227" s="15">
        <v>172</v>
      </c>
      <c r="IE227" s="16"/>
      <c r="IF227" s="16"/>
      <c r="IG227" s="16"/>
      <c r="IH227" s="16"/>
      <c r="II227" s="16"/>
    </row>
    <row r="228" spans="1:243" s="15" customFormat="1" ht="111.75" customHeight="1">
      <c r="A228" s="27">
        <v>216</v>
      </c>
      <c r="B228" s="70" t="s">
        <v>481</v>
      </c>
      <c r="C228" s="48" t="s">
        <v>564</v>
      </c>
      <c r="D228" s="67">
        <v>5</v>
      </c>
      <c r="E228" s="68" t="s">
        <v>533</v>
      </c>
      <c r="F228" s="69">
        <v>186.92</v>
      </c>
      <c r="G228" s="62"/>
      <c r="H228" s="52"/>
      <c r="I228" s="51" t="s">
        <v>39</v>
      </c>
      <c r="J228" s="53">
        <f t="shared" si="26"/>
        <v>1</v>
      </c>
      <c r="K228" s="54" t="s">
        <v>64</v>
      </c>
      <c r="L228" s="54" t="s">
        <v>7</v>
      </c>
      <c r="M228" s="63"/>
      <c r="N228" s="62"/>
      <c r="O228" s="62"/>
      <c r="P228" s="64"/>
      <c r="Q228" s="62"/>
      <c r="R228" s="62"/>
      <c r="S228" s="64"/>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65">
        <f t="shared" si="33"/>
        <v>934.6</v>
      </c>
      <c r="BB228" s="66">
        <f t="shared" si="34"/>
        <v>934.6</v>
      </c>
      <c r="BC228" s="61" t="str">
        <f t="shared" si="35"/>
        <v>INR  Nine Hundred &amp; Thirty Four  and Paise Sixty Only</v>
      </c>
      <c r="BD228" s="74">
        <v>85</v>
      </c>
      <c r="BE228" s="74">
        <f t="shared" si="36"/>
        <v>96.15</v>
      </c>
      <c r="BF228" s="77">
        <f t="shared" si="37"/>
        <v>425</v>
      </c>
      <c r="BG228" s="15">
        <f t="shared" si="32"/>
        <v>215.67278208</v>
      </c>
      <c r="BH228" s="15">
        <v>162</v>
      </c>
      <c r="IE228" s="16"/>
      <c r="IF228" s="16"/>
      <c r="IG228" s="16"/>
      <c r="IH228" s="16"/>
      <c r="II228" s="16"/>
    </row>
    <row r="229" spans="1:243" s="15" customFormat="1" ht="100.5" customHeight="1">
      <c r="A229" s="27">
        <v>217</v>
      </c>
      <c r="B229" s="70" t="s">
        <v>482</v>
      </c>
      <c r="C229" s="48" t="s">
        <v>565</v>
      </c>
      <c r="D229" s="67">
        <v>120</v>
      </c>
      <c r="E229" s="68" t="s">
        <v>533</v>
      </c>
      <c r="F229" s="69">
        <v>186.92</v>
      </c>
      <c r="G229" s="62"/>
      <c r="H229" s="52"/>
      <c r="I229" s="51" t="s">
        <v>39</v>
      </c>
      <c r="J229" s="53">
        <f t="shared" si="26"/>
        <v>1</v>
      </c>
      <c r="K229" s="54" t="s">
        <v>64</v>
      </c>
      <c r="L229" s="54" t="s">
        <v>7</v>
      </c>
      <c r="M229" s="63"/>
      <c r="N229" s="62"/>
      <c r="O229" s="62"/>
      <c r="P229" s="64"/>
      <c r="Q229" s="62"/>
      <c r="R229" s="62"/>
      <c r="S229" s="64"/>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65">
        <f t="shared" si="33"/>
        <v>22430.4</v>
      </c>
      <c r="BB229" s="66">
        <f t="shared" si="34"/>
        <v>22430.4</v>
      </c>
      <c r="BC229" s="61" t="str">
        <f t="shared" si="35"/>
        <v>INR  Twenty Two Thousand Four Hundred &amp; Thirty  and Paise Forty Only</v>
      </c>
      <c r="BD229" s="74">
        <v>85</v>
      </c>
      <c r="BE229" s="74">
        <f t="shared" si="36"/>
        <v>96.15</v>
      </c>
      <c r="BF229" s="77">
        <f t="shared" si="37"/>
        <v>10200</v>
      </c>
      <c r="BG229" s="15">
        <f t="shared" si="32"/>
        <v>215.67278208</v>
      </c>
      <c r="BH229" s="15">
        <v>162</v>
      </c>
      <c r="IE229" s="16"/>
      <c r="IF229" s="16"/>
      <c r="IG229" s="16"/>
      <c r="IH229" s="16"/>
      <c r="II229" s="16"/>
    </row>
    <row r="230" spans="1:243" s="15" customFormat="1" ht="72" customHeight="1">
      <c r="A230" s="27">
        <v>218</v>
      </c>
      <c r="B230" s="70" t="s">
        <v>505</v>
      </c>
      <c r="C230" s="48" t="s">
        <v>566</v>
      </c>
      <c r="D230" s="67">
        <v>30</v>
      </c>
      <c r="E230" s="68" t="s">
        <v>533</v>
      </c>
      <c r="F230" s="69">
        <v>146.54</v>
      </c>
      <c r="G230" s="62"/>
      <c r="H230" s="52"/>
      <c r="I230" s="51" t="s">
        <v>39</v>
      </c>
      <c r="J230" s="53">
        <f t="shared" si="26"/>
        <v>1</v>
      </c>
      <c r="K230" s="54" t="s">
        <v>64</v>
      </c>
      <c r="L230" s="54" t="s">
        <v>7</v>
      </c>
      <c r="M230" s="63"/>
      <c r="N230" s="62"/>
      <c r="O230" s="62"/>
      <c r="P230" s="64"/>
      <c r="Q230" s="62"/>
      <c r="R230" s="62"/>
      <c r="S230" s="64"/>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65">
        <f t="shared" si="33"/>
        <v>4396.2</v>
      </c>
      <c r="BB230" s="66">
        <f t="shared" si="34"/>
        <v>4396.2</v>
      </c>
      <c r="BC230" s="61" t="str">
        <f t="shared" si="35"/>
        <v>INR  Four Thousand Three Hundred &amp; Ninety Six  and Paise Twenty Only</v>
      </c>
      <c r="BD230" s="74">
        <v>85</v>
      </c>
      <c r="BE230" s="74">
        <f t="shared" si="36"/>
        <v>96.15</v>
      </c>
      <c r="BF230" s="77">
        <f t="shared" si="37"/>
        <v>2550</v>
      </c>
      <c r="BG230" s="15">
        <f t="shared" si="32"/>
        <v>169.08136896</v>
      </c>
      <c r="BH230" s="15">
        <v>127</v>
      </c>
      <c r="IE230" s="16"/>
      <c r="IF230" s="16"/>
      <c r="IG230" s="16"/>
      <c r="IH230" s="16"/>
      <c r="II230" s="16"/>
    </row>
    <row r="231" spans="1:243" s="15" customFormat="1" ht="78.75" customHeight="1">
      <c r="A231" s="27">
        <v>219</v>
      </c>
      <c r="B231" s="70" t="s">
        <v>483</v>
      </c>
      <c r="C231" s="48" t="s">
        <v>567</v>
      </c>
      <c r="D231" s="67">
        <v>40</v>
      </c>
      <c r="E231" s="68" t="s">
        <v>533</v>
      </c>
      <c r="F231" s="69">
        <v>146.54</v>
      </c>
      <c r="G231" s="62"/>
      <c r="H231" s="52"/>
      <c r="I231" s="51" t="s">
        <v>39</v>
      </c>
      <c r="J231" s="53">
        <f t="shared" si="26"/>
        <v>1</v>
      </c>
      <c r="K231" s="54" t="s">
        <v>64</v>
      </c>
      <c r="L231" s="54" t="s">
        <v>7</v>
      </c>
      <c r="M231" s="63"/>
      <c r="N231" s="62"/>
      <c r="O231" s="62"/>
      <c r="P231" s="64"/>
      <c r="Q231" s="62"/>
      <c r="R231" s="62"/>
      <c r="S231" s="64"/>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65">
        <f t="shared" si="33"/>
        <v>5861.6</v>
      </c>
      <c r="BB231" s="66">
        <f t="shared" si="34"/>
        <v>5861.6</v>
      </c>
      <c r="BC231" s="61" t="str">
        <f t="shared" si="35"/>
        <v>INR  Five Thousand Eight Hundred &amp; Sixty One  and Paise Sixty Only</v>
      </c>
      <c r="BD231" s="74">
        <v>85</v>
      </c>
      <c r="BE231" s="74">
        <f t="shared" si="36"/>
        <v>96.15</v>
      </c>
      <c r="BF231" s="77">
        <f t="shared" si="37"/>
        <v>3400</v>
      </c>
      <c r="BG231" s="15">
        <f t="shared" si="32"/>
        <v>169.08136896</v>
      </c>
      <c r="BH231" s="15">
        <v>127</v>
      </c>
      <c r="IE231" s="16"/>
      <c r="IF231" s="16"/>
      <c r="IG231" s="16"/>
      <c r="IH231" s="16"/>
      <c r="II231" s="16"/>
    </row>
    <row r="232" spans="1:243" s="15" customFormat="1" ht="46.5" customHeight="1">
      <c r="A232" s="27">
        <v>220</v>
      </c>
      <c r="B232" s="70" t="s">
        <v>506</v>
      </c>
      <c r="C232" s="48" t="s">
        <v>568</v>
      </c>
      <c r="D232" s="67">
        <v>5</v>
      </c>
      <c r="E232" s="68" t="s">
        <v>533</v>
      </c>
      <c r="F232" s="69">
        <v>283.84</v>
      </c>
      <c r="G232" s="62"/>
      <c r="H232" s="52"/>
      <c r="I232" s="51" t="s">
        <v>39</v>
      </c>
      <c r="J232" s="53">
        <f t="shared" si="26"/>
        <v>1</v>
      </c>
      <c r="K232" s="54" t="s">
        <v>64</v>
      </c>
      <c r="L232" s="54" t="s">
        <v>7</v>
      </c>
      <c r="M232" s="63"/>
      <c r="N232" s="62"/>
      <c r="O232" s="62"/>
      <c r="P232" s="64"/>
      <c r="Q232" s="62"/>
      <c r="R232" s="62"/>
      <c r="S232" s="64"/>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65">
        <f t="shared" si="33"/>
        <v>1419.2</v>
      </c>
      <c r="BB232" s="66">
        <f t="shared" si="34"/>
        <v>1419.2</v>
      </c>
      <c r="BC232" s="61" t="str">
        <f t="shared" si="35"/>
        <v>INR  One Thousand Four Hundred &amp; Nineteen  and Paise Twenty Only</v>
      </c>
      <c r="BD232" s="74">
        <v>85</v>
      </c>
      <c r="BE232" s="74">
        <f t="shared" si="36"/>
        <v>96.15</v>
      </c>
      <c r="BF232" s="77">
        <f t="shared" si="37"/>
        <v>425</v>
      </c>
      <c r="BG232" s="15">
        <f t="shared" si="32"/>
        <v>327.50140416</v>
      </c>
      <c r="BH232" s="15">
        <v>246</v>
      </c>
      <c r="IE232" s="16"/>
      <c r="IF232" s="16"/>
      <c r="IG232" s="16"/>
      <c r="IH232" s="16"/>
      <c r="II232" s="16"/>
    </row>
    <row r="233" spans="1:243" s="15" customFormat="1" ht="51.75" customHeight="1">
      <c r="A233" s="27">
        <v>221</v>
      </c>
      <c r="B233" s="70" t="s">
        <v>484</v>
      </c>
      <c r="C233" s="48" t="s">
        <v>569</v>
      </c>
      <c r="D233" s="67">
        <v>5</v>
      </c>
      <c r="E233" s="68" t="s">
        <v>533</v>
      </c>
      <c r="F233" s="69">
        <v>610.37</v>
      </c>
      <c r="G233" s="62"/>
      <c r="H233" s="52"/>
      <c r="I233" s="51" t="s">
        <v>39</v>
      </c>
      <c r="J233" s="53">
        <f t="shared" si="26"/>
        <v>1</v>
      </c>
      <c r="K233" s="54" t="s">
        <v>64</v>
      </c>
      <c r="L233" s="54" t="s">
        <v>7</v>
      </c>
      <c r="M233" s="63"/>
      <c r="N233" s="62"/>
      <c r="O233" s="62"/>
      <c r="P233" s="64"/>
      <c r="Q233" s="62"/>
      <c r="R233" s="62"/>
      <c r="S233" s="64"/>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65">
        <f t="shared" si="33"/>
        <v>3051.85</v>
      </c>
      <c r="BB233" s="66">
        <f t="shared" si="34"/>
        <v>3051.85</v>
      </c>
      <c r="BC233" s="61" t="str">
        <f t="shared" si="35"/>
        <v>INR  Three Thousand  &amp;Fifty One  and Paise Eighty Five Only</v>
      </c>
      <c r="BD233" s="74">
        <v>85</v>
      </c>
      <c r="BE233" s="74">
        <f t="shared" si="36"/>
        <v>96.15</v>
      </c>
      <c r="BF233" s="77">
        <f t="shared" si="37"/>
        <v>425</v>
      </c>
      <c r="BG233" s="15">
        <f t="shared" si="32"/>
        <v>704.25955488</v>
      </c>
      <c r="BH233" s="15">
        <v>529</v>
      </c>
      <c r="IE233" s="16"/>
      <c r="IF233" s="16"/>
      <c r="IG233" s="16"/>
      <c r="IH233" s="16"/>
      <c r="II233" s="16"/>
    </row>
    <row r="234" spans="1:243" s="15" customFormat="1" ht="58.5" customHeight="1">
      <c r="A234" s="27">
        <v>222</v>
      </c>
      <c r="B234" s="70" t="s">
        <v>507</v>
      </c>
      <c r="C234" s="48" t="s">
        <v>570</v>
      </c>
      <c r="D234" s="67">
        <v>2</v>
      </c>
      <c r="E234" s="68" t="s">
        <v>532</v>
      </c>
      <c r="F234" s="69">
        <v>468.45</v>
      </c>
      <c r="G234" s="62"/>
      <c r="H234" s="52"/>
      <c r="I234" s="51" t="s">
        <v>39</v>
      </c>
      <c r="J234" s="53">
        <f t="shared" si="26"/>
        <v>1</v>
      </c>
      <c r="K234" s="54" t="s">
        <v>64</v>
      </c>
      <c r="L234" s="54" t="s">
        <v>7</v>
      </c>
      <c r="M234" s="63"/>
      <c r="N234" s="62"/>
      <c r="O234" s="62"/>
      <c r="P234" s="64"/>
      <c r="Q234" s="62"/>
      <c r="R234" s="62"/>
      <c r="S234" s="64"/>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65">
        <f t="shared" si="33"/>
        <v>936.9</v>
      </c>
      <c r="BB234" s="66">
        <f t="shared" si="34"/>
        <v>936.9</v>
      </c>
      <c r="BC234" s="61" t="str">
        <f t="shared" si="35"/>
        <v>INR  Nine Hundred &amp; Thirty Six  and Paise Ninety Only</v>
      </c>
      <c r="BD234" s="74">
        <v>85</v>
      </c>
      <c r="BE234" s="74">
        <f t="shared" si="36"/>
        <v>96.15</v>
      </c>
      <c r="BF234" s="77">
        <f t="shared" si="37"/>
        <v>170</v>
      </c>
      <c r="BG234" s="15">
        <f t="shared" si="32"/>
        <v>540.5088528</v>
      </c>
      <c r="BH234" s="15">
        <v>406</v>
      </c>
      <c r="IE234" s="16"/>
      <c r="IF234" s="16"/>
      <c r="IG234" s="16"/>
      <c r="IH234" s="16"/>
      <c r="II234" s="16"/>
    </row>
    <row r="235" spans="1:243" s="15" customFormat="1" ht="65.25" customHeight="1">
      <c r="A235" s="27">
        <v>223</v>
      </c>
      <c r="B235" s="70" t="s">
        <v>485</v>
      </c>
      <c r="C235" s="48" t="s">
        <v>571</v>
      </c>
      <c r="D235" s="67">
        <v>4</v>
      </c>
      <c r="E235" s="68" t="s">
        <v>532</v>
      </c>
      <c r="F235" s="69">
        <v>261.92</v>
      </c>
      <c r="G235" s="62"/>
      <c r="H235" s="52"/>
      <c r="I235" s="51" t="s">
        <v>39</v>
      </c>
      <c r="J235" s="53">
        <f t="shared" si="26"/>
        <v>1</v>
      </c>
      <c r="K235" s="54" t="s">
        <v>64</v>
      </c>
      <c r="L235" s="54" t="s">
        <v>7</v>
      </c>
      <c r="M235" s="63"/>
      <c r="N235" s="62"/>
      <c r="O235" s="62"/>
      <c r="P235" s="64"/>
      <c r="Q235" s="62"/>
      <c r="R235" s="62"/>
      <c r="S235" s="64"/>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65">
        <f t="shared" si="33"/>
        <v>1047.68</v>
      </c>
      <c r="BB235" s="66">
        <f t="shared" si="34"/>
        <v>1047.68</v>
      </c>
      <c r="BC235" s="61" t="str">
        <f t="shared" si="35"/>
        <v>INR  One Thousand  &amp;Forty Seven  and Paise Sixty Eight Only</v>
      </c>
      <c r="BD235" s="74">
        <v>85</v>
      </c>
      <c r="BE235" s="74">
        <f t="shared" si="36"/>
        <v>96.15</v>
      </c>
      <c r="BF235" s="77">
        <f t="shared" si="37"/>
        <v>340</v>
      </c>
      <c r="BG235" s="15">
        <f t="shared" si="32"/>
        <v>302.20958208</v>
      </c>
      <c r="BH235" s="15">
        <v>227</v>
      </c>
      <c r="IE235" s="16"/>
      <c r="IF235" s="16"/>
      <c r="IG235" s="16"/>
      <c r="IH235" s="16"/>
      <c r="II235" s="16"/>
    </row>
    <row r="236" spans="1:243" s="15" customFormat="1" ht="72.75" customHeight="1">
      <c r="A236" s="27">
        <v>224</v>
      </c>
      <c r="B236" s="70" t="s">
        <v>486</v>
      </c>
      <c r="C236" s="48" t="s">
        <v>572</v>
      </c>
      <c r="D236" s="67">
        <v>8</v>
      </c>
      <c r="E236" s="68" t="s">
        <v>532</v>
      </c>
      <c r="F236" s="69">
        <v>115.38</v>
      </c>
      <c r="G236" s="62"/>
      <c r="H236" s="52"/>
      <c r="I236" s="51" t="s">
        <v>39</v>
      </c>
      <c r="J236" s="53">
        <f t="shared" si="26"/>
        <v>1</v>
      </c>
      <c r="K236" s="54" t="s">
        <v>64</v>
      </c>
      <c r="L236" s="54" t="s">
        <v>7</v>
      </c>
      <c r="M236" s="63"/>
      <c r="N236" s="62"/>
      <c r="O236" s="62"/>
      <c r="P236" s="64"/>
      <c r="Q236" s="62"/>
      <c r="R236" s="62"/>
      <c r="S236" s="64"/>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65">
        <f t="shared" si="27"/>
        <v>923.04</v>
      </c>
      <c r="BB236" s="66">
        <f t="shared" si="28"/>
        <v>923.04</v>
      </c>
      <c r="BC236" s="61" t="str">
        <f t="shared" si="29"/>
        <v>INR  Nine Hundred &amp; Twenty Three  and Paise Four Only</v>
      </c>
      <c r="BD236" s="74">
        <v>85</v>
      </c>
      <c r="BE236" s="74">
        <f t="shared" si="30"/>
        <v>96.15</v>
      </c>
      <c r="BF236" s="77">
        <f t="shared" si="31"/>
        <v>680</v>
      </c>
      <c r="BG236" s="15">
        <f t="shared" si="32"/>
        <v>133.12821312</v>
      </c>
      <c r="BH236" s="15">
        <v>100</v>
      </c>
      <c r="IE236" s="16"/>
      <c r="IF236" s="16"/>
      <c r="IG236" s="16"/>
      <c r="IH236" s="16"/>
      <c r="II236" s="16"/>
    </row>
    <row r="237" spans="1:243" s="15" customFormat="1" ht="87.75" customHeight="1">
      <c r="A237" s="27">
        <v>225</v>
      </c>
      <c r="B237" s="70" t="s">
        <v>508</v>
      </c>
      <c r="C237" s="48" t="s">
        <v>573</v>
      </c>
      <c r="D237" s="67">
        <v>30</v>
      </c>
      <c r="E237" s="68" t="s">
        <v>533</v>
      </c>
      <c r="F237" s="69">
        <v>198.46</v>
      </c>
      <c r="G237" s="62"/>
      <c r="H237" s="52"/>
      <c r="I237" s="51" t="s">
        <v>39</v>
      </c>
      <c r="J237" s="53">
        <f t="shared" si="26"/>
        <v>1</v>
      </c>
      <c r="K237" s="54" t="s">
        <v>64</v>
      </c>
      <c r="L237" s="54" t="s">
        <v>7</v>
      </c>
      <c r="M237" s="63"/>
      <c r="N237" s="62"/>
      <c r="O237" s="62"/>
      <c r="P237" s="64"/>
      <c r="Q237" s="62"/>
      <c r="R237" s="62"/>
      <c r="S237" s="64"/>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65">
        <f t="shared" si="27"/>
        <v>5953.8</v>
      </c>
      <c r="BB237" s="66">
        <f t="shared" si="28"/>
        <v>5953.8</v>
      </c>
      <c r="BC237" s="61" t="str">
        <f t="shared" si="29"/>
        <v>INR  Five Thousand Nine Hundred &amp; Fifty Three  and Paise Eighty Only</v>
      </c>
      <c r="BD237" s="74">
        <v>85</v>
      </c>
      <c r="BE237" s="74">
        <f t="shared" si="30"/>
        <v>96.15</v>
      </c>
      <c r="BF237" s="77">
        <f t="shared" si="31"/>
        <v>2550</v>
      </c>
      <c r="BG237" s="15">
        <f t="shared" si="32"/>
        <v>228.98791104</v>
      </c>
      <c r="BH237" s="15">
        <v>172</v>
      </c>
      <c r="IE237" s="16"/>
      <c r="IF237" s="16"/>
      <c r="IG237" s="16"/>
      <c r="IH237" s="16"/>
      <c r="II237" s="16"/>
    </row>
    <row r="238" spans="1:243" s="15" customFormat="1" ht="71.25" customHeight="1">
      <c r="A238" s="27">
        <v>226</v>
      </c>
      <c r="B238" s="70" t="s">
        <v>487</v>
      </c>
      <c r="C238" s="48" t="s">
        <v>574</v>
      </c>
      <c r="D238" s="67">
        <v>70</v>
      </c>
      <c r="E238" s="68" t="s">
        <v>533</v>
      </c>
      <c r="F238" s="69">
        <v>147.69</v>
      </c>
      <c r="G238" s="62"/>
      <c r="H238" s="52"/>
      <c r="I238" s="51" t="s">
        <v>39</v>
      </c>
      <c r="J238" s="53">
        <f t="shared" si="26"/>
        <v>1</v>
      </c>
      <c r="K238" s="54" t="s">
        <v>64</v>
      </c>
      <c r="L238" s="54" t="s">
        <v>7</v>
      </c>
      <c r="M238" s="63"/>
      <c r="N238" s="62"/>
      <c r="O238" s="62"/>
      <c r="P238" s="64"/>
      <c r="Q238" s="62"/>
      <c r="R238" s="62"/>
      <c r="S238" s="64"/>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65">
        <f t="shared" si="27"/>
        <v>10338.3</v>
      </c>
      <c r="BB238" s="66">
        <f t="shared" si="28"/>
        <v>10338.3</v>
      </c>
      <c r="BC238" s="61" t="str">
        <f t="shared" si="29"/>
        <v>INR  Ten Thousand Three Hundred &amp; Thirty Eight  and Paise Thirty Only</v>
      </c>
      <c r="BD238" s="74">
        <v>85</v>
      </c>
      <c r="BE238" s="74">
        <f t="shared" si="30"/>
        <v>96.15</v>
      </c>
      <c r="BF238" s="77">
        <f t="shared" si="31"/>
        <v>5950</v>
      </c>
      <c r="BG238" s="15">
        <f t="shared" si="32"/>
        <v>170.40826656</v>
      </c>
      <c r="BH238" s="15">
        <v>128</v>
      </c>
      <c r="IE238" s="16"/>
      <c r="IF238" s="16"/>
      <c r="IG238" s="16"/>
      <c r="IH238" s="16"/>
      <c r="II238" s="16"/>
    </row>
    <row r="239" spans="1:243" s="15" customFormat="1" ht="78.75" customHeight="1">
      <c r="A239" s="27">
        <v>227</v>
      </c>
      <c r="B239" s="70" t="s">
        <v>488</v>
      </c>
      <c r="C239" s="48" t="s">
        <v>575</v>
      </c>
      <c r="D239" s="67">
        <v>20</v>
      </c>
      <c r="E239" s="68" t="s">
        <v>533</v>
      </c>
      <c r="F239" s="69">
        <v>128.07</v>
      </c>
      <c r="G239" s="62"/>
      <c r="H239" s="52"/>
      <c r="I239" s="51" t="s">
        <v>39</v>
      </c>
      <c r="J239" s="53">
        <f t="shared" si="26"/>
        <v>1</v>
      </c>
      <c r="K239" s="54" t="s">
        <v>64</v>
      </c>
      <c r="L239" s="54" t="s">
        <v>7</v>
      </c>
      <c r="M239" s="63"/>
      <c r="N239" s="62"/>
      <c r="O239" s="62"/>
      <c r="P239" s="64"/>
      <c r="Q239" s="62"/>
      <c r="R239" s="62"/>
      <c r="S239" s="64"/>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65">
        <f t="shared" si="27"/>
        <v>2561.4</v>
      </c>
      <c r="BB239" s="66">
        <f t="shared" si="28"/>
        <v>2561.4</v>
      </c>
      <c r="BC239" s="61" t="str">
        <f t="shared" si="29"/>
        <v>INR  Two Thousand Five Hundred &amp; Sixty One  and Paise Forty Only</v>
      </c>
      <c r="BD239" s="74">
        <v>85</v>
      </c>
      <c r="BE239" s="74">
        <f t="shared" si="30"/>
        <v>96.15</v>
      </c>
      <c r="BF239" s="77">
        <f t="shared" si="31"/>
        <v>1700</v>
      </c>
      <c r="BG239" s="15">
        <f t="shared" si="32"/>
        <v>147.77023968</v>
      </c>
      <c r="BH239" s="15">
        <v>111</v>
      </c>
      <c r="IE239" s="16"/>
      <c r="IF239" s="16"/>
      <c r="IG239" s="16"/>
      <c r="IH239" s="16"/>
      <c r="II239" s="16"/>
    </row>
    <row r="240" spans="1:243" s="15" customFormat="1" ht="190.5" customHeight="1">
      <c r="A240" s="27">
        <v>228</v>
      </c>
      <c r="B240" s="70" t="s">
        <v>509</v>
      </c>
      <c r="C240" s="48" t="s">
        <v>576</v>
      </c>
      <c r="D240" s="67">
        <v>42</v>
      </c>
      <c r="E240" s="68" t="s">
        <v>534</v>
      </c>
      <c r="F240" s="69">
        <v>1209.21</v>
      </c>
      <c r="G240" s="62"/>
      <c r="H240" s="52"/>
      <c r="I240" s="51" t="s">
        <v>39</v>
      </c>
      <c r="J240" s="53">
        <f t="shared" si="26"/>
        <v>1</v>
      </c>
      <c r="K240" s="54" t="s">
        <v>64</v>
      </c>
      <c r="L240" s="54" t="s">
        <v>7</v>
      </c>
      <c r="M240" s="63"/>
      <c r="N240" s="62"/>
      <c r="O240" s="62"/>
      <c r="P240" s="64"/>
      <c r="Q240" s="62"/>
      <c r="R240" s="62"/>
      <c r="S240" s="64"/>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65">
        <f t="shared" si="27"/>
        <v>50786.82</v>
      </c>
      <c r="BB240" s="66">
        <f t="shared" si="28"/>
        <v>50786.82</v>
      </c>
      <c r="BC240" s="61" t="str">
        <f t="shared" si="29"/>
        <v>INR  Fifty Thousand Seven Hundred &amp; Eighty Six  and Paise Eighty Two Only</v>
      </c>
      <c r="BD240" s="74">
        <v>85</v>
      </c>
      <c r="BE240" s="74">
        <f t="shared" si="30"/>
        <v>96.15</v>
      </c>
      <c r="BF240" s="77">
        <f t="shared" si="31"/>
        <v>3570</v>
      </c>
      <c r="BG240" s="15">
        <f t="shared" si="32"/>
        <v>1395.21551904</v>
      </c>
      <c r="BH240" s="15">
        <v>1048</v>
      </c>
      <c r="IE240" s="16"/>
      <c r="IF240" s="16"/>
      <c r="IG240" s="16"/>
      <c r="IH240" s="16"/>
      <c r="II240" s="16"/>
    </row>
    <row r="241" spans="1:243" s="15" customFormat="1" ht="125.25" customHeight="1">
      <c r="A241" s="27">
        <v>229</v>
      </c>
      <c r="B241" s="70" t="s">
        <v>510</v>
      </c>
      <c r="C241" s="48" t="s">
        <v>577</v>
      </c>
      <c r="D241" s="67">
        <v>8</v>
      </c>
      <c r="E241" s="68" t="s">
        <v>534</v>
      </c>
      <c r="F241" s="69">
        <v>287.3</v>
      </c>
      <c r="G241" s="62"/>
      <c r="H241" s="52"/>
      <c r="I241" s="51" t="s">
        <v>39</v>
      </c>
      <c r="J241" s="53">
        <f t="shared" si="26"/>
        <v>1</v>
      </c>
      <c r="K241" s="54" t="s">
        <v>64</v>
      </c>
      <c r="L241" s="54" t="s">
        <v>7</v>
      </c>
      <c r="M241" s="63"/>
      <c r="N241" s="62"/>
      <c r="O241" s="62"/>
      <c r="P241" s="64"/>
      <c r="Q241" s="62"/>
      <c r="R241" s="62"/>
      <c r="S241" s="64"/>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65">
        <f t="shared" si="27"/>
        <v>2298.4</v>
      </c>
      <c r="BB241" s="66">
        <f t="shared" si="28"/>
        <v>2298.4</v>
      </c>
      <c r="BC241" s="61" t="str">
        <f t="shared" si="29"/>
        <v>INR  Two Thousand Two Hundred &amp; Ninety Eight  and Paise Forty Only</v>
      </c>
      <c r="BD241" s="74">
        <v>85</v>
      </c>
      <c r="BE241" s="74">
        <f t="shared" si="30"/>
        <v>96.15</v>
      </c>
      <c r="BF241" s="77">
        <f t="shared" si="31"/>
        <v>680</v>
      </c>
      <c r="BG241" s="15">
        <f t="shared" si="32"/>
        <v>331.4936352</v>
      </c>
      <c r="BH241" s="15">
        <v>249</v>
      </c>
      <c r="IE241" s="16"/>
      <c r="IF241" s="16"/>
      <c r="IG241" s="16"/>
      <c r="IH241" s="16"/>
      <c r="II241" s="16"/>
    </row>
    <row r="242" spans="1:243" s="15" customFormat="1" ht="137.25" customHeight="1">
      <c r="A242" s="27">
        <v>230</v>
      </c>
      <c r="B242" s="70" t="s">
        <v>511</v>
      </c>
      <c r="C242" s="48" t="s">
        <v>578</v>
      </c>
      <c r="D242" s="67">
        <v>5</v>
      </c>
      <c r="E242" s="68" t="s">
        <v>534</v>
      </c>
      <c r="F242" s="69">
        <v>1082.29</v>
      </c>
      <c r="G242" s="62"/>
      <c r="H242" s="52"/>
      <c r="I242" s="51" t="s">
        <v>39</v>
      </c>
      <c r="J242" s="53">
        <f t="shared" si="26"/>
        <v>1</v>
      </c>
      <c r="K242" s="54" t="s">
        <v>64</v>
      </c>
      <c r="L242" s="54" t="s">
        <v>7</v>
      </c>
      <c r="M242" s="63"/>
      <c r="N242" s="62"/>
      <c r="O242" s="62"/>
      <c r="P242" s="64"/>
      <c r="Q242" s="62"/>
      <c r="R242" s="62"/>
      <c r="S242" s="64"/>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65">
        <f t="shared" si="27"/>
        <v>5411.45</v>
      </c>
      <c r="BB242" s="66">
        <f t="shared" si="28"/>
        <v>5411.45</v>
      </c>
      <c r="BC242" s="61" t="str">
        <f t="shared" si="29"/>
        <v>INR  Five Thousand Four Hundred &amp; Eleven  and Paise Forty Five Only</v>
      </c>
      <c r="BD242" s="74">
        <v>85</v>
      </c>
      <c r="BE242" s="74">
        <f t="shared" si="30"/>
        <v>96.15</v>
      </c>
      <c r="BF242" s="77">
        <f t="shared" si="31"/>
        <v>425</v>
      </c>
      <c r="BG242" s="15">
        <f t="shared" si="32"/>
        <v>1248.77217696</v>
      </c>
      <c r="BH242" s="15">
        <v>938</v>
      </c>
      <c r="IE242" s="16"/>
      <c r="IF242" s="16"/>
      <c r="IG242" s="16"/>
      <c r="IH242" s="16"/>
      <c r="II242" s="16"/>
    </row>
    <row r="243" spans="1:243" s="15" customFormat="1" ht="219" customHeight="1">
      <c r="A243" s="27">
        <v>231</v>
      </c>
      <c r="B243" s="70" t="s">
        <v>512</v>
      </c>
      <c r="C243" s="48" t="s">
        <v>579</v>
      </c>
      <c r="D243" s="67">
        <v>75</v>
      </c>
      <c r="E243" s="68" t="s">
        <v>534</v>
      </c>
      <c r="F243" s="69">
        <v>853.83</v>
      </c>
      <c r="G243" s="62"/>
      <c r="H243" s="52"/>
      <c r="I243" s="51" t="s">
        <v>39</v>
      </c>
      <c r="J243" s="53">
        <f t="shared" si="26"/>
        <v>1</v>
      </c>
      <c r="K243" s="54" t="s">
        <v>64</v>
      </c>
      <c r="L243" s="54" t="s">
        <v>7</v>
      </c>
      <c r="M243" s="63"/>
      <c r="N243" s="62"/>
      <c r="O243" s="62"/>
      <c r="P243" s="64"/>
      <c r="Q243" s="62"/>
      <c r="R243" s="62"/>
      <c r="S243" s="64"/>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65">
        <f t="shared" si="27"/>
        <v>64037.25</v>
      </c>
      <c r="BB243" s="66">
        <f t="shared" si="28"/>
        <v>64037.25</v>
      </c>
      <c r="BC243" s="61" t="str">
        <f t="shared" si="29"/>
        <v>INR  Sixty Four Thousand  &amp;Thirty Seven  and Paise Twenty Five Only</v>
      </c>
      <c r="BD243" s="74">
        <v>85</v>
      </c>
      <c r="BE243" s="74">
        <f t="shared" si="30"/>
        <v>96.15</v>
      </c>
      <c r="BF243" s="77">
        <f t="shared" si="31"/>
        <v>6375</v>
      </c>
      <c r="BG243" s="15">
        <f t="shared" si="32"/>
        <v>985.16954592</v>
      </c>
      <c r="BH243" s="15">
        <v>740</v>
      </c>
      <c r="IE243" s="16"/>
      <c r="IF243" s="16"/>
      <c r="IG243" s="16"/>
      <c r="IH243" s="16"/>
      <c r="II243" s="16"/>
    </row>
    <row r="244" spans="1:243" s="15" customFormat="1" ht="144.75" customHeight="1">
      <c r="A244" s="27">
        <v>232</v>
      </c>
      <c r="B244" s="70" t="s">
        <v>513</v>
      </c>
      <c r="C244" s="48" t="s">
        <v>580</v>
      </c>
      <c r="D244" s="67">
        <v>8</v>
      </c>
      <c r="E244" s="68" t="s">
        <v>534</v>
      </c>
      <c r="F244" s="69">
        <v>87.69</v>
      </c>
      <c r="G244" s="62"/>
      <c r="H244" s="52"/>
      <c r="I244" s="51" t="s">
        <v>39</v>
      </c>
      <c r="J244" s="53">
        <f t="shared" si="26"/>
        <v>1</v>
      </c>
      <c r="K244" s="54" t="s">
        <v>64</v>
      </c>
      <c r="L244" s="54" t="s">
        <v>7</v>
      </c>
      <c r="M244" s="63"/>
      <c r="N244" s="62"/>
      <c r="O244" s="62"/>
      <c r="P244" s="64"/>
      <c r="Q244" s="62"/>
      <c r="R244" s="62"/>
      <c r="S244" s="64"/>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65">
        <f t="shared" si="27"/>
        <v>701.52</v>
      </c>
      <c r="BB244" s="66">
        <f t="shared" si="28"/>
        <v>701.52</v>
      </c>
      <c r="BC244" s="61" t="str">
        <f t="shared" si="29"/>
        <v>INR  Seven Hundred &amp; One  and Paise Fifty Two Only</v>
      </c>
      <c r="BD244" s="74">
        <v>85</v>
      </c>
      <c r="BE244" s="74">
        <f t="shared" si="30"/>
        <v>96.15</v>
      </c>
      <c r="BF244" s="77">
        <f t="shared" si="31"/>
        <v>680</v>
      </c>
      <c r="BG244" s="15">
        <f t="shared" si="32"/>
        <v>101.17882656</v>
      </c>
      <c r="BH244" s="15">
        <v>76</v>
      </c>
      <c r="IE244" s="16"/>
      <c r="IF244" s="16"/>
      <c r="IG244" s="16"/>
      <c r="IH244" s="16"/>
      <c r="II244" s="16"/>
    </row>
    <row r="245" spans="1:243" s="15" customFormat="1" ht="142.5" customHeight="1">
      <c r="A245" s="27">
        <v>233</v>
      </c>
      <c r="B245" s="70" t="s">
        <v>489</v>
      </c>
      <c r="C245" s="48" t="s">
        <v>581</v>
      </c>
      <c r="D245" s="67">
        <v>16</v>
      </c>
      <c r="E245" s="68" t="s">
        <v>534</v>
      </c>
      <c r="F245" s="69">
        <v>789.22</v>
      </c>
      <c r="G245" s="62"/>
      <c r="H245" s="52"/>
      <c r="I245" s="51" t="s">
        <v>39</v>
      </c>
      <c r="J245" s="53">
        <f t="shared" si="26"/>
        <v>1</v>
      </c>
      <c r="K245" s="54" t="s">
        <v>64</v>
      </c>
      <c r="L245" s="54" t="s">
        <v>7</v>
      </c>
      <c r="M245" s="63"/>
      <c r="N245" s="62"/>
      <c r="O245" s="62"/>
      <c r="P245" s="64"/>
      <c r="Q245" s="62"/>
      <c r="R245" s="62"/>
      <c r="S245" s="64"/>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65">
        <f t="shared" si="27"/>
        <v>12627.52</v>
      </c>
      <c r="BB245" s="66">
        <f t="shared" si="28"/>
        <v>12627.52</v>
      </c>
      <c r="BC245" s="61" t="str">
        <f t="shared" si="29"/>
        <v>INR  Twelve Thousand Six Hundred &amp; Twenty Seven  and Paise Fifty Two Only</v>
      </c>
      <c r="BD245" s="74">
        <v>85</v>
      </c>
      <c r="BE245" s="74">
        <f t="shared" si="30"/>
        <v>96.15</v>
      </c>
      <c r="BF245" s="77">
        <f t="shared" si="31"/>
        <v>1360</v>
      </c>
      <c r="BG245" s="15">
        <f t="shared" si="32"/>
        <v>910.62097728</v>
      </c>
      <c r="BH245" s="15">
        <v>684</v>
      </c>
      <c r="IE245" s="16"/>
      <c r="IF245" s="16"/>
      <c r="IG245" s="16"/>
      <c r="IH245" s="16"/>
      <c r="II245" s="16"/>
    </row>
    <row r="246" spans="1:243" s="15" customFormat="1" ht="69" customHeight="1">
      <c r="A246" s="27">
        <v>234</v>
      </c>
      <c r="B246" s="70" t="s">
        <v>514</v>
      </c>
      <c r="C246" s="48" t="s">
        <v>582</v>
      </c>
      <c r="D246" s="67">
        <v>2</v>
      </c>
      <c r="E246" s="68" t="s">
        <v>535</v>
      </c>
      <c r="F246" s="69">
        <v>331.15</v>
      </c>
      <c r="G246" s="62"/>
      <c r="H246" s="52"/>
      <c r="I246" s="51" t="s">
        <v>39</v>
      </c>
      <c r="J246" s="53">
        <f t="shared" si="26"/>
        <v>1</v>
      </c>
      <c r="K246" s="54" t="s">
        <v>64</v>
      </c>
      <c r="L246" s="54" t="s">
        <v>7</v>
      </c>
      <c r="M246" s="63"/>
      <c r="N246" s="62"/>
      <c r="O246" s="62"/>
      <c r="P246" s="64"/>
      <c r="Q246" s="62"/>
      <c r="R246" s="62"/>
      <c r="S246" s="64"/>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65">
        <f t="shared" si="27"/>
        <v>662.3</v>
      </c>
      <c r="BB246" s="66">
        <f t="shared" si="28"/>
        <v>662.3</v>
      </c>
      <c r="BC246" s="61" t="str">
        <f t="shared" si="29"/>
        <v>INR  Six Hundred &amp; Sixty Two  and Paise Thirty Only</v>
      </c>
      <c r="BD246" s="74">
        <v>85</v>
      </c>
      <c r="BE246" s="74">
        <f t="shared" si="30"/>
        <v>96.15</v>
      </c>
      <c r="BF246" s="77">
        <f t="shared" si="31"/>
        <v>170</v>
      </c>
      <c r="BG246" s="15">
        <f t="shared" si="32"/>
        <v>382.0888176</v>
      </c>
      <c r="BH246" s="15">
        <v>287</v>
      </c>
      <c r="IE246" s="16"/>
      <c r="IF246" s="16"/>
      <c r="IG246" s="16"/>
      <c r="IH246" s="16"/>
      <c r="II246" s="16"/>
    </row>
    <row r="247" spans="1:243" s="15" customFormat="1" ht="85.5" customHeight="1">
      <c r="A247" s="27">
        <v>235</v>
      </c>
      <c r="B247" s="70" t="s">
        <v>515</v>
      </c>
      <c r="C247" s="48" t="s">
        <v>583</v>
      </c>
      <c r="D247" s="67">
        <v>6</v>
      </c>
      <c r="E247" s="68" t="s">
        <v>532</v>
      </c>
      <c r="F247" s="69">
        <v>1120.36</v>
      </c>
      <c r="G247" s="62"/>
      <c r="H247" s="52"/>
      <c r="I247" s="51" t="s">
        <v>39</v>
      </c>
      <c r="J247" s="53">
        <f t="shared" si="26"/>
        <v>1</v>
      </c>
      <c r="K247" s="54" t="s">
        <v>64</v>
      </c>
      <c r="L247" s="54" t="s">
        <v>7</v>
      </c>
      <c r="M247" s="63"/>
      <c r="N247" s="62"/>
      <c r="O247" s="62"/>
      <c r="P247" s="64"/>
      <c r="Q247" s="62"/>
      <c r="R247" s="62"/>
      <c r="S247" s="64"/>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65">
        <f t="shared" si="27"/>
        <v>6722.16</v>
      </c>
      <c r="BB247" s="66">
        <f t="shared" si="28"/>
        <v>6722.16</v>
      </c>
      <c r="BC247" s="61" t="str">
        <f t="shared" si="29"/>
        <v>INR  Six Thousand Seven Hundred &amp; Twenty Two  and Paise Sixteen Only</v>
      </c>
      <c r="BD247" s="74">
        <v>85</v>
      </c>
      <c r="BE247" s="74">
        <f t="shared" si="30"/>
        <v>96.15</v>
      </c>
      <c r="BF247" s="77">
        <f t="shared" si="31"/>
        <v>510</v>
      </c>
      <c r="BG247" s="15">
        <f t="shared" si="32"/>
        <v>1292.69825664</v>
      </c>
      <c r="BH247" s="15">
        <v>971</v>
      </c>
      <c r="IE247" s="16"/>
      <c r="IF247" s="16"/>
      <c r="IG247" s="16"/>
      <c r="IH247" s="16"/>
      <c r="II247" s="16"/>
    </row>
    <row r="248" spans="1:243" s="15" customFormat="1" ht="84.75" customHeight="1">
      <c r="A248" s="27">
        <v>236</v>
      </c>
      <c r="B248" s="70" t="s">
        <v>516</v>
      </c>
      <c r="C248" s="48" t="s">
        <v>584</v>
      </c>
      <c r="D248" s="67">
        <v>2</v>
      </c>
      <c r="E248" s="68" t="s">
        <v>532</v>
      </c>
      <c r="F248" s="69">
        <v>904.6</v>
      </c>
      <c r="G248" s="62"/>
      <c r="H248" s="52"/>
      <c r="I248" s="51" t="s">
        <v>39</v>
      </c>
      <c r="J248" s="53">
        <f t="shared" si="26"/>
        <v>1</v>
      </c>
      <c r="K248" s="54" t="s">
        <v>64</v>
      </c>
      <c r="L248" s="54" t="s">
        <v>7</v>
      </c>
      <c r="M248" s="63"/>
      <c r="N248" s="62"/>
      <c r="O248" s="62"/>
      <c r="P248" s="64"/>
      <c r="Q248" s="62"/>
      <c r="R248" s="62"/>
      <c r="S248" s="64"/>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65">
        <f t="shared" si="27"/>
        <v>1809.2</v>
      </c>
      <c r="BB248" s="66">
        <f t="shared" si="28"/>
        <v>1809.2</v>
      </c>
      <c r="BC248" s="61" t="str">
        <f t="shared" si="29"/>
        <v>INR  One Thousand Eight Hundred &amp; Nine  and Paise Twenty Only</v>
      </c>
      <c r="BD248" s="74">
        <v>85</v>
      </c>
      <c r="BE248" s="74">
        <f t="shared" si="30"/>
        <v>96.15</v>
      </c>
      <c r="BF248" s="77">
        <f t="shared" si="31"/>
        <v>170</v>
      </c>
      <c r="BG248" s="15">
        <f t="shared" si="32"/>
        <v>1043.7491904</v>
      </c>
      <c r="BH248" s="15">
        <v>784</v>
      </c>
      <c r="IE248" s="16"/>
      <c r="IF248" s="16"/>
      <c r="IG248" s="16"/>
      <c r="IH248" s="16"/>
      <c r="II248" s="16"/>
    </row>
    <row r="249" spans="1:243" s="15" customFormat="1" ht="92.25" customHeight="1">
      <c r="A249" s="27">
        <v>237</v>
      </c>
      <c r="B249" s="70" t="s">
        <v>517</v>
      </c>
      <c r="C249" s="48" t="s">
        <v>585</v>
      </c>
      <c r="D249" s="67">
        <v>2</v>
      </c>
      <c r="E249" s="68" t="s">
        <v>532</v>
      </c>
      <c r="F249" s="69">
        <v>225</v>
      </c>
      <c r="G249" s="62"/>
      <c r="H249" s="52"/>
      <c r="I249" s="51" t="s">
        <v>39</v>
      </c>
      <c r="J249" s="53">
        <f t="shared" si="26"/>
        <v>1</v>
      </c>
      <c r="K249" s="54" t="s">
        <v>64</v>
      </c>
      <c r="L249" s="54" t="s">
        <v>7</v>
      </c>
      <c r="M249" s="63"/>
      <c r="N249" s="62"/>
      <c r="O249" s="62"/>
      <c r="P249" s="64"/>
      <c r="Q249" s="62"/>
      <c r="R249" s="62"/>
      <c r="S249" s="64"/>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65">
        <f t="shared" si="27"/>
        <v>450</v>
      </c>
      <c r="BB249" s="66">
        <f t="shared" si="28"/>
        <v>450</v>
      </c>
      <c r="BC249" s="61" t="str">
        <f t="shared" si="29"/>
        <v>INR  Four Hundred &amp; Fifty  Only</v>
      </c>
      <c r="BD249" s="74">
        <v>85</v>
      </c>
      <c r="BE249" s="74">
        <f t="shared" si="30"/>
        <v>96.15</v>
      </c>
      <c r="BF249" s="77">
        <f t="shared" si="31"/>
        <v>170</v>
      </c>
      <c r="BG249" s="15">
        <f t="shared" si="32"/>
        <v>259.6104</v>
      </c>
      <c r="BH249" s="15">
        <v>195</v>
      </c>
      <c r="IE249" s="16"/>
      <c r="IF249" s="16"/>
      <c r="IG249" s="16"/>
      <c r="IH249" s="16"/>
      <c r="II249" s="16"/>
    </row>
    <row r="250" spans="1:243" s="15" customFormat="1" ht="100.5" customHeight="1">
      <c r="A250" s="27">
        <v>238</v>
      </c>
      <c r="B250" s="70" t="s">
        <v>518</v>
      </c>
      <c r="C250" s="48" t="s">
        <v>586</v>
      </c>
      <c r="D250" s="67">
        <v>2</v>
      </c>
      <c r="E250" s="68" t="s">
        <v>532</v>
      </c>
      <c r="F250" s="69">
        <v>526.14</v>
      </c>
      <c r="G250" s="62"/>
      <c r="H250" s="52"/>
      <c r="I250" s="51" t="s">
        <v>39</v>
      </c>
      <c r="J250" s="53">
        <f t="shared" si="26"/>
        <v>1</v>
      </c>
      <c r="K250" s="54" t="s">
        <v>64</v>
      </c>
      <c r="L250" s="54" t="s">
        <v>7</v>
      </c>
      <c r="M250" s="63"/>
      <c r="N250" s="62"/>
      <c r="O250" s="62"/>
      <c r="P250" s="64"/>
      <c r="Q250" s="62"/>
      <c r="R250" s="62"/>
      <c r="S250" s="64"/>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65">
        <f t="shared" si="27"/>
        <v>1052.28</v>
      </c>
      <c r="BB250" s="66">
        <f t="shared" si="28"/>
        <v>1052.28</v>
      </c>
      <c r="BC250" s="61" t="str">
        <f t="shared" si="29"/>
        <v>INR  One Thousand  &amp;Fifty Two  and Paise Twenty Eight Only</v>
      </c>
      <c r="BD250" s="74">
        <v>85</v>
      </c>
      <c r="BE250" s="74">
        <f t="shared" si="30"/>
        <v>96.15</v>
      </c>
      <c r="BF250" s="77">
        <f t="shared" si="31"/>
        <v>170</v>
      </c>
      <c r="BG250" s="15">
        <f t="shared" si="32"/>
        <v>607.07295936</v>
      </c>
      <c r="BH250" s="15">
        <v>456</v>
      </c>
      <c r="IE250" s="16"/>
      <c r="IF250" s="16"/>
      <c r="IG250" s="16"/>
      <c r="IH250" s="16"/>
      <c r="II250" s="16"/>
    </row>
    <row r="251" spans="1:243" s="15" customFormat="1" ht="111.75" customHeight="1">
      <c r="A251" s="27">
        <v>239</v>
      </c>
      <c r="B251" s="70" t="s">
        <v>519</v>
      </c>
      <c r="C251" s="48" t="s">
        <v>587</v>
      </c>
      <c r="D251" s="67">
        <v>4</v>
      </c>
      <c r="E251" s="68" t="s">
        <v>532</v>
      </c>
      <c r="F251" s="69">
        <v>301.15</v>
      </c>
      <c r="G251" s="62"/>
      <c r="H251" s="52"/>
      <c r="I251" s="51" t="s">
        <v>39</v>
      </c>
      <c r="J251" s="53">
        <f t="shared" si="26"/>
        <v>1</v>
      </c>
      <c r="K251" s="54" t="s">
        <v>64</v>
      </c>
      <c r="L251" s="54" t="s">
        <v>7</v>
      </c>
      <c r="M251" s="63"/>
      <c r="N251" s="62"/>
      <c r="O251" s="62"/>
      <c r="P251" s="64"/>
      <c r="Q251" s="62"/>
      <c r="R251" s="62"/>
      <c r="S251" s="64"/>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65">
        <f t="shared" si="27"/>
        <v>1204.6</v>
      </c>
      <c r="BB251" s="66">
        <f t="shared" si="28"/>
        <v>1204.6</v>
      </c>
      <c r="BC251" s="61" t="str">
        <f t="shared" si="29"/>
        <v>INR  One Thousand Two Hundred &amp; Four  and Paise Sixty Only</v>
      </c>
      <c r="BD251" s="74">
        <v>85</v>
      </c>
      <c r="BE251" s="74">
        <f t="shared" si="30"/>
        <v>96.15</v>
      </c>
      <c r="BF251" s="77">
        <f t="shared" si="31"/>
        <v>340</v>
      </c>
      <c r="BG251" s="15">
        <f t="shared" si="32"/>
        <v>347.4740976</v>
      </c>
      <c r="BH251" s="15">
        <v>261</v>
      </c>
      <c r="IE251" s="16"/>
      <c r="IF251" s="16"/>
      <c r="IG251" s="16"/>
      <c r="IH251" s="16"/>
      <c r="II251" s="16"/>
    </row>
    <row r="252" spans="1:243" s="15" customFormat="1" ht="111.75" customHeight="1">
      <c r="A252" s="27">
        <v>240</v>
      </c>
      <c r="B252" s="70" t="s">
        <v>490</v>
      </c>
      <c r="C252" s="48" t="s">
        <v>588</v>
      </c>
      <c r="D252" s="67">
        <v>4</v>
      </c>
      <c r="E252" s="68" t="s">
        <v>532</v>
      </c>
      <c r="F252" s="69">
        <v>468.45</v>
      </c>
      <c r="G252" s="62"/>
      <c r="H252" s="52"/>
      <c r="I252" s="51" t="s">
        <v>39</v>
      </c>
      <c r="J252" s="53">
        <f t="shared" si="26"/>
        <v>1</v>
      </c>
      <c r="K252" s="54" t="s">
        <v>64</v>
      </c>
      <c r="L252" s="54" t="s">
        <v>7</v>
      </c>
      <c r="M252" s="63"/>
      <c r="N252" s="62"/>
      <c r="O252" s="62"/>
      <c r="P252" s="64"/>
      <c r="Q252" s="62"/>
      <c r="R252" s="62"/>
      <c r="S252" s="64"/>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65">
        <f t="shared" si="27"/>
        <v>1873.8</v>
      </c>
      <c r="BB252" s="66">
        <f t="shared" si="28"/>
        <v>1873.8</v>
      </c>
      <c r="BC252" s="61" t="str">
        <f t="shared" si="29"/>
        <v>INR  One Thousand Eight Hundred &amp; Seventy Three  and Paise Eighty Only</v>
      </c>
      <c r="BD252" s="74">
        <v>85</v>
      </c>
      <c r="BE252" s="74">
        <f t="shared" si="30"/>
        <v>96.15</v>
      </c>
      <c r="BF252" s="77">
        <f t="shared" si="31"/>
        <v>340</v>
      </c>
      <c r="BG252" s="15">
        <f t="shared" si="32"/>
        <v>540.5088528</v>
      </c>
      <c r="BH252" s="15">
        <v>406</v>
      </c>
      <c r="IE252" s="16"/>
      <c r="IF252" s="16"/>
      <c r="IG252" s="16"/>
      <c r="IH252" s="16"/>
      <c r="II252" s="16"/>
    </row>
    <row r="253" spans="1:243" s="15" customFormat="1" ht="111" customHeight="1">
      <c r="A253" s="27">
        <v>241</v>
      </c>
      <c r="B253" s="70" t="s">
        <v>491</v>
      </c>
      <c r="C253" s="48" t="s">
        <v>589</v>
      </c>
      <c r="D253" s="67">
        <v>2</v>
      </c>
      <c r="E253" s="68" t="s">
        <v>532</v>
      </c>
      <c r="F253" s="69">
        <v>603.45</v>
      </c>
      <c r="G253" s="62"/>
      <c r="H253" s="52"/>
      <c r="I253" s="51" t="s">
        <v>39</v>
      </c>
      <c r="J253" s="53">
        <f t="shared" si="26"/>
        <v>1</v>
      </c>
      <c r="K253" s="54" t="s">
        <v>64</v>
      </c>
      <c r="L253" s="54" t="s">
        <v>7</v>
      </c>
      <c r="M253" s="63"/>
      <c r="N253" s="62"/>
      <c r="O253" s="62"/>
      <c r="P253" s="64"/>
      <c r="Q253" s="62"/>
      <c r="R253" s="62"/>
      <c r="S253" s="64"/>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65">
        <f t="shared" si="27"/>
        <v>1206.9</v>
      </c>
      <c r="BB253" s="66">
        <f t="shared" si="28"/>
        <v>1206.9</v>
      </c>
      <c r="BC253" s="61" t="str">
        <f t="shared" si="29"/>
        <v>INR  One Thousand Two Hundred &amp; Six  and Paise Ninety Only</v>
      </c>
      <c r="BD253" s="74">
        <v>85</v>
      </c>
      <c r="BE253" s="74">
        <f t="shared" si="30"/>
        <v>96.15</v>
      </c>
      <c r="BF253" s="77">
        <f t="shared" si="31"/>
        <v>170</v>
      </c>
      <c r="BG253" s="15">
        <f t="shared" si="32"/>
        <v>696.2750928</v>
      </c>
      <c r="BH253" s="15">
        <v>523</v>
      </c>
      <c r="IE253" s="16"/>
      <c r="IF253" s="16"/>
      <c r="IG253" s="16"/>
      <c r="IH253" s="16"/>
      <c r="II253" s="16"/>
    </row>
    <row r="254" spans="1:243" s="15" customFormat="1" ht="66" customHeight="1">
      <c r="A254" s="27">
        <v>242</v>
      </c>
      <c r="B254" s="70" t="s">
        <v>520</v>
      </c>
      <c r="C254" s="48" t="s">
        <v>590</v>
      </c>
      <c r="D254" s="67">
        <v>80</v>
      </c>
      <c r="E254" s="68" t="s">
        <v>533</v>
      </c>
      <c r="F254" s="69">
        <v>58.85</v>
      </c>
      <c r="G254" s="62"/>
      <c r="H254" s="52"/>
      <c r="I254" s="51" t="s">
        <v>39</v>
      </c>
      <c r="J254" s="53">
        <f t="shared" si="26"/>
        <v>1</v>
      </c>
      <c r="K254" s="54" t="s">
        <v>64</v>
      </c>
      <c r="L254" s="54" t="s">
        <v>7</v>
      </c>
      <c r="M254" s="63"/>
      <c r="N254" s="62"/>
      <c r="O254" s="62"/>
      <c r="P254" s="64"/>
      <c r="Q254" s="62"/>
      <c r="R254" s="62"/>
      <c r="S254" s="64"/>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65">
        <f t="shared" si="27"/>
        <v>4708</v>
      </c>
      <c r="BB254" s="66">
        <f t="shared" si="28"/>
        <v>4708</v>
      </c>
      <c r="BC254" s="61" t="str">
        <f t="shared" si="29"/>
        <v>INR  Four Thousand Seven Hundred &amp; Eight  Only</v>
      </c>
      <c r="BD254" s="74">
        <v>85</v>
      </c>
      <c r="BE254" s="74">
        <f t="shared" si="30"/>
        <v>96.15</v>
      </c>
      <c r="BF254" s="77">
        <f t="shared" si="31"/>
        <v>6800</v>
      </c>
      <c r="BG254" s="15">
        <f t="shared" si="32"/>
        <v>67.9025424</v>
      </c>
      <c r="BH254" s="15">
        <v>51</v>
      </c>
      <c r="IE254" s="16"/>
      <c r="IF254" s="16"/>
      <c r="IG254" s="16"/>
      <c r="IH254" s="16"/>
      <c r="II254" s="16"/>
    </row>
    <row r="255" spans="1:243" s="15" customFormat="1" ht="76.5" customHeight="1">
      <c r="A255" s="27">
        <v>243</v>
      </c>
      <c r="B255" s="70" t="s">
        <v>492</v>
      </c>
      <c r="C255" s="48" t="s">
        <v>591</v>
      </c>
      <c r="D255" s="67">
        <v>40</v>
      </c>
      <c r="E255" s="68" t="s">
        <v>533</v>
      </c>
      <c r="F255" s="69">
        <v>79.61</v>
      </c>
      <c r="G255" s="62"/>
      <c r="H255" s="52"/>
      <c r="I255" s="51" t="s">
        <v>39</v>
      </c>
      <c r="J255" s="53">
        <f t="shared" si="26"/>
        <v>1</v>
      </c>
      <c r="K255" s="54" t="s">
        <v>64</v>
      </c>
      <c r="L255" s="54" t="s">
        <v>7</v>
      </c>
      <c r="M255" s="63"/>
      <c r="N255" s="62"/>
      <c r="O255" s="62"/>
      <c r="P255" s="64"/>
      <c r="Q255" s="62"/>
      <c r="R255" s="62"/>
      <c r="S255" s="64"/>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65">
        <f t="shared" si="27"/>
        <v>3184.4</v>
      </c>
      <c r="BB255" s="66">
        <f t="shared" si="28"/>
        <v>3184.4</v>
      </c>
      <c r="BC255" s="61" t="str">
        <f t="shared" si="29"/>
        <v>INR  Three Thousand One Hundred &amp; Eighty Four  and Paise Forty Only</v>
      </c>
      <c r="BD255" s="74">
        <v>85</v>
      </c>
      <c r="BE255" s="74">
        <f t="shared" si="30"/>
        <v>96.15</v>
      </c>
      <c r="BF255" s="77">
        <f t="shared" si="31"/>
        <v>3400</v>
      </c>
      <c r="BG255" s="15">
        <f t="shared" si="32"/>
        <v>91.85592864</v>
      </c>
      <c r="BH255" s="15">
        <v>69</v>
      </c>
      <c r="IE255" s="16"/>
      <c r="IF255" s="16"/>
      <c r="IG255" s="16"/>
      <c r="IH255" s="16"/>
      <c r="II255" s="16"/>
    </row>
    <row r="256" spans="1:243" s="15" customFormat="1" ht="122.25" customHeight="1">
      <c r="A256" s="27">
        <v>244</v>
      </c>
      <c r="B256" s="70" t="s">
        <v>521</v>
      </c>
      <c r="C256" s="48" t="s">
        <v>592</v>
      </c>
      <c r="D256" s="67">
        <v>100</v>
      </c>
      <c r="E256" s="68" t="s">
        <v>533</v>
      </c>
      <c r="F256" s="69">
        <v>72.69</v>
      </c>
      <c r="G256" s="62"/>
      <c r="H256" s="52"/>
      <c r="I256" s="51" t="s">
        <v>39</v>
      </c>
      <c r="J256" s="53">
        <f t="shared" si="26"/>
        <v>1</v>
      </c>
      <c r="K256" s="54" t="s">
        <v>64</v>
      </c>
      <c r="L256" s="54" t="s">
        <v>7</v>
      </c>
      <c r="M256" s="63"/>
      <c r="N256" s="62"/>
      <c r="O256" s="62"/>
      <c r="P256" s="64"/>
      <c r="Q256" s="62"/>
      <c r="R256" s="62"/>
      <c r="S256" s="64"/>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65">
        <f t="shared" si="27"/>
        <v>7269</v>
      </c>
      <c r="BB256" s="66">
        <f t="shared" si="28"/>
        <v>7269</v>
      </c>
      <c r="BC256" s="61" t="str">
        <f t="shared" si="29"/>
        <v>INR  Seven Thousand Two Hundred &amp; Sixty Nine  Only</v>
      </c>
      <c r="BD256" s="74">
        <v>85</v>
      </c>
      <c r="BE256" s="74">
        <f t="shared" si="30"/>
        <v>96.15</v>
      </c>
      <c r="BF256" s="77">
        <f t="shared" si="31"/>
        <v>8500</v>
      </c>
      <c r="BG256" s="15">
        <f t="shared" si="32"/>
        <v>83.87146656</v>
      </c>
      <c r="BH256" s="15">
        <v>63</v>
      </c>
      <c r="IE256" s="16"/>
      <c r="IF256" s="16"/>
      <c r="IG256" s="16"/>
      <c r="IH256" s="16"/>
      <c r="II256" s="16"/>
    </row>
    <row r="257" spans="1:243" s="15" customFormat="1" ht="117.75" customHeight="1">
      <c r="A257" s="27">
        <v>245</v>
      </c>
      <c r="B257" s="70" t="s">
        <v>493</v>
      </c>
      <c r="C257" s="48" t="s">
        <v>593</v>
      </c>
      <c r="D257" s="67">
        <v>120</v>
      </c>
      <c r="E257" s="68" t="s">
        <v>533</v>
      </c>
      <c r="F257" s="69">
        <v>88.84</v>
      </c>
      <c r="G257" s="62"/>
      <c r="H257" s="52"/>
      <c r="I257" s="51" t="s">
        <v>39</v>
      </c>
      <c r="J257" s="53">
        <f t="shared" si="26"/>
        <v>1</v>
      </c>
      <c r="K257" s="54" t="s">
        <v>64</v>
      </c>
      <c r="L257" s="54" t="s">
        <v>7</v>
      </c>
      <c r="M257" s="63"/>
      <c r="N257" s="62"/>
      <c r="O257" s="62"/>
      <c r="P257" s="64"/>
      <c r="Q257" s="62"/>
      <c r="R257" s="62"/>
      <c r="S257" s="64"/>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65">
        <f t="shared" si="27"/>
        <v>10660.8</v>
      </c>
      <c r="BB257" s="66">
        <f t="shared" si="28"/>
        <v>10660.8</v>
      </c>
      <c r="BC257" s="61" t="str">
        <f t="shared" si="29"/>
        <v>INR  Ten Thousand Six Hundred &amp; Sixty  and Paise Eighty Only</v>
      </c>
      <c r="BD257" s="74">
        <v>85</v>
      </c>
      <c r="BE257" s="74">
        <f t="shared" si="30"/>
        <v>96.15</v>
      </c>
      <c r="BF257" s="77">
        <f t="shared" si="31"/>
        <v>10200</v>
      </c>
      <c r="BG257" s="15">
        <f t="shared" si="32"/>
        <v>102.50572416</v>
      </c>
      <c r="BH257" s="15">
        <v>77</v>
      </c>
      <c r="IE257" s="16"/>
      <c r="IF257" s="16"/>
      <c r="IG257" s="16"/>
      <c r="IH257" s="16"/>
      <c r="II257" s="16"/>
    </row>
    <row r="258" spans="1:243" s="15" customFormat="1" ht="61.5" customHeight="1">
      <c r="A258" s="27">
        <v>246</v>
      </c>
      <c r="B258" s="70" t="s">
        <v>522</v>
      </c>
      <c r="C258" s="48" t="s">
        <v>594</v>
      </c>
      <c r="D258" s="67">
        <v>64</v>
      </c>
      <c r="E258" s="68" t="s">
        <v>532</v>
      </c>
      <c r="F258" s="69">
        <v>185.77</v>
      </c>
      <c r="G258" s="62"/>
      <c r="H258" s="52"/>
      <c r="I258" s="51" t="s">
        <v>39</v>
      </c>
      <c r="J258" s="53">
        <f t="shared" si="26"/>
        <v>1</v>
      </c>
      <c r="K258" s="54" t="s">
        <v>64</v>
      </c>
      <c r="L258" s="54" t="s">
        <v>7</v>
      </c>
      <c r="M258" s="63"/>
      <c r="N258" s="62"/>
      <c r="O258" s="62"/>
      <c r="P258" s="64"/>
      <c r="Q258" s="62"/>
      <c r="R258" s="62"/>
      <c r="S258" s="64"/>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65">
        <f t="shared" si="27"/>
        <v>11889.28</v>
      </c>
      <c r="BB258" s="66">
        <f t="shared" si="28"/>
        <v>11889.28</v>
      </c>
      <c r="BC258" s="61" t="str">
        <f t="shared" si="29"/>
        <v>INR  Eleven Thousand Eight Hundred &amp; Eighty Nine  and Paise Twenty Eight Only</v>
      </c>
      <c r="BD258" s="74">
        <v>85</v>
      </c>
      <c r="BE258" s="74">
        <f t="shared" si="30"/>
        <v>96.15</v>
      </c>
      <c r="BF258" s="77">
        <f t="shared" si="31"/>
        <v>5440</v>
      </c>
      <c r="BG258" s="15">
        <f t="shared" si="32"/>
        <v>214.34588448</v>
      </c>
      <c r="BH258" s="15">
        <v>161</v>
      </c>
      <c r="IE258" s="16"/>
      <c r="IF258" s="16"/>
      <c r="IG258" s="16"/>
      <c r="IH258" s="16"/>
      <c r="II258" s="16"/>
    </row>
    <row r="259" spans="1:243" s="15" customFormat="1" ht="66.75" customHeight="1">
      <c r="A259" s="27">
        <v>247</v>
      </c>
      <c r="B259" s="70" t="s">
        <v>523</v>
      </c>
      <c r="C259" s="48" t="s">
        <v>595</v>
      </c>
      <c r="D259" s="67">
        <v>9</v>
      </c>
      <c r="E259" s="68" t="s">
        <v>253</v>
      </c>
      <c r="F259" s="69">
        <v>175.38</v>
      </c>
      <c r="G259" s="62"/>
      <c r="H259" s="52"/>
      <c r="I259" s="51" t="s">
        <v>39</v>
      </c>
      <c r="J259" s="53">
        <f t="shared" si="26"/>
        <v>1</v>
      </c>
      <c r="K259" s="54" t="s">
        <v>64</v>
      </c>
      <c r="L259" s="54" t="s">
        <v>7</v>
      </c>
      <c r="M259" s="63"/>
      <c r="N259" s="62"/>
      <c r="O259" s="62"/>
      <c r="P259" s="64"/>
      <c r="Q259" s="62"/>
      <c r="R259" s="62"/>
      <c r="S259" s="64"/>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65">
        <f t="shared" si="27"/>
        <v>1578.42</v>
      </c>
      <c r="BB259" s="66">
        <f t="shared" si="28"/>
        <v>1578.42</v>
      </c>
      <c r="BC259" s="61" t="str">
        <f t="shared" si="29"/>
        <v>INR  One Thousand Five Hundred &amp; Seventy Eight  and Paise Forty Two Only</v>
      </c>
      <c r="BD259" s="74">
        <v>85</v>
      </c>
      <c r="BE259" s="74">
        <f t="shared" si="30"/>
        <v>96.15</v>
      </c>
      <c r="BF259" s="77">
        <f t="shared" si="31"/>
        <v>765</v>
      </c>
      <c r="BG259" s="15">
        <f t="shared" si="32"/>
        <v>202.35765312</v>
      </c>
      <c r="BH259" s="15">
        <v>152</v>
      </c>
      <c r="IE259" s="16"/>
      <c r="IF259" s="16"/>
      <c r="IG259" s="16"/>
      <c r="IH259" s="16"/>
      <c r="II259" s="16"/>
    </row>
    <row r="260" spans="1:243" s="15" customFormat="1" ht="84.75" customHeight="1">
      <c r="A260" s="27">
        <v>248</v>
      </c>
      <c r="B260" s="70" t="s">
        <v>524</v>
      </c>
      <c r="C260" s="48" t="s">
        <v>596</v>
      </c>
      <c r="D260" s="67">
        <v>9</v>
      </c>
      <c r="E260" s="68" t="s">
        <v>253</v>
      </c>
      <c r="F260" s="69">
        <v>284.99</v>
      </c>
      <c r="G260" s="62"/>
      <c r="H260" s="52"/>
      <c r="I260" s="51" t="s">
        <v>39</v>
      </c>
      <c r="J260" s="53">
        <f t="shared" si="26"/>
        <v>1</v>
      </c>
      <c r="K260" s="54" t="s">
        <v>64</v>
      </c>
      <c r="L260" s="54" t="s">
        <v>7</v>
      </c>
      <c r="M260" s="63"/>
      <c r="N260" s="62"/>
      <c r="O260" s="62"/>
      <c r="P260" s="64"/>
      <c r="Q260" s="62"/>
      <c r="R260" s="62"/>
      <c r="S260" s="64"/>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65">
        <f t="shared" si="27"/>
        <v>2564.91</v>
      </c>
      <c r="BB260" s="66">
        <f t="shared" si="28"/>
        <v>2564.91</v>
      </c>
      <c r="BC260" s="61" t="str">
        <f t="shared" si="29"/>
        <v>INR  Two Thousand Five Hundred &amp; Sixty Four  and Paise Ninety One Only</v>
      </c>
      <c r="BD260" s="74">
        <v>85</v>
      </c>
      <c r="BE260" s="74">
        <f t="shared" si="30"/>
        <v>96.15</v>
      </c>
      <c r="BF260" s="77">
        <f t="shared" si="31"/>
        <v>765</v>
      </c>
      <c r="BG260" s="15">
        <f t="shared" si="32"/>
        <v>328.82830176</v>
      </c>
      <c r="BH260" s="15">
        <v>247</v>
      </c>
      <c r="IE260" s="16"/>
      <c r="IF260" s="16"/>
      <c r="IG260" s="16"/>
      <c r="IH260" s="16"/>
      <c r="II260" s="16"/>
    </row>
    <row r="261" spans="1:243" s="15" customFormat="1" ht="78.75" customHeight="1">
      <c r="A261" s="27">
        <v>249</v>
      </c>
      <c r="B261" s="70" t="s">
        <v>525</v>
      </c>
      <c r="C261" s="48" t="s">
        <v>597</v>
      </c>
      <c r="D261" s="67">
        <v>28</v>
      </c>
      <c r="E261" s="68" t="s">
        <v>536</v>
      </c>
      <c r="F261" s="69">
        <v>272.3</v>
      </c>
      <c r="G261" s="62"/>
      <c r="H261" s="52"/>
      <c r="I261" s="51" t="s">
        <v>39</v>
      </c>
      <c r="J261" s="53">
        <f t="shared" si="26"/>
        <v>1</v>
      </c>
      <c r="K261" s="54" t="s">
        <v>64</v>
      </c>
      <c r="L261" s="54" t="s">
        <v>7</v>
      </c>
      <c r="M261" s="63"/>
      <c r="N261" s="62"/>
      <c r="O261" s="62"/>
      <c r="P261" s="64"/>
      <c r="Q261" s="62"/>
      <c r="R261" s="62"/>
      <c r="S261" s="64"/>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65">
        <f t="shared" si="27"/>
        <v>7624.4</v>
      </c>
      <c r="BB261" s="66">
        <f t="shared" si="28"/>
        <v>7624.4</v>
      </c>
      <c r="BC261" s="61" t="str">
        <f t="shared" si="29"/>
        <v>INR  Seven Thousand Six Hundred &amp; Twenty Four  and Paise Forty Only</v>
      </c>
      <c r="BD261" s="74">
        <v>85</v>
      </c>
      <c r="BE261" s="74">
        <f t="shared" si="30"/>
        <v>96.15</v>
      </c>
      <c r="BF261" s="77">
        <f t="shared" si="31"/>
        <v>2380</v>
      </c>
      <c r="BG261" s="15">
        <f t="shared" si="32"/>
        <v>314.1862752</v>
      </c>
      <c r="BH261" s="15">
        <v>236</v>
      </c>
      <c r="IE261" s="16"/>
      <c r="IF261" s="16"/>
      <c r="IG261" s="16"/>
      <c r="IH261" s="16"/>
      <c r="II261" s="16"/>
    </row>
    <row r="262" spans="1:243" s="15" customFormat="1" ht="70.5" customHeight="1">
      <c r="A262" s="27">
        <v>250</v>
      </c>
      <c r="B262" s="70" t="s">
        <v>526</v>
      </c>
      <c r="C262" s="48" t="s">
        <v>598</v>
      </c>
      <c r="D262" s="67">
        <v>12</v>
      </c>
      <c r="E262" s="68" t="s">
        <v>253</v>
      </c>
      <c r="F262" s="69">
        <v>446.53</v>
      </c>
      <c r="G262" s="62"/>
      <c r="H262" s="52"/>
      <c r="I262" s="51" t="s">
        <v>39</v>
      </c>
      <c r="J262" s="53">
        <f t="shared" si="26"/>
        <v>1</v>
      </c>
      <c r="K262" s="54" t="s">
        <v>64</v>
      </c>
      <c r="L262" s="54" t="s">
        <v>7</v>
      </c>
      <c r="M262" s="63"/>
      <c r="N262" s="62"/>
      <c r="O262" s="62"/>
      <c r="P262" s="64"/>
      <c r="Q262" s="62"/>
      <c r="R262" s="62"/>
      <c r="S262" s="64"/>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65">
        <f t="shared" si="27"/>
        <v>5358.36</v>
      </c>
      <c r="BB262" s="66">
        <f t="shared" si="28"/>
        <v>5358.36</v>
      </c>
      <c r="BC262" s="61" t="str">
        <f t="shared" si="29"/>
        <v>INR  Five Thousand Three Hundred &amp; Fifty Eight  and Paise Thirty Six Only</v>
      </c>
      <c r="BD262" s="74">
        <v>85</v>
      </c>
      <c r="BE262" s="74">
        <f t="shared" si="30"/>
        <v>96.15</v>
      </c>
      <c r="BF262" s="77">
        <f t="shared" si="31"/>
        <v>1020</v>
      </c>
      <c r="BG262" s="15">
        <f t="shared" si="32"/>
        <v>515.21703072</v>
      </c>
      <c r="BH262" s="15">
        <v>387</v>
      </c>
      <c r="IE262" s="16"/>
      <c r="IF262" s="16"/>
      <c r="IG262" s="16"/>
      <c r="IH262" s="16"/>
      <c r="II262" s="16"/>
    </row>
    <row r="263" spans="1:243" s="15" customFormat="1" ht="62.25" customHeight="1">
      <c r="A263" s="27">
        <v>251</v>
      </c>
      <c r="B263" s="70" t="s">
        <v>527</v>
      </c>
      <c r="C263" s="48" t="s">
        <v>599</v>
      </c>
      <c r="D263" s="67">
        <v>1</v>
      </c>
      <c r="E263" s="68" t="s">
        <v>253</v>
      </c>
      <c r="F263" s="69">
        <v>339.22</v>
      </c>
      <c r="G263" s="62"/>
      <c r="H263" s="52"/>
      <c r="I263" s="51" t="s">
        <v>39</v>
      </c>
      <c r="J263" s="53">
        <f t="shared" si="26"/>
        <v>1</v>
      </c>
      <c r="K263" s="54" t="s">
        <v>64</v>
      </c>
      <c r="L263" s="54" t="s">
        <v>7</v>
      </c>
      <c r="M263" s="63"/>
      <c r="N263" s="62"/>
      <c r="O263" s="62"/>
      <c r="P263" s="64"/>
      <c r="Q263" s="62"/>
      <c r="R263" s="62"/>
      <c r="S263" s="64"/>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65">
        <f t="shared" si="27"/>
        <v>339.22</v>
      </c>
      <c r="BB263" s="66">
        <f t="shared" si="28"/>
        <v>339.22</v>
      </c>
      <c r="BC263" s="61" t="str">
        <f t="shared" si="29"/>
        <v>INR  Three Hundred &amp; Thirty Nine  and Paise Twenty Two Only</v>
      </c>
      <c r="BD263" s="74">
        <v>85</v>
      </c>
      <c r="BE263" s="74">
        <f t="shared" si="30"/>
        <v>96.15</v>
      </c>
      <c r="BF263" s="77">
        <f t="shared" si="31"/>
        <v>85</v>
      </c>
      <c r="BG263" s="15">
        <f t="shared" si="32"/>
        <v>391.40017728</v>
      </c>
      <c r="BH263" s="15">
        <v>294</v>
      </c>
      <c r="IE263" s="16"/>
      <c r="IF263" s="16"/>
      <c r="IG263" s="16"/>
      <c r="IH263" s="16"/>
      <c r="II263" s="16"/>
    </row>
    <row r="264" spans="1:243" s="15" customFormat="1" ht="84.75" customHeight="1">
      <c r="A264" s="27">
        <v>252</v>
      </c>
      <c r="B264" s="70" t="s">
        <v>528</v>
      </c>
      <c r="C264" s="48" t="s">
        <v>600</v>
      </c>
      <c r="D264" s="67">
        <v>4</v>
      </c>
      <c r="E264" s="68" t="s">
        <v>532</v>
      </c>
      <c r="F264" s="69">
        <v>1579.59</v>
      </c>
      <c r="G264" s="62"/>
      <c r="H264" s="52"/>
      <c r="I264" s="51" t="s">
        <v>39</v>
      </c>
      <c r="J264" s="53">
        <f t="shared" si="26"/>
        <v>1</v>
      </c>
      <c r="K264" s="54" t="s">
        <v>64</v>
      </c>
      <c r="L264" s="54" t="s">
        <v>7</v>
      </c>
      <c r="M264" s="63"/>
      <c r="N264" s="62"/>
      <c r="O264" s="62"/>
      <c r="P264" s="64"/>
      <c r="Q264" s="62"/>
      <c r="R264" s="62"/>
      <c r="S264" s="64"/>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65">
        <f t="shared" si="27"/>
        <v>6318.36</v>
      </c>
      <c r="BB264" s="66">
        <f t="shared" si="28"/>
        <v>6318.36</v>
      </c>
      <c r="BC264" s="61" t="str">
        <f t="shared" si="29"/>
        <v>INR  Six Thousand Three Hundred &amp; Eighteen  and Paise Thirty Six Only</v>
      </c>
      <c r="BD264" s="74">
        <v>85</v>
      </c>
      <c r="BE264" s="74">
        <f t="shared" si="30"/>
        <v>96.15</v>
      </c>
      <c r="BF264" s="77">
        <f t="shared" si="31"/>
        <v>340</v>
      </c>
      <c r="BG264" s="15">
        <f t="shared" si="32"/>
        <v>1822.56885216</v>
      </c>
      <c r="BH264" s="15">
        <v>1369</v>
      </c>
      <c r="IE264" s="16"/>
      <c r="IF264" s="16"/>
      <c r="IG264" s="16"/>
      <c r="IH264" s="16"/>
      <c r="II264" s="16"/>
    </row>
    <row r="265" spans="1:243" s="15" customFormat="1" ht="69.75" customHeight="1">
      <c r="A265" s="27">
        <v>253</v>
      </c>
      <c r="B265" s="70" t="s">
        <v>529</v>
      </c>
      <c r="C265" s="48" t="s">
        <v>601</v>
      </c>
      <c r="D265" s="67">
        <v>1</v>
      </c>
      <c r="E265" s="68" t="s">
        <v>533</v>
      </c>
      <c r="F265" s="69">
        <v>180</v>
      </c>
      <c r="G265" s="62"/>
      <c r="H265" s="52"/>
      <c r="I265" s="51" t="s">
        <v>39</v>
      </c>
      <c r="J265" s="53">
        <f t="shared" si="26"/>
        <v>1</v>
      </c>
      <c r="K265" s="54" t="s">
        <v>64</v>
      </c>
      <c r="L265" s="54" t="s">
        <v>7</v>
      </c>
      <c r="M265" s="63"/>
      <c r="N265" s="62"/>
      <c r="O265" s="62"/>
      <c r="P265" s="64"/>
      <c r="Q265" s="62"/>
      <c r="R265" s="62"/>
      <c r="S265" s="64"/>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c r="AT265" s="58"/>
      <c r="AU265" s="58"/>
      <c r="AV265" s="58"/>
      <c r="AW265" s="58"/>
      <c r="AX265" s="58"/>
      <c r="AY265" s="58"/>
      <c r="AZ265" s="58"/>
      <c r="BA265" s="65">
        <f t="shared" si="27"/>
        <v>180</v>
      </c>
      <c r="BB265" s="66">
        <f t="shared" si="28"/>
        <v>180</v>
      </c>
      <c r="BC265" s="61" t="str">
        <f t="shared" si="29"/>
        <v>INR  One Hundred &amp; Eighty  Only</v>
      </c>
      <c r="BD265" s="74">
        <v>85</v>
      </c>
      <c r="BE265" s="74">
        <f t="shared" si="30"/>
        <v>96.15</v>
      </c>
      <c r="BF265" s="77">
        <f t="shared" si="31"/>
        <v>85</v>
      </c>
      <c r="BG265" s="15">
        <f t="shared" si="32"/>
        <v>207.68832</v>
      </c>
      <c r="BH265" s="15">
        <v>156</v>
      </c>
      <c r="IE265" s="16"/>
      <c r="IF265" s="16"/>
      <c r="IG265" s="16"/>
      <c r="IH265" s="16"/>
      <c r="II265" s="16"/>
    </row>
    <row r="266" spans="1:243" s="15" customFormat="1" ht="129" customHeight="1">
      <c r="A266" s="27">
        <v>254</v>
      </c>
      <c r="B266" s="70" t="s">
        <v>530</v>
      </c>
      <c r="C266" s="48" t="s">
        <v>602</v>
      </c>
      <c r="D266" s="67">
        <v>6</v>
      </c>
      <c r="E266" s="68" t="s">
        <v>253</v>
      </c>
      <c r="F266" s="69">
        <v>528.45</v>
      </c>
      <c r="G266" s="62"/>
      <c r="H266" s="52"/>
      <c r="I266" s="51" t="s">
        <v>39</v>
      </c>
      <c r="J266" s="53">
        <f t="shared" si="26"/>
        <v>1</v>
      </c>
      <c r="K266" s="54" t="s">
        <v>64</v>
      </c>
      <c r="L266" s="54" t="s">
        <v>7</v>
      </c>
      <c r="M266" s="63"/>
      <c r="N266" s="62"/>
      <c r="O266" s="62"/>
      <c r="P266" s="64"/>
      <c r="Q266" s="62"/>
      <c r="R266" s="62"/>
      <c r="S266" s="64"/>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c r="AY266" s="58"/>
      <c r="AZ266" s="58"/>
      <c r="BA266" s="65">
        <f t="shared" si="27"/>
        <v>3170.7</v>
      </c>
      <c r="BB266" s="66">
        <f t="shared" si="28"/>
        <v>3170.7</v>
      </c>
      <c r="BC266" s="61" t="str">
        <f t="shared" si="29"/>
        <v>INR  Three Thousand One Hundred &amp; Seventy  and Paise Seventy Only</v>
      </c>
      <c r="BD266" s="74">
        <v>85</v>
      </c>
      <c r="BE266" s="74">
        <f t="shared" si="30"/>
        <v>96.15</v>
      </c>
      <c r="BF266" s="77">
        <f t="shared" si="31"/>
        <v>510</v>
      </c>
      <c r="BG266" s="15">
        <f t="shared" si="32"/>
        <v>609.7382928</v>
      </c>
      <c r="BH266" s="15">
        <v>458</v>
      </c>
      <c r="IE266" s="16"/>
      <c r="IF266" s="16"/>
      <c r="IG266" s="16"/>
      <c r="IH266" s="16"/>
      <c r="II266" s="16"/>
    </row>
    <row r="267" spans="1:243" s="86" customFormat="1" ht="123.75" customHeight="1">
      <c r="A267" s="27">
        <v>255</v>
      </c>
      <c r="B267" s="70" t="s">
        <v>531</v>
      </c>
      <c r="C267" s="48" t="s">
        <v>603</v>
      </c>
      <c r="D267" s="67">
        <v>6</v>
      </c>
      <c r="E267" s="68" t="s">
        <v>253</v>
      </c>
      <c r="F267" s="69">
        <v>833.06</v>
      </c>
      <c r="G267" s="62"/>
      <c r="H267" s="52"/>
      <c r="I267" s="51" t="s">
        <v>39</v>
      </c>
      <c r="J267" s="53">
        <f t="shared" si="26"/>
        <v>1</v>
      </c>
      <c r="K267" s="54" t="s">
        <v>64</v>
      </c>
      <c r="L267" s="54" t="s">
        <v>7</v>
      </c>
      <c r="M267" s="63"/>
      <c r="N267" s="79"/>
      <c r="O267" s="79"/>
      <c r="P267" s="80"/>
      <c r="Q267" s="79"/>
      <c r="R267" s="79"/>
      <c r="S267" s="80"/>
      <c r="T267" s="81"/>
      <c r="U267" s="81"/>
      <c r="V267" s="81"/>
      <c r="W267" s="81"/>
      <c r="X267" s="81"/>
      <c r="Y267" s="81"/>
      <c r="Z267" s="81"/>
      <c r="AA267" s="81"/>
      <c r="AB267" s="81"/>
      <c r="AC267" s="81"/>
      <c r="AD267" s="81"/>
      <c r="AE267" s="81"/>
      <c r="AF267" s="81"/>
      <c r="AG267" s="81"/>
      <c r="AH267" s="81"/>
      <c r="AI267" s="81"/>
      <c r="AJ267" s="81"/>
      <c r="AK267" s="81"/>
      <c r="AL267" s="81"/>
      <c r="AM267" s="81"/>
      <c r="AN267" s="81"/>
      <c r="AO267" s="81"/>
      <c r="AP267" s="81"/>
      <c r="AQ267" s="81"/>
      <c r="AR267" s="81"/>
      <c r="AS267" s="81"/>
      <c r="AT267" s="81"/>
      <c r="AU267" s="81"/>
      <c r="AV267" s="81"/>
      <c r="AW267" s="81"/>
      <c r="AX267" s="81"/>
      <c r="AY267" s="81"/>
      <c r="AZ267" s="81"/>
      <c r="BA267" s="82">
        <f t="shared" si="27"/>
        <v>4998.36</v>
      </c>
      <c r="BB267" s="83">
        <f t="shared" si="28"/>
        <v>4998.36</v>
      </c>
      <c r="BC267" s="84" t="str">
        <f t="shared" si="29"/>
        <v>INR  Four Thousand Nine Hundred &amp; Ninety Eight  and Paise Thirty Six Only</v>
      </c>
      <c r="BD267" s="85">
        <v>85</v>
      </c>
      <c r="BE267" s="85">
        <f t="shared" si="30"/>
        <v>96.15</v>
      </c>
      <c r="BF267" s="85">
        <f t="shared" si="31"/>
        <v>510</v>
      </c>
      <c r="BG267" s="15">
        <f t="shared" si="32"/>
        <v>961.20462144</v>
      </c>
      <c r="BH267" s="86">
        <v>722</v>
      </c>
      <c r="IE267" s="87"/>
      <c r="IF267" s="87"/>
      <c r="IG267" s="87"/>
      <c r="IH267" s="87"/>
      <c r="II267" s="87"/>
    </row>
    <row r="268" spans="1:243" s="15" customFormat="1" ht="72" customHeight="1">
      <c r="A268" s="27">
        <v>256</v>
      </c>
      <c r="B268" s="70" t="s">
        <v>550</v>
      </c>
      <c r="C268" s="48" t="s">
        <v>604</v>
      </c>
      <c r="D268" s="67">
        <v>8</v>
      </c>
      <c r="E268" s="68" t="s">
        <v>533</v>
      </c>
      <c r="F268" s="69">
        <v>371.68</v>
      </c>
      <c r="G268" s="62"/>
      <c r="H268" s="52"/>
      <c r="I268" s="51" t="s">
        <v>39</v>
      </c>
      <c r="J268" s="53">
        <f t="shared" si="26"/>
        <v>1</v>
      </c>
      <c r="K268" s="54" t="s">
        <v>64</v>
      </c>
      <c r="L268" s="54" t="s">
        <v>7</v>
      </c>
      <c r="M268" s="63"/>
      <c r="N268" s="62"/>
      <c r="O268" s="62"/>
      <c r="P268" s="64"/>
      <c r="Q268" s="62"/>
      <c r="R268" s="62"/>
      <c r="S268" s="64"/>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c r="AT268" s="58"/>
      <c r="AU268" s="58"/>
      <c r="AV268" s="58"/>
      <c r="AW268" s="58"/>
      <c r="AX268" s="58"/>
      <c r="AY268" s="58"/>
      <c r="AZ268" s="58"/>
      <c r="BA268" s="65">
        <f t="shared" si="27"/>
        <v>2973.44</v>
      </c>
      <c r="BB268" s="66">
        <f t="shared" si="28"/>
        <v>2973.44</v>
      </c>
      <c r="BC268" s="61" t="str">
        <f t="shared" si="29"/>
        <v>INR  Two Thousand Nine Hundred &amp; Seventy Three  and Paise Forty Four Only</v>
      </c>
      <c r="BD268" s="74">
        <v>85</v>
      </c>
      <c r="BE268" s="74">
        <f t="shared" si="30"/>
        <v>96.15</v>
      </c>
      <c r="BF268" s="77">
        <f t="shared" si="31"/>
        <v>680</v>
      </c>
      <c r="BG268" s="15">
        <f>F268*1.01</f>
        <v>375.3968</v>
      </c>
      <c r="BH268" s="15">
        <v>368</v>
      </c>
      <c r="IE268" s="16"/>
      <c r="IF268" s="16"/>
      <c r="IG268" s="16"/>
      <c r="IH268" s="16"/>
      <c r="II268" s="16"/>
    </row>
    <row r="269" spans="1:243" s="15" customFormat="1" ht="54" customHeight="1">
      <c r="A269" s="27">
        <v>257</v>
      </c>
      <c r="B269" s="70" t="s">
        <v>537</v>
      </c>
      <c r="C269" s="48" t="s">
        <v>605</v>
      </c>
      <c r="D269" s="67">
        <v>35</v>
      </c>
      <c r="E269" s="68" t="s">
        <v>533</v>
      </c>
      <c r="F269" s="69">
        <v>163.62</v>
      </c>
      <c r="G269" s="62"/>
      <c r="H269" s="52"/>
      <c r="I269" s="51" t="s">
        <v>39</v>
      </c>
      <c r="J269" s="53">
        <f t="shared" si="26"/>
        <v>1</v>
      </c>
      <c r="K269" s="54" t="s">
        <v>64</v>
      </c>
      <c r="L269" s="54" t="s">
        <v>7</v>
      </c>
      <c r="M269" s="63"/>
      <c r="N269" s="62"/>
      <c r="O269" s="62"/>
      <c r="P269" s="64"/>
      <c r="Q269" s="62"/>
      <c r="R269" s="62"/>
      <c r="S269" s="64"/>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65">
        <f t="shared" si="27"/>
        <v>5726.7</v>
      </c>
      <c r="BB269" s="66">
        <f t="shared" si="28"/>
        <v>5726.7</v>
      </c>
      <c r="BC269" s="61" t="str">
        <f t="shared" si="29"/>
        <v>INR  Five Thousand Seven Hundred &amp; Twenty Six  and Paise Seventy Only</v>
      </c>
      <c r="BD269" s="74">
        <v>85</v>
      </c>
      <c r="BE269" s="74">
        <f t="shared" si="30"/>
        <v>96.15</v>
      </c>
      <c r="BF269" s="77">
        <f t="shared" si="31"/>
        <v>2975</v>
      </c>
      <c r="BG269" s="15">
        <f aca="true" t="shared" si="38" ref="BG269:BG280">F269*1.01</f>
        <v>165.2562</v>
      </c>
      <c r="BH269" s="15">
        <v>162</v>
      </c>
      <c r="IE269" s="16"/>
      <c r="IF269" s="16"/>
      <c r="IG269" s="16"/>
      <c r="IH269" s="16"/>
      <c r="II269" s="16"/>
    </row>
    <row r="270" spans="1:243" s="15" customFormat="1" ht="33.75" customHeight="1">
      <c r="A270" s="27">
        <v>258</v>
      </c>
      <c r="B270" s="70" t="s">
        <v>538</v>
      </c>
      <c r="C270" s="48" t="s">
        <v>606</v>
      </c>
      <c r="D270" s="67">
        <v>160</v>
      </c>
      <c r="E270" s="68" t="s">
        <v>533</v>
      </c>
      <c r="F270" s="69">
        <v>69.69</v>
      </c>
      <c r="G270" s="62"/>
      <c r="H270" s="52"/>
      <c r="I270" s="51" t="s">
        <v>39</v>
      </c>
      <c r="J270" s="53">
        <f t="shared" si="26"/>
        <v>1</v>
      </c>
      <c r="K270" s="54" t="s">
        <v>64</v>
      </c>
      <c r="L270" s="54" t="s">
        <v>7</v>
      </c>
      <c r="M270" s="63"/>
      <c r="N270" s="62"/>
      <c r="O270" s="62"/>
      <c r="P270" s="64"/>
      <c r="Q270" s="62"/>
      <c r="R270" s="62"/>
      <c r="S270" s="64"/>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65">
        <f t="shared" si="27"/>
        <v>11150.4</v>
      </c>
      <c r="BB270" s="66">
        <f t="shared" si="28"/>
        <v>11150.4</v>
      </c>
      <c r="BC270" s="61" t="str">
        <f t="shared" si="29"/>
        <v>INR  Eleven Thousand One Hundred &amp; Fifty  and Paise Forty Only</v>
      </c>
      <c r="BD270" s="74">
        <v>85</v>
      </c>
      <c r="BE270" s="74">
        <f t="shared" si="30"/>
        <v>96.15</v>
      </c>
      <c r="BF270" s="77">
        <f t="shared" si="31"/>
        <v>13600</v>
      </c>
      <c r="BG270" s="15">
        <f t="shared" si="38"/>
        <v>70.3869</v>
      </c>
      <c r="BH270" s="15">
        <v>69</v>
      </c>
      <c r="IE270" s="16"/>
      <c r="IF270" s="16"/>
      <c r="IG270" s="16"/>
      <c r="IH270" s="16"/>
      <c r="II270" s="16"/>
    </row>
    <row r="271" spans="1:243" s="15" customFormat="1" ht="34.5" customHeight="1">
      <c r="A271" s="27">
        <v>259</v>
      </c>
      <c r="B271" s="70" t="s">
        <v>539</v>
      </c>
      <c r="C271" s="48" t="s">
        <v>607</v>
      </c>
      <c r="D271" s="67">
        <v>22</v>
      </c>
      <c r="E271" s="68" t="s">
        <v>532</v>
      </c>
      <c r="F271" s="69">
        <v>2057.37</v>
      </c>
      <c r="G271" s="62"/>
      <c r="H271" s="52"/>
      <c r="I271" s="51" t="s">
        <v>39</v>
      </c>
      <c r="J271" s="53">
        <f t="shared" si="26"/>
        <v>1</v>
      </c>
      <c r="K271" s="54" t="s">
        <v>64</v>
      </c>
      <c r="L271" s="54" t="s">
        <v>7</v>
      </c>
      <c r="M271" s="63"/>
      <c r="N271" s="62"/>
      <c r="O271" s="62"/>
      <c r="P271" s="64"/>
      <c r="Q271" s="62"/>
      <c r="R271" s="62"/>
      <c r="S271" s="64"/>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c r="AX271" s="58"/>
      <c r="AY271" s="58"/>
      <c r="AZ271" s="58"/>
      <c r="BA271" s="65">
        <f t="shared" si="27"/>
        <v>45262.14</v>
      </c>
      <c r="BB271" s="66">
        <f t="shared" si="28"/>
        <v>45262.14</v>
      </c>
      <c r="BC271" s="61" t="str">
        <f t="shared" si="29"/>
        <v>INR  Forty Five Thousand Two Hundred &amp; Sixty Two  and Paise Fourteen Only</v>
      </c>
      <c r="BD271" s="74">
        <v>85</v>
      </c>
      <c r="BE271" s="74">
        <f t="shared" si="30"/>
        <v>96.15</v>
      </c>
      <c r="BF271" s="77">
        <f t="shared" si="31"/>
        <v>1870</v>
      </c>
      <c r="BG271" s="15">
        <f t="shared" si="38"/>
        <v>2077.9437</v>
      </c>
      <c r="BH271" s="15">
        <v>2037</v>
      </c>
      <c r="IE271" s="16"/>
      <c r="IF271" s="16"/>
      <c r="IG271" s="16"/>
      <c r="IH271" s="16"/>
      <c r="II271" s="16"/>
    </row>
    <row r="272" spans="1:243" s="15" customFormat="1" ht="41.25" customHeight="1">
      <c r="A272" s="27">
        <v>260</v>
      </c>
      <c r="B272" s="70" t="s">
        <v>540</v>
      </c>
      <c r="C272" s="48" t="s">
        <v>608</v>
      </c>
      <c r="D272" s="67">
        <v>9</v>
      </c>
      <c r="E272" s="68" t="s">
        <v>532</v>
      </c>
      <c r="F272" s="69">
        <v>1609.94</v>
      </c>
      <c r="G272" s="62"/>
      <c r="H272" s="52"/>
      <c r="I272" s="51" t="s">
        <v>39</v>
      </c>
      <c r="J272" s="53">
        <f t="shared" si="26"/>
        <v>1</v>
      </c>
      <c r="K272" s="54" t="s">
        <v>64</v>
      </c>
      <c r="L272" s="54" t="s">
        <v>7</v>
      </c>
      <c r="M272" s="63"/>
      <c r="N272" s="62"/>
      <c r="O272" s="62"/>
      <c r="P272" s="64"/>
      <c r="Q272" s="62"/>
      <c r="R272" s="62"/>
      <c r="S272" s="64"/>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65">
        <f t="shared" si="27"/>
        <v>14489.46</v>
      </c>
      <c r="BB272" s="66">
        <f t="shared" si="28"/>
        <v>14489.46</v>
      </c>
      <c r="BC272" s="61" t="str">
        <f t="shared" si="29"/>
        <v>INR  Fourteen Thousand Four Hundred &amp; Eighty Nine  and Paise Forty Six Only</v>
      </c>
      <c r="BD272" s="74">
        <v>85</v>
      </c>
      <c r="BE272" s="74">
        <f t="shared" si="30"/>
        <v>96.15</v>
      </c>
      <c r="BF272" s="77">
        <f t="shared" si="31"/>
        <v>765</v>
      </c>
      <c r="BG272" s="15">
        <f t="shared" si="38"/>
        <v>1626.0394</v>
      </c>
      <c r="BH272" s="15">
        <v>1594</v>
      </c>
      <c r="IE272" s="16"/>
      <c r="IF272" s="16"/>
      <c r="IG272" s="16"/>
      <c r="IH272" s="16"/>
      <c r="II272" s="16"/>
    </row>
    <row r="273" spans="1:243" s="15" customFormat="1" ht="42.75" customHeight="1">
      <c r="A273" s="27">
        <v>261</v>
      </c>
      <c r="B273" s="70" t="s">
        <v>541</v>
      </c>
      <c r="C273" s="48" t="s">
        <v>609</v>
      </c>
      <c r="D273" s="67">
        <v>5</v>
      </c>
      <c r="E273" s="68" t="s">
        <v>532</v>
      </c>
      <c r="F273" s="69">
        <v>164.63</v>
      </c>
      <c r="G273" s="62"/>
      <c r="H273" s="52"/>
      <c r="I273" s="51" t="s">
        <v>39</v>
      </c>
      <c r="J273" s="53">
        <f t="shared" si="26"/>
        <v>1</v>
      </c>
      <c r="K273" s="54" t="s">
        <v>64</v>
      </c>
      <c r="L273" s="54" t="s">
        <v>7</v>
      </c>
      <c r="M273" s="63"/>
      <c r="N273" s="62"/>
      <c r="O273" s="62"/>
      <c r="P273" s="64"/>
      <c r="Q273" s="62"/>
      <c r="R273" s="62"/>
      <c r="S273" s="64"/>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c r="AT273" s="58"/>
      <c r="AU273" s="58"/>
      <c r="AV273" s="58"/>
      <c r="AW273" s="58"/>
      <c r="AX273" s="58"/>
      <c r="AY273" s="58"/>
      <c r="AZ273" s="58"/>
      <c r="BA273" s="65">
        <f t="shared" si="27"/>
        <v>823.15</v>
      </c>
      <c r="BB273" s="66">
        <f t="shared" si="28"/>
        <v>823.15</v>
      </c>
      <c r="BC273" s="61" t="str">
        <f t="shared" si="29"/>
        <v>INR  Eight Hundred &amp; Twenty Three  and Paise Fifteen Only</v>
      </c>
      <c r="BD273" s="74">
        <v>85</v>
      </c>
      <c r="BE273" s="74">
        <f t="shared" si="30"/>
        <v>96.15</v>
      </c>
      <c r="BF273" s="77">
        <f t="shared" si="31"/>
        <v>425</v>
      </c>
      <c r="BG273" s="15">
        <f t="shared" si="38"/>
        <v>166.2763</v>
      </c>
      <c r="BH273" s="15">
        <v>163</v>
      </c>
      <c r="IE273" s="16"/>
      <c r="IF273" s="16"/>
      <c r="IG273" s="16"/>
      <c r="IH273" s="16"/>
      <c r="II273" s="16"/>
    </row>
    <row r="274" spans="1:243" s="15" customFormat="1" ht="37.5" customHeight="1">
      <c r="A274" s="27">
        <v>262</v>
      </c>
      <c r="B274" s="70" t="s">
        <v>542</v>
      </c>
      <c r="C274" s="48" t="s">
        <v>610</v>
      </c>
      <c r="D274" s="67">
        <v>2</v>
      </c>
      <c r="E274" s="68" t="s">
        <v>532</v>
      </c>
      <c r="F274" s="69">
        <v>1314.01</v>
      </c>
      <c r="G274" s="62"/>
      <c r="H274" s="52"/>
      <c r="I274" s="51" t="s">
        <v>39</v>
      </c>
      <c r="J274" s="53">
        <f t="shared" si="26"/>
        <v>1</v>
      </c>
      <c r="K274" s="54" t="s">
        <v>64</v>
      </c>
      <c r="L274" s="54" t="s">
        <v>7</v>
      </c>
      <c r="M274" s="63"/>
      <c r="N274" s="62"/>
      <c r="O274" s="62"/>
      <c r="P274" s="64"/>
      <c r="Q274" s="62"/>
      <c r="R274" s="62"/>
      <c r="S274" s="64"/>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c r="AX274" s="58"/>
      <c r="AY274" s="58"/>
      <c r="AZ274" s="58"/>
      <c r="BA274" s="65">
        <f t="shared" si="27"/>
        <v>2628.02</v>
      </c>
      <c r="BB274" s="66">
        <f t="shared" si="28"/>
        <v>2628.02</v>
      </c>
      <c r="BC274" s="61" t="str">
        <f t="shared" si="29"/>
        <v>INR  Two Thousand Six Hundred &amp; Twenty Eight  and Paise Two Only</v>
      </c>
      <c r="BD274" s="74">
        <v>85</v>
      </c>
      <c r="BE274" s="74">
        <f t="shared" si="30"/>
        <v>96.15</v>
      </c>
      <c r="BF274" s="77">
        <f t="shared" si="31"/>
        <v>170</v>
      </c>
      <c r="BG274" s="15">
        <f t="shared" si="38"/>
        <v>1327.1501</v>
      </c>
      <c r="BH274" s="15">
        <v>1301</v>
      </c>
      <c r="IE274" s="16"/>
      <c r="IF274" s="16"/>
      <c r="IG274" s="16"/>
      <c r="IH274" s="16"/>
      <c r="II274" s="16"/>
    </row>
    <row r="275" spans="1:243" s="15" customFormat="1" ht="49.5" customHeight="1">
      <c r="A275" s="27">
        <v>263</v>
      </c>
      <c r="B275" s="70" t="s">
        <v>543</v>
      </c>
      <c r="C275" s="48" t="s">
        <v>611</v>
      </c>
      <c r="D275" s="67">
        <v>40</v>
      </c>
      <c r="E275" s="68" t="s">
        <v>532</v>
      </c>
      <c r="F275" s="69">
        <v>907.99</v>
      </c>
      <c r="G275" s="62"/>
      <c r="H275" s="52"/>
      <c r="I275" s="51" t="s">
        <v>39</v>
      </c>
      <c r="J275" s="53">
        <f t="shared" si="26"/>
        <v>1</v>
      </c>
      <c r="K275" s="54" t="s">
        <v>64</v>
      </c>
      <c r="L275" s="54" t="s">
        <v>7</v>
      </c>
      <c r="M275" s="63"/>
      <c r="N275" s="62"/>
      <c r="O275" s="62"/>
      <c r="P275" s="64"/>
      <c r="Q275" s="62"/>
      <c r="R275" s="62"/>
      <c r="S275" s="64"/>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c r="AY275" s="58"/>
      <c r="AZ275" s="58"/>
      <c r="BA275" s="65">
        <f t="shared" si="27"/>
        <v>36319.6</v>
      </c>
      <c r="BB275" s="66">
        <f t="shared" si="28"/>
        <v>36319.6</v>
      </c>
      <c r="BC275" s="61" t="str">
        <f t="shared" si="29"/>
        <v>INR  Thirty Six Thousand Three Hundred &amp; Nineteen  and Paise Sixty Only</v>
      </c>
      <c r="BD275" s="74">
        <v>85</v>
      </c>
      <c r="BE275" s="74">
        <f t="shared" si="30"/>
        <v>96.15</v>
      </c>
      <c r="BF275" s="77">
        <f t="shared" si="31"/>
        <v>3400</v>
      </c>
      <c r="BG275" s="15">
        <f t="shared" si="38"/>
        <v>917.0699</v>
      </c>
      <c r="BH275" s="15">
        <v>899</v>
      </c>
      <c r="IE275" s="16"/>
      <c r="IF275" s="16"/>
      <c r="IG275" s="16"/>
      <c r="IH275" s="16"/>
      <c r="II275" s="16"/>
    </row>
    <row r="276" spans="1:243" s="15" customFormat="1" ht="52.5" customHeight="1">
      <c r="A276" s="27">
        <v>264</v>
      </c>
      <c r="B276" s="70" t="s">
        <v>544</v>
      </c>
      <c r="C276" s="48" t="s">
        <v>612</v>
      </c>
      <c r="D276" s="67">
        <v>5</v>
      </c>
      <c r="E276" s="68" t="s">
        <v>532</v>
      </c>
      <c r="F276" s="69">
        <v>1554.39</v>
      </c>
      <c r="G276" s="62"/>
      <c r="H276" s="52"/>
      <c r="I276" s="51" t="s">
        <v>39</v>
      </c>
      <c r="J276" s="53">
        <f t="shared" si="26"/>
        <v>1</v>
      </c>
      <c r="K276" s="54" t="s">
        <v>64</v>
      </c>
      <c r="L276" s="54" t="s">
        <v>7</v>
      </c>
      <c r="M276" s="63"/>
      <c r="N276" s="62"/>
      <c r="O276" s="62"/>
      <c r="P276" s="64"/>
      <c r="Q276" s="62"/>
      <c r="R276" s="62"/>
      <c r="S276" s="64"/>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c r="AX276" s="58"/>
      <c r="AY276" s="58"/>
      <c r="AZ276" s="58"/>
      <c r="BA276" s="65">
        <f t="shared" si="27"/>
        <v>7771.95</v>
      </c>
      <c r="BB276" s="66">
        <f t="shared" si="28"/>
        <v>7771.95</v>
      </c>
      <c r="BC276" s="61" t="str">
        <f t="shared" si="29"/>
        <v>INR  Seven Thousand Seven Hundred &amp; Seventy One  and Paise Ninety Five Only</v>
      </c>
      <c r="BD276" s="74">
        <v>85</v>
      </c>
      <c r="BE276" s="74">
        <f t="shared" si="30"/>
        <v>96.15</v>
      </c>
      <c r="BF276" s="77">
        <f t="shared" si="31"/>
        <v>425</v>
      </c>
      <c r="BG276" s="15">
        <f t="shared" si="38"/>
        <v>1569.9339</v>
      </c>
      <c r="BH276" s="15">
        <v>1539</v>
      </c>
      <c r="IE276" s="16"/>
      <c r="IF276" s="16"/>
      <c r="IG276" s="16"/>
      <c r="IH276" s="16"/>
      <c r="II276" s="16"/>
    </row>
    <row r="277" spans="1:243" s="15" customFormat="1" ht="31.5" customHeight="1">
      <c r="A277" s="27">
        <v>265</v>
      </c>
      <c r="B277" s="70" t="s">
        <v>545</v>
      </c>
      <c r="C277" s="48" t="s">
        <v>613</v>
      </c>
      <c r="D277" s="67">
        <v>6</v>
      </c>
      <c r="E277" s="68" t="s">
        <v>532</v>
      </c>
      <c r="F277" s="69">
        <v>6532.68</v>
      </c>
      <c r="G277" s="62"/>
      <c r="H277" s="52"/>
      <c r="I277" s="51" t="s">
        <v>39</v>
      </c>
      <c r="J277" s="53">
        <f t="shared" si="26"/>
        <v>1</v>
      </c>
      <c r="K277" s="54" t="s">
        <v>64</v>
      </c>
      <c r="L277" s="54" t="s">
        <v>7</v>
      </c>
      <c r="M277" s="63"/>
      <c r="N277" s="62"/>
      <c r="O277" s="62"/>
      <c r="P277" s="64"/>
      <c r="Q277" s="62"/>
      <c r="R277" s="62"/>
      <c r="S277" s="64"/>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c r="AX277" s="58"/>
      <c r="AY277" s="58"/>
      <c r="AZ277" s="58"/>
      <c r="BA277" s="65">
        <f t="shared" si="27"/>
        <v>39196.08</v>
      </c>
      <c r="BB277" s="66">
        <f t="shared" si="28"/>
        <v>39196.08</v>
      </c>
      <c r="BC277" s="61" t="str">
        <f t="shared" si="29"/>
        <v>INR  Thirty Nine Thousand One Hundred &amp; Ninety Six  and Paise Eight Only</v>
      </c>
      <c r="BD277" s="74">
        <v>85</v>
      </c>
      <c r="BE277" s="74">
        <f t="shared" si="30"/>
        <v>96.15</v>
      </c>
      <c r="BF277" s="77">
        <f t="shared" si="31"/>
        <v>510</v>
      </c>
      <c r="BG277" s="15">
        <f t="shared" si="38"/>
        <v>6598.0068</v>
      </c>
      <c r="BH277" s="15">
        <v>6468</v>
      </c>
      <c r="IE277" s="16"/>
      <c r="IF277" s="16"/>
      <c r="IG277" s="16"/>
      <c r="IH277" s="16"/>
      <c r="II277" s="16"/>
    </row>
    <row r="278" spans="1:243" s="15" customFormat="1" ht="39" customHeight="1">
      <c r="A278" s="27">
        <v>266</v>
      </c>
      <c r="B278" s="70" t="s">
        <v>546</v>
      </c>
      <c r="C278" s="48" t="s">
        <v>614</v>
      </c>
      <c r="D278" s="67">
        <v>4</v>
      </c>
      <c r="E278" s="68" t="s">
        <v>532</v>
      </c>
      <c r="F278" s="69">
        <v>4790.43</v>
      </c>
      <c r="G278" s="62"/>
      <c r="H278" s="52"/>
      <c r="I278" s="51" t="s">
        <v>39</v>
      </c>
      <c r="J278" s="53">
        <f t="shared" si="26"/>
        <v>1</v>
      </c>
      <c r="K278" s="54" t="s">
        <v>64</v>
      </c>
      <c r="L278" s="54" t="s">
        <v>7</v>
      </c>
      <c r="M278" s="63"/>
      <c r="N278" s="62"/>
      <c r="O278" s="62"/>
      <c r="P278" s="64"/>
      <c r="Q278" s="62"/>
      <c r="R278" s="62"/>
      <c r="S278" s="64"/>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65">
        <f t="shared" si="27"/>
        <v>19161.72</v>
      </c>
      <c r="BB278" s="66">
        <f t="shared" si="28"/>
        <v>19161.72</v>
      </c>
      <c r="BC278" s="61" t="str">
        <f t="shared" si="29"/>
        <v>INR  Nineteen Thousand One Hundred &amp; Sixty One  and Paise Seventy Two Only</v>
      </c>
      <c r="BD278" s="74">
        <v>85</v>
      </c>
      <c r="BE278" s="74">
        <f t="shared" si="30"/>
        <v>96.15</v>
      </c>
      <c r="BF278" s="77">
        <f t="shared" si="31"/>
        <v>340</v>
      </c>
      <c r="BG278" s="15">
        <f t="shared" si="38"/>
        <v>4838.3343</v>
      </c>
      <c r="BH278" s="15">
        <v>4743</v>
      </c>
      <c r="IE278" s="16"/>
      <c r="IF278" s="16"/>
      <c r="IG278" s="16"/>
      <c r="IH278" s="16"/>
      <c r="II278" s="16"/>
    </row>
    <row r="279" spans="1:243" s="15" customFormat="1" ht="52.5" customHeight="1">
      <c r="A279" s="27">
        <v>267</v>
      </c>
      <c r="B279" s="70" t="s">
        <v>547</v>
      </c>
      <c r="C279" s="48" t="s">
        <v>615</v>
      </c>
      <c r="D279" s="67">
        <v>1</v>
      </c>
      <c r="E279" s="68" t="s">
        <v>548</v>
      </c>
      <c r="F279" s="69">
        <v>2020</v>
      </c>
      <c r="G279" s="62"/>
      <c r="H279" s="52"/>
      <c r="I279" s="51" t="s">
        <v>39</v>
      </c>
      <c r="J279" s="53">
        <f t="shared" si="26"/>
        <v>1</v>
      </c>
      <c r="K279" s="54" t="s">
        <v>64</v>
      </c>
      <c r="L279" s="54" t="s">
        <v>7</v>
      </c>
      <c r="M279" s="63"/>
      <c r="N279" s="62"/>
      <c r="O279" s="62"/>
      <c r="P279" s="64"/>
      <c r="Q279" s="62"/>
      <c r="R279" s="62"/>
      <c r="S279" s="64"/>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c r="AX279" s="58"/>
      <c r="AY279" s="58"/>
      <c r="AZ279" s="58"/>
      <c r="BA279" s="65">
        <f t="shared" si="27"/>
        <v>2020</v>
      </c>
      <c r="BB279" s="66">
        <f t="shared" si="28"/>
        <v>2020</v>
      </c>
      <c r="BC279" s="61" t="str">
        <f t="shared" si="29"/>
        <v>INR  Two Thousand  &amp;Twenty  Only</v>
      </c>
      <c r="BD279" s="74">
        <v>85</v>
      </c>
      <c r="BE279" s="74">
        <f t="shared" si="30"/>
        <v>96.15</v>
      </c>
      <c r="BF279" s="77">
        <f t="shared" si="31"/>
        <v>85</v>
      </c>
      <c r="BG279" s="15">
        <f t="shared" si="38"/>
        <v>2040.2</v>
      </c>
      <c r="BH279" s="15">
        <v>2000</v>
      </c>
      <c r="IE279" s="16"/>
      <c r="IF279" s="16"/>
      <c r="IG279" s="16"/>
      <c r="IH279" s="16"/>
      <c r="II279" s="16"/>
    </row>
    <row r="280" spans="1:243" s="15" customFormat="1" ht="72.75" customHeight="1">
      <c r="A280" s="27">
        <v>268</v>
      </c>
      <c r="B280" s="70" t="s">
        <v>549</v>
      </c>
      <c r="C280" s="48" t="s">
        <v>616</v>
      </c>
      <c r="D280" s="67">
        <v>15</v>
      </c>
      <c r="E280" s="68" t="s">
        <v>478</v>
      </c>
      <c r="F280" s="69">
        <v>151.5</v>
      </c>
      <c r="G280" s="62"/>
      <c r="H280" s="52"/>
      <c r="I280" s="51" t="s">
        <v>39</v>
      </c>
      <c r="J280" s="53">
        <f t="shared" si="26"/>
        <v>1</v>
      </c>
      <c r="K280" s="54" t="s">
        <v>64</v>
      </c>
      <c r="L280" s="54" t="s">
        <v>7</v>
      </c>
      <c r="M280" s="63"/>
      <c r="N280" s="62"/>
      <c r="O280" s="62"/>
      <c r="P280" s="64"/>
      <c r="Q280" s="62"/>
      <c r="R280" s="62"/>
      <c r="S280" s="64"/>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c r="AX280" s="58"/>
      <c r="AY280" s="58"/>
      <c r="AZ280" s="58"/>
      <c r="BA280" s="65">
        <f t="shared" si="27"/>
        <v>2272.5</v>
      </c>
      <c r="BB280" s="66">
        <f t="shared" si="28"/>
        <v>2272.5</v>
      </c>
      <c r="BC280" s="61" t="str">
        <f t="shared" si="29"/>
        <v>INR  Two Thousand Two Hundred &amp; Seventy Two  and Paise Fifty Only</v>
      </c>
      <c r="BD280" s="74">
        <v>85</v>
      </c>
      <c r="BE280" s="74">
        <f t="shared" si="30"/>
        <v>96.15</v>
      </c>
      <c r="BF280" s="77">
        <f t="shared" si="31"/>
        <v>1275</v>
      </c>
      <c r="BG280" s="15">
        <f t="shared" si="38"/>
        <v>153.015</v>
      </c>
      <c r="BH280" s="15">
        <v>150</v>
      </c>
      <c r="IE280" s="16"/>
      <c r="IF280" s="16"/>
      <c r="IG280" s="16"/>
      <c r="IH280" s="16"/>
      <c r="II280" s="16"/>
    </row>
    <row r="281" spans="1:243" s="15" customFormat="1" ht="47.25" customHeight="1">
      <c r="A281" s="29" t="s">
        <v>62</v>
      </c>
      <c r="B281" s="30"/>
      <c r="C281" s="31"/>
      <c r="D281" s="32"/>
      <c r="E281" s="32"/>
      <c r="F281" s="32"/>
      <c r="G281" s="32"/>
      <c r="H281" s="33"/>
      <c r="I281" s="33"/>
      <c r="J281" s="33"/>
      <c r="K281" s="33"/>
      <c r="L281" s="34"/>
      <c r="BA281" s="47">
        <f>SUM(BA13:BA280)</f>
        <v>3235460.14</v>
      </c>
      <c r="BB281" s="47">
        <f>SUM(BB13:BB215)</f>
        <v>2692179.81</v>
      </c>
      <c r="BC281" s="28" t="str">
        <f>SpellNumber($E$2,BB281)</f>
        <v>INR  Twenty Six Lakh Ninety Two Thousand One Hundred &amp; Seventy Nine  and Paise Eighty One Only</v>
      </c>
      <c r="BD281" s="74">
        <v>37426574.91</v>
      </c>
      <c r="BE281" s="74">
        <f>BD281-BA281</f>
        <v>34191114.77</v>
      </c>
      <c r="BF281" s="9"/>
      <c r="BG281" s="88">
        <f>3235460.22-BA281</f>
        <v>0.08</v>
      </c>
      <c r="BH281" s="15">
        <v>3235460.22</v>
      </c>
      <c r="IE281" s="16">
        <v>4</v>
      </c>
      <c r="IF281" s="16" t="s">
        <v>41</v>
      </c>
      <c r="IG281" s="16" t="s">
        <v>61</v>
      </c>
      <c r="IH281" s="16">
        <v>10</v>
      </c>
      <c r="II281" s="16" t="s">
        <v>38</v>
      </c>
    </row>
    <row r="282" spans="1:243" s="19" customFormat="1" ht="33.75" customHeight="1">
      <c r="A282" s="30" t="s">
        <v>66</v>
      </c>
      <c r="B282" s="35"/>
      <c r="C282" s="17"/>
      <c r="D282" s="36"/>
      <c r="E282" s="37" t="s">
        <v>69</v>
      </c>
      <c r="F282" s="44"/>
      <c r="G282" s="38"/>
      <c r="H282" s="18"/>
      <c r="I282" s="18"/>
      <c r="J282" s="18"/>
      <c r="K282" s="39"/>
      <c r="L282" s="40"/>
      <c r="M282" s="41"/>
      <c r="O282" s="15"/>
      <c r="P282" s="15"/>
      <c r="Q282" s="15"/>
      <c r="R282" s="15"/>
      <c r="S282" s="15"/>
      <c r="BA282" s="43">
        <f>IF(ISBLANK(F282),0,IF(E282="Excess (+)",ROUND(BA281+(BA281*F282),2),IF(E282="Less (-)",ROUND(BA281+(BA281*F282*(-1)),2),IF(E282="At Par",BA281,0))))</f>
        <v>0</v>
      </c>
      <c r="BB282" s="45">
        <f>ROUND(BA282,0)</f>
        <v>0</v>
      </c>
      <c r="BC282" s="28" t="str">
        <f>SpellNumber($E$2,BA282)</f>
        <v>INR Zero Only</v>
      </c>
      <c r="BD282" s="75"/>
      <c r="BE282" s="75"/>
      <c r="BF282" s="75"/>
      <c r="IE282" s="20"/>
      <c r="IF282" s="20"/>
      <c r="IG282" s="20"/>
      <c r="IH282" s="20"/>
      <c r="II282" s="20"/>
    </row>
    <row r="283" spans="1:243" s="19" customFormat="1" ht="41.25" customHeight="1">
      <c r="A283" s="29" t="s">
        <v>65</v>
      </c>
      <c r="B283" s="29"/>
      <c r="C283" s="92" t="str">
        <f>SpellNumber($E$2,BA282)</f>
        <v>INR Zero Only</v>
      </c>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4"/>
      <c r="BD283" s="75"/>
      <c r="BE283" s="75"/>
      <c r="BF283" s="75"/>
      <c r="IE283" s="20"/>
      <c r="IF283" s="20"/>
      <c r="IG283" s="20"/>
      <c r="IH283" s="20"/>
      <c r="II283" s="20"/>
    </row>
    <row r="284" spans="3:243" s="12" customFormat="1" ht="15">
      <c r="C284" s="21"/>
      <c r="D284" s="21"/>
      <c r="E284" s="21"/>
      <c r="F284" s="21"/>
      <c r="G284" s="21"/>
      <c r="H284" s="21"/>
      <c r="I284" s="21"/>
      <c r="J284" s="21"/>
      <c r="K284" s="21"/>
      <c r="L284" s="21"/>
      <c r="M284" s="21"/>
      <c r="O284" s="21"/>
      <c r="BA284" s="21"/>
      <c r="BC284" s="21"/>
      <c r="BD284" s="9"/>
      <c r="BE284" s="9"/>
      <c r="BF284" s="9"/>
      <c r="IE284" s="13"/>
      <c r="IF284" s="13"/>
      <c r="IG284" s="13"/>
      <c r="IH284" s="13"/>
      <c r="II284" s="13"/>
    </row>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1178" ht="15"/>
    <row r="1179" ht="15"/>
    <row r="1180" ht="15"/>
    <row r="1181" ht="15"/>
    <row r="1182" ht="15"/>
    <row r="1183" ht="15"/>
    <row r="1184" ht="15"/>
    <row r="1185" ht="15"/>
    <row r="1186" ht="15"/>
    <row r="1187" ht="15"/>
    <row r="1188" ht="15"/>
    <row r="1189" ht="15"/>
    <row r="1190" ht="15"/>
    <row r="1191" ht="15"/>
    <row r="1192" ht="15"/>
    <row r="1193" ht="15"/>
    <row r="1194" ht="15"/>
    <row r="1271" ht="15"/>
    <row r="1272" ht="15"/>
    <row r="1273" ht="15"/>
    <row r="1274"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7" ht="15"/>
    <row r="2268" ht="15"/>
    <row r="2269" ht="15"/>
    <row r="2270" ht="15"/>
    <row r="2271" ht="15"/>
    <row r="2272" ht="15"/>
    <row r="2273" ht="15"/>
    <row r="2274"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4163" ht="15"/>
    <row r="4164" ht="15"/>
    <row r="4165" ht="15"/>
    <row r="4166" ht="15"/>
    <row r="4167" ht="15"/>
    <row r="4168" ht="15"/>
    <row r="4169" ht="15"/>
    <row r="4170" ht="15"/>
    <row r="417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4" ht="15"/>
    <row r="4242" ht="15"/>
    <row r="4243" ht="15"/>
    <row r="4244" ht="15"/>
    <row r="4245" ht="15"/>
    <row r="4246" ht="15"/>
    <row r="4247" ht="15"/>
    <row r="4248"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9" ht="15"/>
    <row r="4340" ht="15"/>
    <row r="4341" ht="15"/>
    <row r="4342" ht="15"/>
    <row r="4343" ht="15"/>
    <row r="4344" ht="15"/>
    <row r="4345" ht="15"/>
    <row r="4346" ht="15"/>
    <row r="4347" ht="15"/>
    <row r="4348" ht="15"/>
    <row r="4349" ht="15"/>
    <row r="4350" ht="15"/>
    <row r="4352" ht="15"/>
    <row r="4353" ht="15"/>
    <row r="4354" ht="15"/>
    <row r="4355" ht="15"/>
    <row r="4356" ht="15"/>
    <row r="4357" ht="15"/>
    <row r="4358" ht="15"/>
    <row r="4363" ht="15"/>
    <row r="4364" ht="15"/>
    <row r="4365" ht="15"/>
    <row r="4366" ht="15"/>
    <row r="4367" ht="15"/>
    <row r="4394" ht="15"/>
    <row r="4395" ht="15"/>
    <row r="4396" ht="15"/>
    <row r="4397" ht="15"/>
    <row r="4398" ht="15"/>
    <row r="4399" ht="15"/>
    <row r="4409" ht="15"/>
    <row r="4410" ht="15"/>
    <row r="4411" ht="15"/>
    <row r="4412" ht="15"/>
    <row r="4413" ht="15"/>
    <row r="4414" ht="15"/>
    <row r="4415" ht="15"/>
    <row r="4416" ht="15"/>
    <row r="4417" ht="15"/>
    <row r="4418"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534" ht="15"/>
    <row r="4535" ht="15"/>
    <row r="4536" ht="15"/>
    <row r="4537" ht="15"/>
    <row r="4538" ht="15"/>
    <row r="4539" ht="15"/>
    <row r="4540" ht="15"/>
    <row r="4541" ht="15"/>
    <row r="4542" ht="15"/>
    <row r="4543" ht="15"/>
    <row r="4545" ht="15"/>
    <row r="4546"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18" ht="15"/>
    <row r="4619" ht="15"/>
    <row r="4620" ht="15"/>
    <row r="4621" ht="15"/>
    <row r="4622" ht="15"/>
    <row r="4623" ht="15"/>
    <row r="4624" ht="15"/>
    <row r="4625" ht="15"/>
    <row r="4658" ht="15"/>
    <row r="4659" ht="15"/>
    <row r="4660" ht="15"/>
    <row r="4661" ht="15"/>
    <row r="4662" ht="15"/>
    <row r="4663" ht="15"/>
    <row r="4664" ht="15"/>
    <row r="4665" ht="15"/>
    <row r="4666" ht="15"/>
    <row r="4667" ht="15"/>
    <row r="4668" ht="15"/>
    <row r="4669" ht="15"/>
    <row r="4671" ht="15"/>
    <row r="4672" ht="15"/>
    <row r="4673" ht="15"/>
    <row r="4674" ht="15"/>
    <row r="4675" ht="15"/>
    <row r="4676" ht="15"/>
    <row r="4677" ht="15"/>
    <row r="4678" ht="15"/>
    <row r="4679" ht="15"/>
    <row r="4680" ht="15"/>
    <row r="4681" ht="15"/>
    <row r="4682" ht="15"/>
    <row r="4683" ht="15"/>
    <row r="4684" ht="15"/>
    <row r="4685" ht="15"/>
    <row r="4687" ht="15"/>
    <row r="4688"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30" ht="15"/>
    <row r="4732" ht="15"/>
    <row r="4733" ht="15"/>
    <row r="4734" ht="15"/>
    <row r="4735" ht="15"/>
    <row r="4736" ht="15"/>
    <row r="4737" ht="15"/>
    <row r="4738" ht="15"/>
    <row r="4739"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4" ht="15"/>
    <row r="4775" ht="15"/>
    <row r="4776" ht="15"/>
    <row r="4777" ht="15"/>
    <row r="4778" ht="15"/>
    <row r="4779" ht="15"/>
    <row r="4793" ht="15"/>
    <row r="4794" ht="15"/>
    <row r="4795" ht="15"/>
    <row r="4796" ht="15"/>
    <row r="4797" ht="15"/>
    <row r="4798" ht="15"/>
    <row r="4799" ht="15"/>
    <row r="4800" ht="15"/>
    <row r="4866" ht="15"/>
    <row r="4867"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5029" ht="15"/>
    <row r="5030" ht="15"/>
    <row r="5031" ht="15"/>
    <row r="5032" ht="15"/>
    <row r="5033" ht="15"/>
    <row r="5034" ht="15"/>
    <row r="5035"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7" ht="15"/>
    <row r="5118" ht="15"/>
    <row r="5119" ht="15"/>
    <row r="5120" ht="15"/>
    <row r="5121" ht="15"/>
    <row r="5122" ht="15"/>
    <row r="5123" ht="15"/>
    <row r="5124" ht="15"/>
    <row r="5125" ht="15"/>
    <row r="5126" ht="15"/>
    <row r="5127" ht="15"/>
    <row r="5128" ht="15"/>
    <row r="5129" ht="15"/>
    <row r="5130" ht="15"/>
    <row r="5131" ht="15"/>
    <row r="5134" ht="15"/>
    <row r="5135" ht="15"/>
    <row r="5136" ht="15"/>
    <row r="5137" ht="15"/>
    <row r="5138" ht="15"/>
    <row r="5139" ht="15"/>
    <row r="5140" ht="15"/>
    <row r="5141" ht="15"/>
    <row r="5142" ht="15"/>
    <row r="5143" ht="15"/>
    <row r="5144" ht="15"/>
    <row r="5146" ht="15"/>
    <row r="5147" ht="15"/>
    <row r="5148" ht="15"/>
    <row r="5149" ht="15"/>
    <row r="5150" ht="15"/>
    <row r="5151" ht="15"/>
    <row r="5152" ht="15"/>
    <row r="5153" ht="15"/>
    <row r="5154" ht="15"/>
    <row r="5155" ht="15"/>
    <row r="5156" ht="15"/>
    <row r="5157" ht="15"/>
    <row r="5158" ht="15"/>
    <row r="5159" ht="15"/>
    <row r="5160" ht="15"/>
    <row r="5161" ht="15"/>
    <row r="5164" ht="15"/>
    <row r="5165" ht="15"/>
    <row r="5166" ht="15"/>
    <row r="5167" ht="15"/>
    <row r="5168" ht="15"/>
    <row r="5169" ht="15"/>
    <row r="5170" ht="15"/>
    <row r="5171" ht="15"/>
    <row r="5173" ht="15"/>
    <row r="5174" ht="15"/>
    <row r="5175" ht="15"/>
    <row r="5176" ht="15"/>
    <row r="5180" ht="15"/>
    <row r="5181" ht="15"/>
    <row r="5182" ht="15"/>
    <row r="5183" ht="15"/>
    <row r="5184" ht="15"/>
    <row r="5185" ht="15"/>
    <row r="5186" ht="15"/>
    <row r="5187" ht="15"/>
    <row r="5188" ht="15"/>
    <row r="5189" ht="15"/>
    <row r="5190" ht="15"/>
    <row r="5191" ht="15"/>
    <row r="5192" ht="15"/>
    <row r="5193" ht="15"/>
    <row r="5194" ht="15"/>
    <row r="5195" ht="15"/>
    <row r="5196" ht="15"/>
    <row r="5198" ht="15"/>
    <row r="5199" ht="15"/>
    <row r="5200" ht="15"/>
    <row r="5201" ht="15"/>
    <row r="5202" ht="15"/>
    <row r="5203" ht="15"/>
    <row r="5204" ht="15"/>
    <row r="5205" ht="15"/>
    <row r="5206" ht="15"/>
    <row r="5207" ht="15"/>
    <row r="5208" ht="15"/>
    <row r="5209" ht="15"/>
    <row r="5210" ht="15"/>
    <row r="5211" ht="15"/>
    <row r="5214" ht="15"/>
    <row r="5215" ht="15"/>
    <row r="5216" ht="15"/>
    <row r="5217" ht="15"/>
    <row r="5218" ht="15"/>
    <row r="5219" ht="15"/>
    <row r="5220" ht="15"/>
    <row r="5221" ht="15"/>
    <row r="5222" ht="15"/>
    <row r="5223" ht="15"/>
    <row r="5224" ht="15"/>
    <row r="5225" ht="15"/>
    <row r="5226" ht="15"/>
    <row r="5227" ht="15"/>
    <row r="5228" ht="15"/>
    <row r="5229" ht="15"/>
    <row r="5246" ht="15"/>
    <row r="5247" ht="15"/>
    <row r="5248" ht="15"/>
    <row r="5249" ht="15"/>
    <row r="5250" ht="15"/>
    <row r="5251" ht="15"/>
    <row r="5252" ht="15"/>
    <row r="5253" ht="15"/>
    <row r="5254" ht="15"/>
    <row r="5255" ht="15"/>
    <row r="5256" ht="15"/>
    <row r="5257" ht="15"/>
    <row r="5259" ht="15"/>
    <row r="5260" ht="15"/>
    <row r="5262" ht="15"/>
    <row r="5266" ht="15"/>
    <row r="5267" ht="15"/>
    <row r="5268" ht="15"/>
    <row r="5269" ht="15"/>
    <row r="5270" ht="15"/>
    <row r="5271" ht="15"/>
    <row r="5272" ht="15"/>
    <row r="5273" ht="15"/>
    <row r="5274" ht="15"/>
    <row r="5275" ht="15"/>
    <row r="5276" ht="15"/>
    <row r="5277" ht="15"/>
    <row r="5278" ht="15"/>
    <row r="5279" ht="15"/>
    <row r="5280" ht="15"/>
    <row r="5281" ht="15"/>
    <row r="5282"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4" ht="15"/>
    <row r="5315" ht="15"/>
    <row r="5337" ht="15"/>
    <row r="5338" ht="15"/>
    <row r="5339"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sheetData>
  <sheetProtection password="D9BE" sheet="1" selectLockedCells="1"/>
  <mergeCells count="8">
    <mergeCell ref="A9:BC9"/>
    <mergeCell ref="C283:BC283"/>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2">
      <formula1>IF(E282="Select",-1,IF(E282="At Par",0,0))</formula1>
      <formula2>IF(E282="Select",-1,IF(E282="At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82">
      <formula1>0</formula1>
      <formula2>IF(E282&lt;&gt;"Select",99.9,0)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2">
      <formula1>0</formula1>
      <formula2>99.9</formula2>
    </dataValidation>
    <dataValidation type="list" allowBlank="1" showInputMessage="1" showErrorMessage="1" sqref="E282">
      <formula1>"Select, Excess (+), Less (-)"</formula1>
    </dataValidation>
    <dataValidation type="list" allowBlank="1" showInputMessage="1" showErrorMessage="1" sqref="L269 L270 L271 L272 L273 L274 L275 L276 L277 L278 L27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formula1>"INR"</formula1>
    </dataValidation>
    <dataValidation type="list" allowBlank="1" showInputMessage="1" showErrorMessage="1" sqref="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formula1>"INR"</formula1>
    </dataValidation>
    <dataValidation type="list" allowBlank="1" showInputMessage="1" showErrorMessage="1" sqref="L202 L203 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80">
      <formula1>"INR"</formula1>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Units" prompt="Please enter Units in text" sqref="E13"/>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14:M28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8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8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8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80">
      <formula1>0</formula1>
      <formula2>999999999999999</formula2>
    </dataValidation>
    <dataValidation allowBlank="1" showInputMessage="1" showErrorMessage="1" promptTitle="Itemcode/Make" prompt="Please enter text" sqref="C13:C280"/>
    <dataValidation type="decimal" allowBlank="1" showInputMessage="1" showErrorMessage="1" errorTitle="Invalid Entry" error="Only Numeric Values are allowed. " sqref="A13:A280">
      <formula1>0</formula1>
      <formula2>999999999999999</formula2>
    </dataValidation>
    <dataValidation type="list" showInputMessage="1" showErrorMessage="1" sqref="I13:I280">
      <formula1>"Excess(+), Less(-)"</formula1>
    </dataValidation>
    <dataValidation allowBlank="1" showInputMessage="1" showErrorMessage="1" promptTitle="Addition / Deduction" prompt="Please Choose the correct One" sqref="J13:J280"/>
    <dataValidation type="list" allowBlank="1" showInputMessage="1" showErrorMessage="1" sqref="K13:K280">
      <formula1>"Partial Conversion, Full Conversion"</formula1>
    </dataValidation>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6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101" t="s">
        <v>3</v>
      </c>
      <c r="F6" s="101"/>
      <c r="G6" s="101"/>
      <c r="H6" s="101"/>
      <c r="I6" s="101"/>
      <c r="J6" s="101"/>
      <c r="K6" s="101"/>
    </row>
    <row r="7" spans="5:11" ht="15">
      <c r="E7" s="101"/>
      <c r="F7" s="101"/>
      <c r="G7" s="101"/>
      <c r="H7" s="101"/>
      <c r="I7" s="101"/>
      <c r="J7" s="101"/>
      <c r="K7" s="101"/>
    </row>
    <row r="8" spans="5:11" ht="15">
      <c r="E8" s="101"/>
      <c r="F8" s="101"/>
      <c r="G8" s="101"/>
      <c r="H8" s="101"/>
      <c r="I8" s="101"/>
      <c r="J8" s="101"/>
      <c r="K8" s="101"/>
    </row>
    <row r="9" spans="5:11" ht="15">
      <c r="E9" s="101"/>
      <c r="F9" s="101"/>
      <c r="G9" s="101"/>
      <c r="H9" s="101"/>
      <c r="I9" s="101"/>
      <c r="J9" s="101"/>
      <c r="K9" s="101"/>
    </row>
    <row r="10" spans="5:11" ht="15">
      <c r="E10" s="101"/>
      <c r="F10" s="101"/>
      <c r="G10" s="101"/>
      <c r="H10" s="101"/>
      <c r="I10" s="101"/>
      <c r="J10" s="101"/>
      <c r="K10" s="101"/>
    </row>
    <row r="11" spans="5:11" ht="15">
      <c r="E11" s="101"/>
      <c r="F11" s="101"/>
      <c r="G11" s="101"/>
      <c r="H11" s="101"/>
      <c r="I11" s="101"/>
      <c r="J11" s="101"/>
      <c r="K11" s="101"/>
    </row>
    <row r="12" spans="5:11" ht="15">
      <c r="E12" s="101"/>
      <c r="F12" s="101"/>
      <c r="G12" s="101"/>
      <c r="H12" s="101"/>
      <c r="I12" s="101"/>
      <c r="J12" s="101"/>
      <c r="K12" s="101"/>
    </row>
    <row r="13" spans="5:11" ht="15">
      <c r="E13" s="101"/>
      <c r="F13" s="101"/>
      <c r="G13" s="101"/>
      <c r="H13" s="101"/>
      <c r="I13" s="101"/>
      <c r="J13" s="101"/>
      <c r="K13" s="101"/>
    </row>
    <row r="14" spans="5:11" ht="15">
      <c r="E14" s="101"/>
      <c r="F14" s="101"/>
      <c r="G14" s="101"/>
      <c r="H14" s="101"/>
      <c r="I14" s="101"/>
      <c r="J14" s="101"/>
      <c r="K14" s="10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2019-01-10T06:51:32Z</cp:lastPrinted>
  <dcterms:created xsi:type="dcterms:W3CDTF">2009-01-30T06:42:42Z</dcterms:created>
  <dcterms:modified xsi:type="dcterms:W3CDTF">2019-11-26T09:12:59Z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