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<sst xmlns="http://schemas.openxmlformats.org/spreadsheetml/2006/main" count="2038" uniqueCount="727">
  <si>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</si>
  <si>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</si>
  <si>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</si>
  <si>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</si>
  <si>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</si>
  <si>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</si>
  <si>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</si>
  <si>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</si>
  <si>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</si>
  <si>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</si>
  <si>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</si>
  <si>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</si>
  <si>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</si>
  <si>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</si>
  <si>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</si>
  <si>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</si>
  <si>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</si>
  <si>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</si>
  <si>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</si>
  <si>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</si>
  <si>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</si>
  <si>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</si>
  <si>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</si>
  <si>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</si>
  <si>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</si>
  <si>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</si>
  <si>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</si>
  <si>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</si>
  <si>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</si>
  <si>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</si>
  <si>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</si>
  <si>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</si>
  <si>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</si>
  <si>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</si>
  <si>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</si>
  <si>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</si>
  <si>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</si>
  <si>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</si>
  <si>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</si>
  <si>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</si>
  <si>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</si>
  <si>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</si>
  <si>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</si>
  <si>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</si>
  <si>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</si>
  <si>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</si>
  <si>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</si>
  <si>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</si>
  <si>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</si>
  <si>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</si>
  <si>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</si>
  <si>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</si>
  <si>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</si>
  <si>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</si>
  <si>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</si>
  <si>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</si>
  <si>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</si>
  <si>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</si>
  <si>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</si>
  <si>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</si>
  <si>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</si>
  <si>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</si>
  <si>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</si>
  <si>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</si>
  <si>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</si>
  <si>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</si>
  <si>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</si>
  <si>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</si>
  <si>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</si>
  <si>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</si>
  <si>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</si>
  <si>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</si>
  <si>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</si>
  <si>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</si>
  <si>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</si>
  <si>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</si>
  <si>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</si>
  <si>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</si>
  <si>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</si>
  <si>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</si>
  <si>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</si>
  <si>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</si>
  <si>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</si>
  <si>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</si>
  <si>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</si>
  <si>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</si>
  <si>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</si>
  <si>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</si>
  <si>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</si>
  <si>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</si>
  <si>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</si>
  <si>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</si>
  <si>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</si>
  <si>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</si>
  <si>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</si>
  <si>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</si>
  <si>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</si>
  <si>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</si>
  <si>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</si>
  <si>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</si>
  <si>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</si>
  <si>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</si>
  <si>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</si>
  <si>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</si>
  <si>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</si>
  <si>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</si>
  <si>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</si>
  <si>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</si>
  <si>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</si>
  <si>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</si>
  <si>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</si>
  <si>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</si>
  <si>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</si>
  <si>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</si>
  <si>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</si>
  <si>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</si>
  <si>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</si>
  <si>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</si>
  <si>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</si>
  <si>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</si>
  <si>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</si>
  <si>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</si>
  <si>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</si>
  <si>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</si>
  <si>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</si>
  <si>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</si>
  <si>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</si>
  <si>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</si>
  <si>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</si>
  <si>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</si>
  <si>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</si>
  <si>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</si>
  <si>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</si>
  <si>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</si>
  <si>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</si>
  <si>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</si>
  <si>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</si>
  <si>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</si>
  <si>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</si>
  <si>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</si>
  <si>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</si>
  <si>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</si>
  <si>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</si>
  <si>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</si>
  <si>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</si>
  <si>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</si>
  <si>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</si>
  <si>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</si>
  <si>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</si>
  <si>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</si>
  <si>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</si>
  <si>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</si>
  <si>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</si>
  <si>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</si>
  <si>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</si>
  <si>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</si>
  <si>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</si>
  <si>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</si>
  <si>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</si>
  <si>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</si>
  <si>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</si>
  <si>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</si>
  <si>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</si>
  <si>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</si>
  <si>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</si>
  <si>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</si>
  <si>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</si>
  <si>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</si>
  <si>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</si>
  <si>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</si>
  <si>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</si>
  <si>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</si>
  <si>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</si>
  <si>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</si>
  <si>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</si>
  <si>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</si>
  <si>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</si>
  <si>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</si>
  <si>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</si>
  <si>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</si>
  <si>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</si>
  <si>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</si>
  <si>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</si>
  <si>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</si>
  <si>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</si>
  <si>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</si>
  <si>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</si>
  <si>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</si>
  <si>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</si>
  <si>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</si>
  <si>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</si>
  <si>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</si>
  <si>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</si>
  <si>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</si>
  <si>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</si>
  <si>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</si>
  <si>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</si>
  <si>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</si>
  <si>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</si>
  <si>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</si>
  <si>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</si>
  <si>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</si>
  <si>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</si>
  <si>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</si>
  <si>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</si>
  <si>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</si>
  <si>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</si>
  <si>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</si>
  <si>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</si>
  <si>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</si>
  <si>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</si>
  <si>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</si>
  <si>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</si>
  <si>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</si>
  <si>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</si>
  <si>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</si>
  <si>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</si>
  <si>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</si>
  <si>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</si>
  <si>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</si>
  <si>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</si>
  <si>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</si>
  <si>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</si>
  <si>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</si>
  <si>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</si>
  <si>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</si>
  <si>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</si>
  <si>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</si>
  <si>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</si>
  <si>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</si>
  <si>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</si>
  <si>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</si>
  <si>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</si>
  <si>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</si>
  <si>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</si>
  <si>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</si>
  <si>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</si>
  <si>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</si>
  <si>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</si>
  <si>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</si>
  <si>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</si>
  <si>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</si>
  <si>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</si>
  <si>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</si>
  <si>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</si>
  <si>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</si>
  <si>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</si>
  <si>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</si>
  <si>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</si>
  <si>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</si>
  <si>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</si>
  <si>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</si>
  <si>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</si>
  <si>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</si>
  <si>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</si>
  <si>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</si>
  <si>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</si>
  <si>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</si>
  <si>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</si>
  <si>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</si>
  <si>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</si>
  <si>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</si>
  <si>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</si>
  <si>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</si>
  <si>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</si>
  <si>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</si>
  <si>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</si>
  <si>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</si>
  <si>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</si>
  <si>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</si>
  <si>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</si>
  <si>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</si>
  <si>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</si>
  <si>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</si>
  <si>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</si>
  <si>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</si>
  <si>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</si>
  <si>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</si>
  <si>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</si>
  <si>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</si>
  <si>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</si>
  <si>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</si>
  <si>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</si>
  <si>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</si>
  <si>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</si>
  <si>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</si>
  <si>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Mtr.</t>
  </si>
  <si>
    <t>Each</t>
  </si>
  <si>
    <t>BI01010001010000000000000515BI0100001113</t>
  </si>
  <si>
    <t>BI01010001010000000000000515BI0100001114</t>
  </si>
  <si>
    <t>Sqm</t>
  </si>
  <si>
    <t>Sqm.</t>
  </si>
  <si>
    <t>Civil works</t>
  </si>
  <si>
    <t>mtr</t>
  </si>
  <si>
    <t>Mtr</t>
  </si>
  <si>
    <t>Extra cost of labour for grinding Kota Stone Floor in treads and riser of Steps.</t>
  </si>
  <si>
    <t>Qntl</t>
  </si>
  <si>
    <t>set</t>
  </si>
  <si>
    <t>each</t>
  </si>
  <si>
    <t>pts</t>
  </si>
  <si>
    <t>mtr.</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</si>
  <si>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</si>
  <si>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</si>
  <si>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</si>
  <si>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</si>
  <si>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</si>
  <si>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</si>
  <si>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</si>
  <si>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</si>
  <si>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</si>
  <si>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</si>
  <si>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</si>
  <si>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</si>
  <si>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</si>
  <si>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</si>
  <si>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</si>
  <si>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</si>
  <si>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</si>
  <si>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</si>
  <si>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</si>
  <si>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</si>
  <si>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</si>
  <si>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</si>
  <si>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</si>
  <si>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</si>
  <si>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</si>
  <si>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</si>
  <si>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</si>
  <si>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</si>
  <si>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</si>
  <si>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</si>
  <si>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</si>
  <si>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</si>
  <si>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</si>
  <si>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</si>
  <si>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</si>
  <si>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</si>
  <si>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</si>
  <si>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</si>
  <si>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</si>
  <si>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</si>
  <si>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</si>
  <si>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</si>
  <si>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</si>
  <si>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</si>
  <si>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</si>
  <si>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</si>
  <si>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</si>
  <si>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</si>
  <si>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</si>
  <si>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</si>
  <si>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</si>
  <si>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</si>
  <si>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</si>
  <si>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</si>
  <si>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</si>
  <si>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</si>
  <si>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</si>
  <si>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</si>
  <si>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</si>
  <si>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</si>
  <si>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</si>
  <si>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</si>
  <si>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</si>
  <si>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</si>
  <si>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</si>
  <si>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</si>
  <si>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</si>
  <si>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</si>
  <si>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</si>
  <si>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</si>
  <si>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</si>
  <si>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</si>
  <si>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</si>
  <si>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</si>
  <si>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</si>
  <si>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</si>
  <si>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</si>
  <si>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</si>
  <si>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</si>
  <si>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</si>
  <si>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Supplying, fitting and fixing pedestal of approved make for wash basin (white)</t>
  </si>
  <si>
    <t>CuM.</t>
  </si>
  <si>
    <t>Kg</t>
  </si>
  <si>
    <t>SqM</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</si>
  <si>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</si>
  <si>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</si>
  <si>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</si>
  <si>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</si>
  <si>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</si>
  <si>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</si>
  <si>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</si>
  <si>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</si>
  <si>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</si>
  <si>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Set</t>
  </si>
  <si>
    <t>Cum</t>
  </si>
  <si>
    <t>No</t>
  </si>
  <si>
    <t>Job</t>
  </si>
  <si>
    <t xml:space="preserve">Tender Inviting Authority: The Additional Chief Engineer,  W.B.P.H&amp;.I.D.Corpn. Ltd. </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</si>
  <si>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</si>
  <si>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</si>
  <si>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beyond1500 mm and upto 3000 mm but not requiring Shoring</t>
  </si>
  <si>
    <t>Earth work in filling in foundation trenches or plinth with good earth, in layer not exceeding 150mm including watering and ramming etc. layer by layer complete a) With earth obtained from excavation of foundation.</t>
  </si>
  <si>
    <t>(A) Filling in foundation or plinth by silver sand in layers not exceeding 150 mm as directed and consolidating the same by thorough saturation with water, ramming complete including the cost of supply of sand. (payment to be made on measurement of finished quantity) .(B) Do - by fine sand</t>
  </si>
  <si>
    <t>Single brick flat soling of picked jhama bricks including ramming and dressing bed to proper level, and filling joints with powered or local sand.</t>
  </si>
  <si>
    <t>Ordinary Cement concrete (mix 1:2:4) with graded stone chips (20 mm nominal size) excluding shuttering and reinforcement,if any, in ground floor as per relevant IS codes.a) Pakur Variety</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</si>
  <si>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</si>
  <si>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</si>
  <si>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SECOND FLOOR &amp; MUMPTY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</si>
  <si>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</si>
  <si>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SqM.</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</si>
  <si>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</si>
  <si>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 &amp; MUMPTY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</si>
  <si>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GROUND FLOOR</t>
  </si>
  <si>
    <t>M.T.</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</si>
  <si>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</si>
  <si>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SECOND FLOOR &amp; MUMPTY ROOM</t>
  </si>
  <si>
    <t>Brick work with 1st class bricks in cement mortar (1:6) GL TO PL
(a) In foundation and plinth</t>
  </si>
  <si>
    <t>Brick work with 1st class bricks in cement mortar (1:6) in 
Super Structure ,Ground Floor</t>
  </si>
  <si>
    <t xml:space="preserve">Brick work with 1st class bricks in cement mortar (1:6) in 
FIRST  FLOOR </t>
  </si>
  <si>
    <t>Brick work with 1st class bricks in cement mortar (1:6) in 
SECOND FLOOR &amp; MUMPTY ROOM</t>
  </si>
  <si>
    <t xml:space="preserve">125 mm. thick brick work with 1st class bricks in cement mortar (1:4)in 
GROUND FLOOR
</t>
  </si>
  <si>
    <t xml:space="preserve">125 mm. thick brick work with 1st class bricks in cement mortar (1:4)in 
FIRST  FLOOR </t>
  </si>
  <si>
    <t>125 mm. thick brick work with 1st class bricks in cement mortar (1:4)in 
SECOND FLOOR &amp; MUMPTY ROOM</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</si>
  <si>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9, polymer based paint as per item 8 (a) of Section (C).</t>
  </si>
  <si>
    <t>Labour for Chipping of concrete surface before taking up Plastering work.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</si>
  <si>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</si>
  <si>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</si>
  <si>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SECOND FLOOR &amp;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</si>
  <si>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</si>
  <si>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</si>
  <si>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SECOND FLOOR &amp;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</si>
  <si>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</si>
  <si>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</si>
  <si>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SECOND FLOOR &amp; MUMPTY ROOM</t>
  </si>
  <si>
    <t>Neat cement punning about 1.5mm thick in wall, dado, window sill, floor etc. NOTE:Cement 0.152 cu.m per100 sq.m.</t>
  </si>
  <si>
    <t>Rendering the Surface of walls and ceiling with White Cement base WATER PROOF wall putty of approved make &amp; brand.(1.5 mm thick)
Ground Floor (Internal surface)</t>
  </si>
  <si>
    <t xml:space="preserve">Rendering the Surface of walls and ceiling with White Cement base WATER PROOF wall putty of approved make &amp; brand.(1.5 mm thick)
FIRST FLOOR (Internal surface)
</t>
  </si>
  <si>
    <t>Rendering the Surface of walls and ceiling with White Cement base WATER PROOF wall putty of approved make &amp; brand.(1.5 mm thick)
SECOND FLOOR &amp; MUMPTY ROOM (Internal surface)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</si>
  <si>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 Water based interior grade Acrylic Primer
All Floor</t>
  </si>
  <si>
    <t>Acrylic Distemper to interior wall, ceiling with a coat of solvent based interior grade acrylic primer (as per manufacturer's specification) including cleaning and smoothning of surface.
Two Coats
All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</si>
  <si>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</si>
  <si>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FIRST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</si>
  <si>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SECOND FLOOR &amp; MUMPTY ROOM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</si>
  <si>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Ground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</si>
  <si>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FIRST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</si>
  <si>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SECOND FLOOR &amp; MUMPTY ROOM (External surface)</t>
  </si>
  <si>
    <t>Cement washing including cleaning and smoothening surface thoroughly (cement to be used @15 kg./100 sq.m. of surface for one coat and @25 kg./100 sq.m of surface for two coats):
External surface (Ground Floor)</t>
  </si>
  <si>
    <t>Applying decorative cement based paint of approved quality after preparing the surface including scraping the same thoroughly (plastered or concrete surface) as per  manufacturer's specification. Two coats.
Ground Floor(external surface)</t>
  </si>
  <si>
    <t>Wood work in door and window frame fitted and fixed in position complete including a protective coat of painting at the contact surface of the frame exluding cost of concrete, Iron Butt Hinges and M.S clamps. (The quantum should be correted upto three decimals). Sal Malayasian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</si>
  <si>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Malayasian
FIRST  FLOOR </t>
  </si>
  <si>
    <t>Wood work in door and window frame fitted and fixed in position complete including a protective coat of painting at the contact surface of the frame exluding cost of concrete, Iron Butt Hinges and M.S clamps. (The quantum should be correted upto three decimals). Sal Malayasian
SECOND FLOOR &amp; MUMPTY ROOM</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</si>
  <si>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GROUND FLOOR</t>
  </si>
  <si>
    <t xml:space="preserve">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FIRST  FLOOR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</si>
  <si>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SECOND FLOOR &amp; MUMPTY ROOM</t>
  </si>
  <si>
    <t>Primming One coat on Timber or Plaster surface with Synthetic Oil bound Primer of approved Quality inclusing smooting surface by sand Papering etc</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</si>
  <si>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</si>
  <si>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</si>
  <si>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b) iv)  On Steel and other  Metal Surface Two coat  with any shade except white</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</si>
  <si>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contrr]e) I (B) Light Colour
Ground floor
(I) With application slurry @1.75 kg/ Sq.m, 20 mm sand cement mortar (1:4) &amp; 2 mm thick cement slurry at back side of tiles, 0.2 kg/ Sq.m white cement for joint filling with pigment.
(B) Light Colour .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</si>
  <si>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</si>
  <si>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
FIRST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</si>
  <si>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
SECOND FLOOR &amp; MUMPTY ROOM</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</si>
  <si>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</si>
  <si>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</si>
  <si>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 &amp; MUMPTY ROOM/KOTA STONE WALL</t>
  </si>
  <si>
    <t>Extra cost of labour for prefinished and premoulded Nosing to treads of steps, railing, window sill etc. of Kota Stone.</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</si>
  <si>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a) GROUND FLOOR/FLOOR TILES: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</si>
  <si>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b) FIRST FLOOR/FLOOR TILES: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</si>
  <si>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c) SECOND FLOOR/FLOOR TILES: Sizes-300 mm x300mm x10 mm with breaking strength &gt; 1200 N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</si>
  <si>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Ground Floor Wall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</si>
  <si>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First Floor Wall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</si>
  <si>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Second Floor Wall Tiles</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</si>
  <si>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</si>
  <si>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Ground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</si>
  <si>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First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</si>
  <si>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Second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</si>
  <si>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</si>
  <si>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</si>
  <si>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</si>
  <si>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FIRST FLOOR</t>
  </si>
  <si>
    <t xml:space="preserve">Supplying best Indian sheet glass panes set in putty and fitted and fixed with nails and putty complete. (In all floors for internal wall &amp; upto 6 m height for external wall)  ii) 4 mm thick
</t>
  </si>
  <si>
    <t>Extra for fixing glass panes in steel window</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</si>
  <si>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1868- 1983, fitted with all other accessories viz. PVC roller, EPDM gasket, maruti lock, screws etc. including labour charges for fitting &amp; fixing of aluminium 2-
track/3-track sliding window with fixing of glass (excluding cost of glass) all complete as per architectural drawings and direction of Engineer-in-charge. 10-12 Micron thickness Annodizing film
Natural white
All Floor</t>
  </si>
  <si>
    <t>Supplying bubble free float glass of approved make and brand conforming to IS: 2835-1987.
ii) 4mm thick coloured / tinted / smoke glass.
All Floor</t>
  </si>
  <si>
    <t>Two point nose steel handle including fitting and fixing.</t>
  </si>
  <si>
    <t>Steel peg stay 300 mm long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</si>
  <si>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</si>
  <si>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</si>
  <si>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a) M.S.or W.I. Ornamental grill of approved design joints continuously welded with M.S,W.I. Flats and bars of windows, railing etc. fitted and fixed with necessary screws and lugs in ground floor.(i) Grill weighing above 16 Kg./sq. mtr.
SECOND  FLOOR</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</si>
  <si>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</si>
  <si>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Locking arrangement for Jail type doors including supplying fitting and fixing in position complete as per approved design.  IN GROUND FLOOR</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</si>
  <si>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</si>
  <si>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</si>
  <si>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</si>
  <si>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</si>
  <si>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 Iron hasp bolt of approved quality fitted and fixed complete (oxidised) with 16mm dia rod with centre bolt and round fitting.250mm long</t>
  </si>
  <si>
    <t>(ii) Anodised aluminium floor door stopper</t>
  </si>
  <si>
    <t>Godrej  Hydraulic door closer fitted and fixed complete.Medium Type</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</si>
  <si>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</si>
  <si>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 (v) 125 mm grip x 12 mm dia rod.</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</si>
  <si>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 For Water Proofing at roof</t>
  </si>
  <si>
    <t>Ordinary Cement concrete (mix 1:2:4) with graded stone chips (6mm nominal size) excluding shuttering and reinforcement,if any, in gound floor as per relevant IS codes..(i)pakur variety (For Roof Concrete)</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</si>
  <si>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</si>
  <si>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
  </si>
  <si>
    <t xml:space="preserve">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(d) barbed wire 
</t>
  </si>
  <si>
    <t xml:space="preserve">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(conitinued)
</t>
  </si>
  <si>
    <t>Payment to be made on the basis of calculated weight of structural members only in finished work as per IS specified weight. Payment for gusset, bracket, cleat, rivets, bolts and nuts may be make by adding the actual weight of such items with the weight of finished structural members or 7% of weight for finished structural members weighing not less than 22.5 Kg. / m. or 15 % of weight for finished structal members weighing less than 22.5 Kg. / m. may be increased allow for bracket, cleat, rivet, bolts and nuts etc. and</t>
  </si>
  <si>
    <t>Earth work in filling in compound, tank, low land, ditches etc. with good earth, in layers not exceeding 150 mm. including breaking clods and consolidating the same by ramming and dressing complete. (Payment will be made on profile measurement before and after the work)
(iv) With carried earth arranged by the contractor within a radius exceeding 5 km. butnot exceeding 10 km. including cost of carried earth</t>
  </si>
  <si>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subgradepreparation) complete as per direction of Engineer-in-Charge. (ii) Coloured Decorative</t>
  </si>
  <si>
    <t>Ornamental brick edging (75 mm wide) in compound roads, gardens etc.with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</si>
  <si>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Rm.</t>
  </si>
  <si>
    <t>(b) Anti termite treatment to back filling of the masonry foundation with chemical emulsion by admixing chloropyrofos emulsifiable concentrates (1% concentration) with water by weight at the rate of 7.5 Litres per sq. m. of the vertical surface of the substructure for each side of the foundation.. The work shall be carried out as per specification described in 6.2.2. of code IS-6313 (part -II) 1981. (Mode of measurment will be vertical area treated.)</t>
  </si>
  <si>
    <t>(d) Treatment to the back filling of R.C.C. foundation with chemical emulsion by admixing chloropyrofos emulsifiable concentrate (1% concentration) with water by weight at the rate of 7.5 ltr. per sq.m. of the vertical surface of the substructure of each side of the foundation. The work shall be carried out as per specification as described in para 6.3.1 of code IS- 6313 (part-II) 1981 (Mode of measurement will be per sq.m. of vertical area of foundation treated).</t>
  </si>
  <si>
    <t>Supplying fitting approved type ventilator in position after cutting holes in walls setting in cement mortar mending damages to wall and plaster and two coats of paint of approved brand of any shade. Payment of mending good damages of wall &amp; plaster and painting to be made separately
(b) R.C.C ventilator of 20 mm. thick (i) Upto 0.10 sq.m. area</t>
  </si>
  <si>
    <t>Supplying ,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work).(i) In Roof:- a) With 0.5 mm thick sheet</t>
  </si>
  <si>
    <r>
      <rPr>
        <b/>
        <sz val="11"/>
        <rFont val="Calibri"/>
        <family val="2"/>
      </rPr>
      <t xml:space="preserve">SANITARY WORKS
</t>
    </r>
    <r>
      <rPr>
        <sz val="11"/>
        <rFont val="Calibri"/>
        <family val="2"/>
      </rPr>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40 mm(Main Riser)</t>
    </r>
  </si>
  <si>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32mm(Roof ring)</t>
  </si>
  <si>
    <t>Mts</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</si>
  <si>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25 mm(Vertical)</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</si>
  <si>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20 mm(Internal)</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</si>
  <si>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seperately)(a) For Concealed work
25 mm </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</si>
  <si>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Concealed work
20 mm </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</si>
  <si>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Concealed work
15 mm </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</si>
  <si>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</si>
  <si>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</si>
  <si>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</si>
  <si>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 xml:space="preserve">Supplying, fitting and fixing Peet's valve fullway gunmetal standard pattern best quality of approved brand bearing I.S.I. marking with fittings (tested to 21 kg per sq. cm.).
20 mm
</t>
  </si>
  <si>
    <t>Supplying, fitting and fixing Peet's valve fullway gunmetal standard pattern best quality of approved brand bearing I.S.I. marking with fittings (tested to 21 kg per sq. cm.).
15mm</t>
  </si>
  <si>
    <t>Supplying, fitting and fixing Orissa pattern water closet in white glazed vitreous chinaware of approved make in position complete excluding 'P' or 'S' trap (excluding cost of concrete for fixing).(ii) 530 mm X 410 mm</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</si>
  <si>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</si>
  <si>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</si>
  <si>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</si>
  <si>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P.V.C. CONNECTOR white flexible, with both ends coupling with heavy brass C.P. nut, 15 mm dia. (ii)  450 mm long</t>
  </si>
  <si>
    <t>Supplying, fitting and fixing Flat back urinal (half stall urinal) in white  vitreous chinaware of approved make in position with brass screws on 75 mm X 75 mm X 75 mm wooden blocks complete.(i)   635 mm X 395 mm X 420 mm</t>
  </si>
  <si>
    <t>Supplying, fitting and fixing C.I. round grating.(ii)  150 mm</t>
  </si>
  <si>
    <t>Supplying, fitting and fixing C.I. square jalli.(ii)  150 mm</t>
  </si>
  <si>
    <t>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</si>
  <si>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approved brand 32 mm dia. P.V.C. waste pipe, with coupling at one end fitted with necessary clamps.  1050 mm long</t>
  </si>
  <si>
    <t>Supplying, fitting and fixing towel rail with two brackets.       (a) C.P. over brass 25 mm dia. and 600 mm long</t>
  </si>
  <si>
    <t>Supplying, fitting and fixing best quality Indian make mirror 5.5 mm thick with silvering as per I.S.I. specifications supported on fibre glass frame of any colour, frame size 550 mm X 400 mm</t>
  </si>
  <si>
    <t>Supplying ,fitting and fixing bib cock or stop cock.
(a)(i)Chorium plated bib cock short body ( Equivalent to code.511 &amp; Model - Tropical/Sumthing Special of ESSCO or similar brand).</t>
  </si>
  <si>
    <t>Supplying ,fitting and fixing bib cock or stop cock.
(c)(i) Chromium plated  angular stop cock with wall flange (Equivalent to Code No. 5053 &amp; Model- Florentine of Jaguar or similar brand)</t>
  </si>
  <si>
    <t>Supplying ,fitting and fixing bib cock or stop cock
(ii) Chromium plated Concealed Stop Cock (Equivalent to Code No. 514(A) &amp; Model - Tropical / Sumthing Special of ESSCO or similar brand)..</t>
  </si>
  <si>
    <t>Supplying, fitting and fixing pillar cock of approved make.
a) (i) CP Pillar Cock - 15 mm. (Equivalent to Code No. 507 &amp; Model - Tropical / Sumthing Special of ESSCO or similar brand).</t>
  </si>
  <si>
    <t>Supplying, fitting and fixing shower of approved brand and make.V(g) PTMT overhead shower (Prayag or equivalent) i) 75 mm round</t>
  </si>
  <si>
    <t>Supplying ,fitting and fixing bib cock or stop cock
(e)PTMT (Polytetra Bib Cock / Stop Cock ( Prayag or equivalent)15 mm</t>
  </si>
  <si>
    <t>Supplying ,fitting and fixing bib cock or stop cock
(e)PTMT (Polytetra Bib Cock / Stop Cock ( Prayag or equivalent)15 mm
b) PTMT Pillar Cock - 15 mm. (Prayag or equivalent).</t>
  </si>
  <si>
    <t>Supplying fitting fixing PTMT smart shelf of approved make of size 300 mm</t>
  </si>
  <si>
    <t>Suppling fitting fixing soap holder a)PTMT (Prayag or Equivelent)</t>
  </si>
  <si>
    <t>Supplying,fitting and fixing stainless steel sink complete with waste fittings and two coats of painting of CI bracket,Sink Only 530mm x 430mm x 180 mm</t>
  </si>
  <si>
    <t xml:space="preserve">Supplying, fitting and fixing 15 mm swan neck tap with left &amp; right hand operating nob with aerator (Equivalent to Code No. 510, 510(A) and Model - TROPICAL / SUMTHING SPECIAL of ESSCO or similar brand). </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</si>
  <si>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</si>
  <si>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</si>
  <si>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</si>
  <si>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</si>
  <si>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</si>
  <si>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</si>
  <si>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</si>
  <si>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</si>
  <si>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P.V.C. water storage tank of approved quality with closed top with lid (Black) - Multilayer (c) 1000 litre capacity</t>
  </si>
  <si>
    <t>Supplying P.V.C. water storage tank of approved quality with closed top with lid (Black) - Multilayer (c) 2000 litre capacity</t>
  </si>
  <si>
    <t>Labour for hoisting plastic water storage tank. (i) Upto 1500 litre capacity.</t>
  </si>
  <si>
    <t>Labour for hoisting plastic water storage tank. (ii) Above 1500 litre upto 5000 litre capacity.</t>
  </si>
  <si>
    <t xml:space="preserve">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With Pakur variety.(SAIL/TATA/RINL).
</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</si>
  <si>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variety.(SAIL/TATA/RINL).For 10 users
</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</si>
  <si>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 For 50 users
</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</si>
  <si>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variety.(SAIL/TATA/RINL).For 100 users
</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</si>
  <si>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in all respect with all costs of labour and materials. With 250 mm thick dry brick work and 250 mm thick cement brick work (6:1) and 1.00m inside dia. For SAIL/TATA/RINL</t>
  </si>
  <si>
    <r>
      <t xml:space="preserve">TUBE WELL
</t>
    </r>
    <r>
      <rPr>
        <sz val="11"/>
        <rFont val="Calibri"/>
        <family val="2"/>
      </rPr>
      <t>Labour for boring through any type of soil for sinking tube well of
required dia. with top enlargement by rig boring system (either by reserve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(i) Frist 50 metre</t>
    </r>
  </si>
  <si>
    <t>Labour for boring through any type of soil for sinking tube well of
required dia. with top enlargement by rig boring system (either by reserve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(i) Next 50 metre</t>
  </si>
  <si>
    <t>Labour for boring through any type of soil for sinking tube well of
required dia. with top enlargement by rig boring system (either by reserve circulation or by direct rotary method) including hire charges and labour for rig machine, tools and plants, staging, force pumping set and making arrangement for water required for boring etc. complete and lowering of pipes, strainers, blind pipes etc. complete.
(a) For depth upto 250 metre for 100 mm dia. Tube well with top
(i)Rest 100 metre</t>
  </si>
  <si>
    <t>Supplying high density polythene strainer of approved make with adapter conforming to I.S specifications.
(iv) 100 mm dia.</t>
  </si>
  <si>
    <t>Supplying, fitting and fixing heavy type bell mouth reducing socket.    
(iv) 100 mm x 200 mm</t>
  </si>
  <si>
    <t>Supplying, fitting and fixing G.I cap at top.
(iii)  200 mm</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</si>
  <si>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</si>
  <si>
    <t>day</t>
  </si>
  <si>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</si>
  <si>
    <t>L.S</t>
  </si>
  <si>
    <t xml:space="preserve">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t>
  </si>
  <si>
    <t>Note: Initial 6 m. of Annular space between the housing pipe and the bore should not be shrouded with Pea size gravel to avoid contamination with surface water.
Packing annular space between the outside of the housing pipe and the bore with puddled clay balls of approved size as per direction of the Engineer-in-charge with cost of all materials and labour complete.</t>
  </si>
  <si>
    <t>Supply of PVC pipes &amp; fittings Schedule -80 ( Medium Duity) conforming to ASTMD-1785 and Threaded to match with G.I pipes as per IS : 1239 (Part -I)
a) 100 mm dia PVC Pipes</t>
  </si>
  <si>
    <t>Supply of PVC pipes &amp; fittings Schedule -80 ( Medium Duity) conforming to ASTMD-1785 and Threaded to match with G.I pipes as per IS : 1239 (Part -I)
b) 200 mm dia PVC Pipes</t>
  </si>
  <si>
    <t>Geophysical investigation of the acquifer by electrologging system with all tools and plants as necessary including supply of necessary report.</t>
  </si>
  <si>
    <t>item</t>
  </si>
  <si>
    <t>Providing 200 mm centre guide.
i) With clamp</t>
  </si>
  <si>
    <t>Per set</t>
  </si>
  <si>
    <t>Supplying, fitting &amp; fixing 300 mm M.S. housing Clamp of approved quality.
iv) 200 mm dia.</t>
  </si>
  <si>
    <t>Each set</t>
  </si>
  <si>
    <r>
      <rPr>
        <b/>
        <sz val="14"/>
        <rFont val="Calibri"/>
        <family val="2"/>
      </rPr>
      <t>Electrical Works</t>
    </r>
    <r>
      <rPr>
        <sz val="14"/>
        <rFont val="Calibri"/>
        <family val="2"/>
      </rPr>
      <t>.</t>
    </r>
    <r>
      <rPr>
        <sz val="11"/>
        <rFont val="Calibri"/>
        <family val="2"/>
      </rPr>
      <t xml:space="preserve">
Supply &amp; fixing 415 volt 125 A TPN switch in S.S. enclosure with HRC fuses onLS &amp; NL to be fixed on angle frame on wall including earthing attachment.(LT/Seimens)</t>
    </r>
  </si>
  <si>
    <t xml:space="preserve">Supply &amp; fixing 415V 200A capacity MS (16SWG) Busbar Chamber having dimension of (500x150mm) to be fixed on iron frame on wall consisting of 4 nos cupper bars of size (4x20x5mm).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</si>
  <si>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Supply &amp; fixing 415 volt 100 A TPN switch in S.S. enclosure with HRC fuses onLS &amp; NL to be fixed on angle frame on wall including earthing attachment.(LT/Seimens)</t>
  </si>
  <si>
    <t>Supplying and fixing 125 A Changeover switch with Sheet Steel enclosure on angle iron frame on wall with nuts bolts etcn.(Havells/HPL)</t>
  </si>
  <si>
    <t xml:space="preserve">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125 A Four Pole MCCB isolator           -- 1 nos                                         63 A TP MCB                                      - - 5 nos                    32 A TP MCB                                      - - 2 nos                                               6-32 A SP MCB                                    - 3 nos                               </t>
  </si>
  <si>
    <t>Supply &amp; fixing 415 volt 63 A TPN switch in S.S. enclosure with HRC fuses onLS &amp; NL to be fixed on angle frame on wall including earthing attachment.(LT/Seimens)(PS)</t>
  </si>
  <si>
    <t>Supply &amp; fixing 415 volt 32 A TPN switch in S.S. enclosure with HRC fuses onLS &amp; NL to be fixed on angle frame on wall including earthing attachment.(LT/Seimens)(AC TPN)</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</si>
  <si>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               (PS,BARRACK,CANTEEN)</t>
  </si>
  <si>
    <t>Supply &amp; fixing SPN MCB DB (2+8) WAY (Make legrand/ Seimens/ABB) with S.S. Enclosure concealed in wall after cutting wall &amp; mending good the damages &amp; earthing attachment comprising with the following:                                                                                             a) 40 A DP isolator - 1 No.                                                                                                      b) 6 to 16 A range SPMCB - 8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</si>
  <si>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</si>
  <si>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Laying of the following Al armoured cable through under ground trench 460mm wide x 760mm average depth with necy brick protechtion 8 nos brick per metre, incl filling up the excaveted trench with shifted soil, levelling up &amp; restoring the surface duly rammed                             
3.5 x 50 sq mm  XLPE/A cable</t>
  </si>
  <si>
    <t>Laying of cable upto 3.5 core 50 sqmm on wall/surface   incl. S &amp; F MS saddles with earthing attachment in 10 SWG  GI (Hot Dip) Wire, making holes etc. as necy. mending good damages and painting</t>
  </si>
  <si>
    <t>Laying of the following Al armoured cable through under ground trench 460mm wide x 760mm average depth with necy brick protechtion 8 nos brick per metre, incl filling up the excaveted trench with shifted soil, levelling up &amp; restoring the surface duly rammed                             
3.5 x 25 sq mm  XLPE/A cable</t>
  </si>
  <si>
    <t>Laying of cable upto 3.5 core 25 sqmm on wall/surface   incl. S &amp; F MS saddles with earthing attachment in 10 SWG  GI (Hot Dip) Wire, making holes etc. as necy. mending good damages and painting</t>
  </si>
  <si>
    <t>Laying of cable upto 4 core 16 sqmm on wall/surface   incl. S &amp; F MS saddles with earthing attachment in 10 SWG  GI (Hot Dip) Wire, making holes etc. as necy. mending good damages and painting</t>
  </si>
  <si>
    <t>Laying of the following Al armoured cable through under ground trench 460mm wide x 760mm average depth with necy brick protechtion 8 nos brick per metre, incl filling up the excaveted trench with shifted soil, levelling up &amp; restoring the surface duly rammed                             
4 x 16 sq mm  XLPE/A cable</t>
  </si>
  <si>
    <t>Laying of cable upto 2 core 6 sqmm on wall/surface   incl. S &amp; F MS saddles with earthing attachment in 1X10 SWG  GI (Hot Dip) Wire, making holes etc. as necy. mending good damages and painting</t>
  </si>
  <si>
    <t xml:space="preserve">Laying of the 2 core 6 sqmm XLPE Al armoured cable incl. 2 x 10 SWG G.I. Earth continuity conductor recessed in wall &amp; mending good the damages to original finish
</t>
  </si>
  <si>
    <t xml:space="preserve">Laying  of  2 x 6 sq mmvXLPE /A Cable through U.G. trench with 8 nos brick per meter incl. &amp; filling up the excavated pit &amp; ramming </t>
  </si>
  <si>
    <t xml:space="preserve">Laying of the 4 core 10 sqmm XLPE Al armoured cable incl. 2 x 10 SWG G.I. Earth continuity conductor recessed in wall &amp; mending good the damages to original finish
</t>
  </si>
  <si>
    <t>Supply &amp; fixing compression type gland with brass gland brass ring incl. socketing the ends off by crimping method incl. S/F solderless socket (Dowels make) &amp; jointing ,materials etc                        3.5 x 50 sq mm  XLPE/A cable</t>
  </si>
  <si>
    <t>Supply &amp; fixing compression type gland with brass gland brass ring incl. socketing the ends off by crimping method incl. S/F solderless socket (Dowels make) &amp; jointing ,materials etc                        3.5 x 25 sq mm  XLPE/A cable</t>
  </si>
  <si>
    <t>Supply &amp; fixing compression type gland with brass gland brass ring incl. socketing the ends off by crimping method incl. S/F solderless socket (Dowels make) &amp; jointing ,materials etc                        3.5 x 16 sq mm  XLPE/A cable</t>
  </si>
  <si>
    <t>Supply &amp; fixing compression type gland with brass gland brass ring incl. socketing the ends off by crimping method incl. S/F solderless socket (Dowels make) &amp; jointing ,materials etc                        4 x 10 sq mm  XLPE/A cable</t>
  </si>
  <si>
    <t>Supply &amp; fixing compression type gland with brass gland brass ring incl. socketing the ends off by crimping method incl. S/F solderless socket (Dowels make) &amp; jointing ,materials etc                        2 x 6 sq mm  XLPE/A cable</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</si>
  <si>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</si>
  <si>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Supply and fixing 1.1 KV grade single core stranded FR PVC insulated &amp;unsheted single core stranded copper wire in the prelaid polythene pipe  and by the prelaid GI fish wire and making nece connection
a) 2 x 2.5 + 1x1.5 sq mm (P/P plug/Com Plug /com light )</t>
  </si>
  <si>
    <t xml:space="preserve">Supply and fixing 1.1 KV grade single core stranded FR PVC insulated &amp;unsheted single core stranded copper wire in the prelaid polythene pipe  and by the prelaid GI fish wire and making nece connection
b) 3x1.5 sqmm </t>
  </si>
  <si>
    <t>Supply and fixing 1.1 KV grade single core stranded FR PVC insulated &amp;unsheted single core stranded copper wire in the prelaid polythene pipe  and by the prelaid GI fish wire and making nece connection
c) 4 x 16 + 2x10 sq mm (VTPN)</t>
  </si>
  <si>
    <t>Supply and fixing 1.1 KV grade single core stranded FR PVC insulated &amp;unsheted single core stranded copper wire in the prelaid polythene pipe  and by the prelaid GI fish wire and making nece connection
d) 2 X 4 + 1 X 2.5 Sqmm.(AC &amp;SPN)</t>
  </si>
  <si>
    <t>Supply and fixing 1.1 KV grade single core stranded FR PVC insulated &amp;unsheted single core stranded copper wire in the prelaid polythene pipe  and by the prelaid GI fish wire and making nece connection
e) 4 x 6+ 2x4 sq mm (TPN)</t>
  </si>
  <si>
    <t>Supply and fixing 1.1 KV grade single core stranded FR PVC insulated &amp;unsheted single core stranded copper wire in the prelaid polythene pipe  and by the prelaid GI fish wire and making nece connection
f)( 2 x 6 + 1 x 4) sq mm (SPNDB)</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</si>
  <si>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toolsand tackles</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</si>
  <si>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</si>
  <si>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6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</si>
  <si>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</si>
  <si>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</si>
  <si>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c) Ave 3 mtr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</si>
  <si>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</si>
  <si>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fixing computer plug board modular type of 12 module GI box with cover plate recessed in wall comprising with the following (Legrand/Cabtree)   ----- 
a) 6/16A socket &amp; 16A switch                     --1 set
b) 6A  socket &amp; 6A switch                            --2 sets</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</si>
  <si>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</si>
  <si>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(Brand approved by EIC) &amp; necy. Connections.(For AC m/c)</t>
  </si>
  <si>
    <t>Supply &amp; fixing socket type electronics Modular socket type fan regulator (Legrand/Crabtree) including connection.</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</si>
  <si>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</si>
  <si>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</si>
  <si>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Fixing only single /twin fluorescent light fitting complete with all accessories directly on wall/ceiling/HW round block and suitable size of MS fastener</t>
  </si>
  <si>
    <t>Supplying &amp; Fixing bulk head light fitting (Havells make) with diecast aluminium housing &amp; frosted glass on wall/ceiling incl. S&amp;F8watt CFL   complete set.</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</si>
  <si>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</si>
  <si>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Fixing only pendent light fitting complete with lamp, shade and 24/0.2 mm (1.5 sqmm) flexible copper wire incl. S&amp;F pendent holder</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</si>
  <si>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</si>
  <si>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</si>
  <si>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</si>
  <si>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</si>
  <si>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Supplying &amp; fixing earth busbar of galvanized (Hot Dip) MS flat 40 mm x 6 mm on wall having clearance of 6 mm from wall including providing drilled holes on the busbar complete with GI bolts, nuts, washers, spacing insulators etc. as required(DG)</t>
  </si>
  <si>
    <t>Supply &amp; Fixing 240 V, 16 A,Modular type switch,  on 2 Module GI Modular type switch board with top cover plate flushed in wall incl. S&amp;F switch board and cover plate and making necy. connections</t>
  </si>
  <si>
    <t>Providing CC (6:3:1) base block (around the pole) dimension 0.60x.60x.76 mt. above GL neatly cemented finish 3mm thick at the base pole (incl. CC mufing) suitable for alkathene/polythene pipe entry as directed for street light wiring</t>
  </si>
  <si>
    <t>Fixing outdoor type fluorescent/SV/MV light fitting on pole including S&amp;F 40 mm dia x 1.68 mts. long GI Pipe (ISI-Medium) bracket with 40 mmx10 mm thick, MSclamp etc. and providing wiring with 2x1/1.40 PVC insulated &amp; sheathed wire (single core) partly in GI conduit &amp; partly through above bracket from OH line
to the fitting, without control switch, incl. making connections and painting</t>
  </si>
  <si>
    <t>do</t>
  </si>
  <si>
    <t>Supply &amp; laying 50 mm dia G.I.pipe (ISI-M) for cable protection</t>
  </si>
  <si>
    <t xml:space="preserve">Supply &amp; laying 40mm dia medium gauge G.I. Pipe(ISI-Medium) for cable protection </t>
  </si>
  <si>
    <t>Supply &amp; fixing (40mmx40mmx6mm) G I Pole clamp with nuts, bolts &amp; washer for holding vertical 40 mm dia G I cable protection pipe from service pole.</t>
  </si>
  <si>
    <r>
      <rPr>
        <b/>
        <sz val="11"/>
        <rFont val="Calibri"/>
        <family val="2"/>
      </rPr>
      <t>Electrical Works (NON-SCHEDULE ITEM)</t>
    </r>
    <r>
      <rPr>
        <sz val="11"/>
        <rFont val="Calibri"/>
        <family val="2"/>
      </rPr>
      <t xml:space="preserve">
Supply &amp; delevery of 1.1 Kv grade XLPE Aluminium armoured cable(make Gloster/Nicco/Havells)
3.5 x 50 sq mm
</t>
    </r>
  </si>
  <si>
    <t>Supply &amp; delevery of 1.1 Kv grade XLPE Aluminium armoured cable(make Gloster/Nicco/Havells) 
3.5 x 25 sq mm</t>
  </si>
  <si>
    <t>Supply &amp; delevery of 1.1 Kv grade XLPE Aluminium armoured cable(make Gloster/Nicco/Havells) 
4 x 16 sq mm</t>
  </si>
  <si>
    <t>Supply &amp; delevery of 1.1 Kv grade XLPE Aluminium armoured cable(make Gloster/Nicco/Havells) 
4 x 10 sq mm</t>
  </si>
  <si>
    <t>Supply &amp; delevery of 1.1 Kv grade XLPE Aluminium armoured cable(make Gloster/Nicco/Havells) 
2 x 6 sq mm</t>
  </si>
  <si>
    <t xml:space="preserve">Supply &amp; delivery at site of swaged type steel tubular swan neck type bend pole of over all length 9 mtr. of section (Bottom - 5m, Middle - 2m, Top - 2m) &amp; outside dia &amp; thickness (Bottom- 139.7x4.50, Middle -114.3x3.65, Top - 88.9x3.25) having approx weight of the pole including sole plate 113 Kg. the top end of the   pole should be reduced to enable fixing of LED fitting . </t>
  </si>
  <si>
    <t xml:space="preserve">Supply  2' single LED type tube light   fitting complete with all acessaries directly on ceiling  with HW round block &amp; suitable size of MS fastener (Crompton/Havells as approved by EIC)     </t>
  </si>
  <si>
    <t>Supply  4' single LED type tube light   fitting complete with all acessaries directly on ceiling  with HW round block &amp; suitable size of MS fastener (Crompton/Havells as approved by EIC)</t>
  </si>
  <si>
    <t>Supply  4' twin LED type tube light   fitting complete with all acessaries directly on ceiling  with HW round block &amp; suitable size of MS fastener(Crompton/Havells as approved by EIC)</t>
  </si>
  <si>
    <t>Supply &amp; fixing of 1200mm sweep Ceiling Fan (Orient,New Bridge, White) or equivalent as approved by the EIC,complete with all acessaries Incl S/F necy copper flex wire.</t>
  </si>
  <si>
    <t>Supply of 225 mm (9") sweep heavy duty exhaust fan (EPC/ Crompton)</t>
  </si>
  <si>
    <t>Supply of 425 mm (12") sweep heavy duty exhaust fan (EPC/ Crompton)</t>
  </si>
  <si>
    <t>Supply &amp; fixing  3W LED night Lamp (Crompton/Philps) for batten light points</t>
  </si>
  <si>
    <t>Supply &amp; fixing  9W LED night Lamp (Crompton/Philps) for batten light points</t>
  </si>
  <si>
    <r>
      <rPr>
        <b/>
        <sz val="11"/>
        <rFont val="Calibri"/>
        <family val="2"/>
      </rPr>
      <t xml:space="preserve">SUPPLY &amp; INSTALLATION OF AC MACHINE </t>
    </r>
    <r>
      <rPr>
        <sz val="11"/>
        <rFont val="Calibri"/>
        <family val="2"/>
      </rPr>
      <t xml:space="preserve">
Supply &amp; delivery through DGS &amp; D rate contract basic of the following  split type AC machines (3 Star rated)(Make Hitachi/Mitshubishi) complete with indoor outdoor unit &amp; coper refrigerant pipes upto 5 mtr length with synthetic insulation etc.                                                                                     1.5 TR Split type (3 Star rated)</t>
    </r>
  </si>
  <si>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</si>
  <si>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 xml:space="preserve">Installation charge of indoor &amp; out door unit incl S/F iron bracket frame </t>
  </si>
  <si>
    <t xml:space="preserve">Supply &amp; Installation of  copper refrigerent pipes, power cable  of different dia  as required with synthetic insulation complete. </t>
  </si>
  <si>
    <t>Supply &amp; installation of extra drain water pipe  of approved quality</t>
  </si>
  <si>
    <t>Supply &amp; fixing of 90W LED street light fitting ((Crompton/Havells as approved by EIC))</t>
  </si>
  <si>
    <t xml:space="preserve">Supply of 72 W LED light fitting (make Crompton,  cat no - LSTP-72-CDL ) </t>
  </si>
  <si>
    <t xml:space="preserve">Supply &amp; fixing post top light of 40 W LED light fitting (make Crompton,  cat no - LPTO-40-CDL ) </t>
  </si>
  <si>
    <t>Supply &amp; FIXING of 36 W LED light fitting (make Crompton,  cat no - LCTRH-36-CDL ) (ENTRANCE)</t>
  </si>
  <si>
    <r>
      <t xml:space="preserve">Supply &amp; installation of one Glow Sign Board of dimension 11.5' x 3.5" on the wall of the building and all internal lighting and Written as 
</t>
    </r>
    <r>
      <rPr>
        <sz val="11"/>
        <rFont val="Calibri"/>
        <family val="2"/>
      </rPr>
      <t xml:space="preserve">S&amp;F cubical shapestructure made by 1''X1'' of 18SWG hollow bar 11.5'x3.5'x5'' depth. S&amp;F 10 nos. hollow bar the structure fabricated by proper welding method and finished as per direction of E.I.C.
S&amp;F aluminium sheet for covering back side wall. The aluminium sheet fixed on the structure by the all thread screw.
S&amp;F of 3mm thick 12'x4' aluminium composite panel(make aludacor) ACP sheet to fixed on the front side of structure &amp; four side cover ACP sheet with proper screw including finishing ball side as per direction of E.I.C.
The ACP facial should be provided router cutting 6mm laser cutt Acrylic letters 5mm Rising. Letter size as per settable size &amp; inside 3mm Acrylic sheet pasted as per direction of E.I.C.
(CONTINUED)
</t>
    </r>
  </si>
  <si>
    <t>Front side 1''x1'' aluminium channel mounting outer peripheri of the ACP board for providing extra support &amp; beautification projected as per the following inscreaption below:
The sign board should be fixed at outer wall after making MS structure using MS channel after grouting at wall and mending good the damages by S&amp;F nut bolt washers etc. as per direction of E.I.C.
supply, installation, testing &amp; comissioning of 1.5w LED module colour cool white incl. 12v 250w power supply the LED module should be fixed on the board sheet fixed at back side of the ACP facial as per following inscreaption below as per direction of E.I.C.
Sign board should be writing as WEST BENGAL POLICE --------------------------------  and logo of W.B.P provide in middle of the top on sign board as per direction of E.I.C
LED should cool white in colour, minimum 100000 burning hours, should have similar intensity at every point on the board, should operate satisfactory upto 15 degree centigrade ambient power supply 12v dc 250 watt, voltage 230 VAC +-10%</t>
  </si>
  <si>
    <r>
      <t xml:space="preserve">Supply, delivery at site on foundation, commissioning of 25 KVA,415V, 50HZ, 3ph silent new DG Set, comprising of Engine, alternator, Manual Control Panel, Base frame, Fuel tank, Battery, CPCB - II approved Engine &amp; Acoustic Enclosure having following specifications :- (Jackson/Kirloskar/Dee Power/Ashok layland/Mahindra/Koel Green)
ENGINE
Make :- Cummins / Caterpillar /Greaves /Kirloskar /Koel Green
Engine Type : 4 Stroke Diesel Engine
RPM : 1500
Rated Output :- 25 KVA
Cooling :-  Liquid Cooled
Cylinder : 4 (Four)
Aspiration : Turbo Charged
Type of Governer : Electronic
</t>
    </r>
    <r>
      <rPr>
        <sz val="11"/>
        <rFont val="Calibri"/>
        <family val="2"/>
      </rPr>
      <t xml:space="preserve">Overload Capacity Panel  : 10% overload for one hour for every 11 hours continuous running at full load or better
Engine instrumental Panel : Consisting of starting switch with key, Lube Oil Indicator , water temperature Indicatore , RPM indicator and hour meter. (continued)
</t>
    </r>
  </si>
  <si>
    <t>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ALTERNATOR
Make: Standard /ABB/Emesson/Crompton Greaves/Kirloskar/Koel Green
Rating: 415 V ., 3Ph, 50HZ, 25 kva, 1500 RPM, 0.8 P.F
Type : Brushless, self excited and self regulated
Insulation : Class H
Protection : Screen - protected drip proof with Min.  IP  -23 degree of protection.
RPM : 1500
Voltage Regulation Grade : VG 3(continued)</t>
  </si>
  <si>
    <t xml:space="preserve">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(Continued)
</t>
  </si>
  <si>
    <t xml:space="preserve">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
</t>
  </si>
  <si>
    <t>Exhaust pipe having required size incl all fixing iron accessories for discharging generator exhaust as per CPCB -II</t>
  </si>
  <si>
    <t>Installation, testing &amp; commissioning with full fuel tank and R.C.C foundation of the above D.G. set to satisfactory operation</t>
  </si>
  <si>
    <r>
      <rPr>
        <b/>
        <sz val="11"/>
        <rFont val="Calibri"/>
        <family val="2"/>
      </rPr>
      <t>PUMP INSTALLATION</t>
    </r>
    <r>
      <rPr>
        <sz val="11"/>
        <rFont val="Calibri"/>
        <family val="2"/>
      </rPr>
      <t xml:space="preserve">
Supply and installation  of three phase 415V 3 Hp (2.2 Kw) submersible Pump Motor set suitable for 150mm bore well having overall head of (34 mtr to 18 mtr) &amp; discharge of (175 LPM to  410LPM). The discharge outlet size will be 150mm.(Make Kirloskar/ KSB/ Crompton)</t>
    </r>
  </si>
  <si>
    <t>Supply &amp; fixing of control panel suitable for 3 Phase 3 HP submersible pump motor set comprising of DOL starter, dual ammeter &amp; voltmeter, indicator lamp to be fixed on wall incl making connection &amp; necy earthing attachment.(Make L&amp;T/Crompton/KSB)</t>
  </si>
  <si>
    <t>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MS box &amp; filling up the excavated earth pit with shifted soil and ramming properly.</t>
  </si>
  <si>
    <t>Supply &amp; delivery 3 core 2.5 sqmm flat submersible cable (Finolex)</t>
  </si>
  <si>
    <t>Supply &amp; installation of 50mm dia G.I.  pipe (Make TATA-M)  having heavy duty G.I. socket/elbow (TATA)  incl cutting &amp; threading as required 
a) Make TATA Medium (For Vertical column pipe &amp; upto header)
     (A)-(II) G.I. pipe &amp; fittings item no -1(f) (ii)</t>
  </si>
  <si>
    <t>Supply &amp; fixing 50 mm dia Gun metal Non-Return valve(ISI)
     (A)-(II) G.I. pipe &amp; fittings item no -4</t>
  </si>
  <si>
    <t>Supplying, fitting and fixing 50 mm gunmetal wheel valve of approved brand and make tested to 21 kg per sq. cm. (for water lines only).</t>
  </si>
  <si>
    <t>Supply &amp; fixing 50 mm dia G.I. Peets valve(ISI) (tested 21 kg per cm)
     (A)-(II) G.I. pipe &amp; fittings item no -4</t>
  </si>
  <si>
    <t>supply &amp; fixing 50mm dia G.I. Nipple short piece 75mm long</t>
  </si>
  <si>
    <t>Supply &amp; fixing 50 mm dia G.I. Plug</t>
  </si>
  <si>
    <t>supply &amp; fixing 80mm x 50mm dia reducing tee(for delivery line from header)</t>
  </si>
  <si>
    <t>Supply &amp; fixing 50 mm dia G.I. Union
     (A)-(II) G.I. pipe &amp; fittings item no -(I)</t>
  </si>
  <si>
    <t>Supply &amp; fixing 50 mm dia G.I. Flange
     (A)-(II) G.I. pipe &amp; fittings item no -(G)</t>
  </si>
  <si>
    <t>pair</t>
  </si>
  <si>
    <t>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t>
  </si>
  <si>
    <t>LS</t>
  </si>
  <si>
    <t>Supply and installation of 9U Wall mounted Rack with cooling fan and other relevant accessories.)(make-Valrack/HCL/dlink)</t>
  </si>
  <si>
    <t>6U Equiment Rack 
valrack/HCL</t>
  </si>
  <si>
    <t>Supply of 24Port CAT 6 Patch Panel-1.5mm thickness with Black (RAL9005) color painted,Housing ABS, UL94(Dlink/Molex)</t>
  </si>
  <si>
    <t>Supply and Installation of EPABX System with 8 P&amp;T 16 Extens.(Syntel/Siemens/NEC)</t>
  </si>
  <si>
    <t>UTP CAT 6 Patch Cord - 2M(Legrand/Molex/Dlink)</t>
  </si>
  <si>
    <t>Modular CAT6 Information Outletwith back box and 2 module faceplate(Molex/Batton/Dlink)</t>
  </si>
  <si>
    <t>TelePhone-set(Beetel/Binatone)</t>
  </si>
  <si>
    <t>Boss Secretary(1+1) CLIP Telephone set</t>
  </si>
  <si>
    <t>Supply installation testing commissioning of TelePhone-set-single push button with caller ID large display-CLI compatible(Beetel/Binatone)</t>
  </si>
  <si>
    <t>24 Port 10/1000 Ethernet switch(Dlink/Batton)</t>
  </si>
  <si>
    <t>UPS - 1KVA (APC/Microtek/Emerson)</t>
  </si>
  <si>
    <t>UPS - 600VA (APC/Microtek/Emerson)</t>
  </si>
  <si>
    <t>Supplying of Local Area Network cable ( CAT6) (Brand approved by EIC)  through  PVC conduit  embeded in wall</t>
  </si>
  <si>
    <t>Supply and drawing of of  2 Pair Telephone Cable through pvc conduit embeded in wall(25 mm dia, pvc conduit)</t>
  </si>
  <si>
    <t>Supply and laying of 10 Pair  telephone cable through pvc conduit embeded in wall(25 mm dia, pvc conduit)</t>
  </si>
  <si>
    <t xml:space="preserve"> Supply and laying of  20 Pair armoured Telephone cable through pvc conduit embeded in wall(25 mm dia, pvc conduit)</t>
  </si>
  <si>
    <t>supply and fixing of 30 pair DB with original krone module-conceiled</t>
  </si>
  <si>
    <t>supply and fixing of 10 pair DB with original krone module-conceiled</t>
  </si>
  <si>
    <t>16 channel  NVR + POE(Honeywell/Bosch/Axis/Pelco/Hikvision )</t>
  </si>
  <si>
    <t>2MP IR Dome Camera-H.264,H.265
(Uniview/Hikvision/Honeywell/Bosch/Dahua )</t>
  </si>
  <si>
    <t>2MP IR Bullet Camera(Uniview/Hikvision/Honeywell/Bosch/Dahua )</t>
  </si>
  <si>
    <t>Surveillance Hard Disk 4 TB 
WD/Seagate</t>
  </si>
  <si>
    <t>18.5" LED Monitor
LG/Samsung</t>
  </si>
  <si>
    <t>3 Core Power Cable
Finolex/Molex</t>
  </si>
  <si>
    <t>Supply of PVC Conduit(20 mm dia)
Reputed make</t>
  </si>
  <si>
    <t>Network Accessories</t>
  </si>
  <si>
    <t>Lot</t>
  </si>
  <si>
    <t>Cable laying through pvc conduit embeded in wall , Fixing, Termination &amp; Installation, commissioning  Charges</t>
  </si>
  <si>
    <t>Contract No: WBPHIDCL/Addl.CE/NIT- 27(e)/2019-2020 For Sl. No.1</t>
  </si>
  <si>
    <t>Name of Work: Construction of Model Urban P.S. Building with Force Barrack &amp; Canteen, Boundary Wall with Gate, Sentry Post, External Electrification, Security System at Contai Police Station, Purba Medinipur. (3rd Call)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</si>
</sst>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 numFmtId="186" formatCode="_ * #,##0.000_ ;_ * \-#,##0.000_ ;_ * &quot;-&quot;??_ ;_ @_ "/>
    <numFmt numFmtId="187" formatCode="_ * #,##0.0000_ ;_ * \-#,##0.0000_ ;_ * &quot;-&quot;??_ ;_ @_ "/>
    <numFmt numFmtId="188" formatCode="_ * #,##0.000_ ;_ * \-#,##0.000_ ;_ * &quot;-&quot;???_ ;_ @_ "/>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1"/>
      <name val="Calibri"/>
      <family val="2"/>
    </font>
    <font>
      <sz val="11"/>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10"/>
      <name val="Calibri"/>
      <family val="2"/>
    </font>
    <font>
      <sz val="10"/>
      <color indexed="23"/>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0"/>
      <color theme="0" tint="-0.4999699890613556"/>
      <name val="Calibri"/>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1">
    <xf numFmtId="0" fontId="0" fillId="0" borderId="0" xfId="0" applyFont="1" applyAlignment="1">
      <alignment/>
    </xf>
    <xf numFmtId="0" fontId="3" fillId="0" borderId="0" xfId="58" applyNumberFormat="1" applyFont="1" applyFill="1" applyBorder="1" applyAlignment="1">
      <alignment vertical="center"/>
      <protection/>
    </xf>
    <xf numFmtId="0" fontId="69" fillId="0" borderId="0" xfId="58" applyNumberFormat="1" applyFont="1" applyFill="1" applyBorder="1" applyAlignment="1" applyProtection="1">
      <alignment vertical="center"/>
      <protection locked="0"/>
    </xf>
    <xf numFmtId="0" fontId="69"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0"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9"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9"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9"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9"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9" fillId="0" borderId="0" xfId="58" applyNumberFormat="1" applyFont="1" applyFill="1" applyAlignment="1" applyProtection="1">
      <alignment vertical="top"/>
      <protection/>
    </xf>
    <xf numFmtId="0" fontId="0" fillId="0" borderId="0" xfId="58" applyNumberFormat="1" applyFill="1">
      <alignment/>
      <protection/>
    </xf>
    <xf numFmtId="0" fontId="71" fillId="0" borderId="0" xfId="58" applyNumberFormat="1" applyFont="1" applyFill="1">
      <alignment/>
      <protection/>
    </xf>
    <xf numFmtId="0" fontId="72" fillId="0" borderId="0" xfId="63" applyNumberFormat="1" applyFont="1" applyFill="1" applyBorder="1" applyAlignment="1" applyProtection="1">
      <alignment horizontal="center" vertical="center"/>
      <protection/>
    </xf>
    <xf numFmtId="0" fontId="2" fillId="0" borderId="12"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73" fillId="0" borderId="10" xfId="63" applyNumberFormat="1" applyFont="1" applyFill="1" applyBorder="1" applyAlignment="1">
      <alignment vertical="top" wrapText="1"/>
      <protection/>
    </xf>
    <xf numFmtId="0" fontId="3" fillId="0" borderId="11" xfId="63" applyNumberFormat="1" applyFont="1" applyFill="1" applyBorder="1" applyAlignment="1">
      <alignment vertical="top" wrapText="1"/>
      <protection/>
    </xf>
    <xf numFmtId="0" fontId="2" fillId="0" borderId="11" xfId="63" applyNumberFormat="1" applyFont="1" applyFill="1" applyBorder="1" applyAlignment="1">
      <alignment horizontal="left" vertical="top"/>
      <protection/>
    </xf>
    <xf numFmtId="0" fontId="2" fillId="0" borderId="12" xfId="63" applyNumberFormat="1" applyFont="1" applyFill="1" applyBorder="1" applyAlignment="1">
      <alignment horizontal="left" vertical="top"/>
      <protection/>
    </xf>
    <xf numFmtId="0" fontId="3" fillId="0" borderId="14" xfId="63" applyNumberFormat="1" applyFont="1" applyFill="1" applyBorder="1" applyAlignment="1">
      <alignment vertical="top"/>
      <protection/>
    </xf>
    <xf numFmtId="0" fontId="6" fillId="0" borderId="15" xfId="63" applyNumberFormat="1" applyFont="1" applyFill="1" applyBorder="1" applyAlignment="1">
      <alignment vertical="top"/>
      <protection/>
    </xf>
    <xf numFmtId="0" fontId="3" fillId="0" borderId="15" xfId="63" applyNumberFormat="1" applyFont="1" applyFill="1" applyBorder="1" applyAlignment="1">
      <alignment vertical="top"/>
      <protection/>
    </xf>
    <xf numFmtId="0" fontId="14" fillId="0" borderId="10" xfId="63" applyNumberFormat="1" applyFont="1" applyFill="1" applyBorder="1" applyAlignment="1" applyProtection="1">
      <alignment vertical="center" wrapText="1"/>
      <protection locked="0"/>
    </xf>
    <xf numFmtId="0" fontId="74" fillId="33" borderId="10" xfId="63" applyNumberFormat="1" applyFont="1" applyFill="1" applyBorder="1" applyAlignment="1" applyProtection="1">
      <alignment vertical="center" wrapText="1"/>
      <protection locked="0"/>
    </xf>
    <xf numFmtId="0" fontId="75"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76" fillId="0" borderId="11" xfId="63" applyNumberFormat="1" applyFont="1" applyFill="1" applyBorder="1" applyAlignment="1">
      <alignment vertical="top"/>
      <protection/>
    </xf>
    <xf numFmtId="10" fontId="77" fillId="33" borderId="10" xfId="68" applyNumberFormat="1" applyFont="1" applyFill="1" applyBorder="1" applyAlignment="1" applyProtection="1">
      <alignment horizontal="center" vertical="center"/>
      <protection locked="0"/>
    </xf>
    <xf numFmtId="2" fontId="6" fillId="0" borderId="16" xfId="63" applyNumberFormat="1" applyFont="1" applyFill="1" applyBorder="1" applyAlignment="1">
      <alignment horizontal="right" vertical="top"/>
      <protection/>
    </xf>
    <xf numFmtId="2" fontId="6" fillId="0" borderId="17" xfId="63" applyNumberFormat="1" applyFont="1" applyFill="1" applyBorder="1" applyAlignment="1">
      <alignment vertical="top"/>
      <protection/>
    </xf>
    <xf numFmtId="0" fontId="17" fillId="0" borderId="11" xfId="63"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3"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3"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3" applyNumberFormat="1" applyFont="1" applyFill="1" applyBorder="1" applyAlignment="1">
      <alignment horizontal="right" vertical="center" readingOrder="1"/>
      <protection/>
    </xf>
    <xf numFmtId="172" fontId="2" fillId="0" borderId="20" xfId="63" applyNumberFormat="1" applyFont="1" applyFill="1" applyBorder="1" applyAlignment="1">
      <alignment horizontal="right" vertical="center" readingOrder="1"/>
      <protection/>
    </xf>
    <xf numFmtId="0" fontId="3" fillId="0" borderId="11" xfId="63" applyNumberFormat="1" applyFont="1" applyFill="1" applyBorder="1" applyAlignment="1">
      <alignment vertical="center" wrapText="1"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3"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78" fillId="0" borderId="17" xfId="63" applyNumberFormat="1" applyFont="1" applyFill="1" applyBorder="1" applyAlignment="1">
      <alignment horizontal="left" vertical="center" wrapText="1" readingOrder="1"/>
      <protection/>
    </xf>
    <xf numFmtId="0" fontId="75"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0" xfId="58" applyNumberFormat="1" applyFont="1" applyFill="1" applyAlignment="1">
      <alignment vertical="top"/>
      <protection/>
    </xf>
    <xf numFmtId="174" fontId="3" fillId="0" borderId="11" xfId="63" applyNumberFormat="1" applyFont="1" applyFill="1" applyBorder="1" applyAlignment="1">
      <alignment horizontal="center" vertical="center"/>
      <protection/>
    </xf>
    <xf numFmtId="2" fontId="3" fillId="0" borderId="0" xfId="58" applyNumberFormat="1" applyFont="1" applyFill="1" applyAlignment="1" applyProtection="1">
      <alignment vertical="top"/>
      <protection/>
    </xf>
    <xf numFmtId="0" fontId="19" fillId="0" borderId="11" xfId="63" applyNumberFormat="1" applyFont="1" applyFill="1" applyBorder="1" applyAlignment="1">
      <alignment horizontal="center" vertical="top"/>
      <protection/>
    </xf>
    <xf numFmtId="0" fontId="19" fillId="0" borderId="11" xfId="0" applyFont="1" applyFill="1" applyBorder="1" applyAlignment="1">
      <alignment horizontal="justify" vertical="top" wrapText="1"/>
    </xf>
    <xf numFmtId="0" fontId="78" fillId="0" borderId="11" xfId="63" applyNumberFormat="1" applyFont="1" applyFill="1" applyBorder="1" applyAlignment="1">
      <alignment horizontal="left" vertical="center" wrapText="1" readingOrder="1"/>
      <protection/>
    </xf>
    <xf numFmtId="174" fontId="0" fillId="0" borderId="11" xfId="0" applyNumberFormat="1" applyFont="1" applyFill="1" applyBorder="1" applyAlignment="1">
      <alignment horizontal="center" vertical="center"/>
    </xf>
    <xf numFmtId="174" fontId="19" fillId="0" borderId="12" xfId="0" applyNumberFormat="1" applyFont="1" applyFill="1" applyBorder="1" applyAlignment="1">
      <alignment horizontal="center" vertical="center"/>
    </xf>
    <xf numFmtId="2" fontId="19" fillId="0" borderId="11" xfId="0" applyNumberFormat="1" applyFont="1" applyFill="1" applyBorder="1" applyAlignment="1">
      <alignment horizontal="center" vertical="center"/>
    </xf>
    <xf numFmtId="0" fontId="18" fillId="0" borderId="11" xfId="58" applyNumberFormat="1" applyFont="1" applyFill="1" applyBorder="1" applyAlignment="1" applyProtection="1">
      <alignment horizontal="right" vertical="center" readingOrder="1"/>
      <protection locked="0"/>
    </xf>
    <xf numFmtId="0" fontId="18" fillId="0" borderId="11" xfId="58" applyNumberFormat="1" applyFont="1" applyFill="1" applyBorder="1" applyAlignment="1" applyProtection="1">
      <alignment horizontal="right" vertical="center" readingOrder="1"/>
      <protection/>
    </xf>
    <xf numFmtId="0" fontId="19" fillId="0" borderId="11" xfId="63" applyNumberFormat="1" applyFont="1" applyFill="1" applyBorder="1" applyAlignment="1">
      <alignment vertical="center" readingOrder="1"/>
      <protection/>
    </xf>
    <xf numFmtId="0" fontId="19" fillId="0" borderId="11" xfId="58" applyNumberFormat="1" applyFont="1" applyFill="1" applyBorder="1" applyAlignment="1">
      <alignment vertical="center" readingOrder="1"/>
      <protection/>
    </xf>
    <xf numFmtId="0" fontId="18" fillId="0" borderId="11" xfId="58" applyNumberFormat="1" applyFont="1" applyFill="1" applyBorder="1" applyAlignment="1" applyProtection="1">
      <alignment horizontal="left" vertical="center" readingOrder="1"/>
      <protection locked="0"/>
    </xf>
    <xf numFmtId="0" fontId="18" fillId="33" borderId="18" xfId="58" applyNumberFormat="1" applyFont="1" applyFill="1" applyBorder="1" applyAlignment="1" applyProtection="1">
      <alignment horizontal="right" vertical="center" readingOrder="1"/>
      <protection locked="0"/>
    </xf>
    <xf numFmtId="0" fontId="18" fillId="0" borderId="10" xfId="58" applyNumberFormat="1" applyFont="1" applyFill="1" applyBorder="1" applyAlignment="1" applyProtection="1">
      <alignment horizontal="center" vertical="center" wrapText="1" readingOrder="1"/>
      <protection locked="0"/>
    </xf>
    <xf numFmtId="0" fontId="18" fillId="0" borderId="11" xfId="58" applyNumberFormat="1" applyFont="1" applyFill="1" applyBorder="1" applyAlignment="1" applyProtection="1">
      <alignment horizontal="center" vertical="center" wrapText="1" readingOrder="1"/>
      <protection locked="0"/>
    </xf>
    <xf numFmtId="2" fontId="18" fillId="0" borderId="20" xfId="63" applyNumberFormat="1" applyFont="1" applyFill="1" applyBorder="1" applyAlignment="1">
      <alignment horizontal="right" vertical="center" readingOrder="1"/>
      <protection/>
    </xf>
    <xf numFmtId="2" fontId="18" fillId="0" borderId="20" xfId="62" applyNumberFormat="1" applyFont="1" applyFill="1" applyBorder="1" applyAlignment="1">
      <alignment horizontal="right" vertical="center" readingOrder="1"/>
      <protection/>
    </xf>
    <xf numFmtId="0" fontId="19" fillId="0" borderId="11" xfId="63" applyNumberFormat="1" applyFont="1" applyFill="1" applyBorder="1" applyAlignment="1">
      <alignment vertical="center" wrapText="1" readingOrder="1"/>
      <protection/>
    </xf>
    <xf numFmtId="2" fontId="49" fillId="0" borderId="0" xfId="58" applyNumberFormat="1" applyFont="1" applyFill="1" applyAlignment="1">
      <alignment vertical="center"/>
      <protection/>
    </xf>
    <xf numFmtId="0" fontId="49" fillId="0" borderId="0" xfId="58" applyNumberFormat="1" applyFont="1" applyFill="1" applyAlignment="1">
      <alignment vertical="top"/>
      <protection/>
    </xf>
    <xf numFmtId="0" fontId="79" fillId="0" borderId="0" xfId="58" applyNumberFormat="1" applyFont="1" applyFill="1" applyAlignment="1">
      <alignment vertical="top"/>
      <protection/>
    </xf>
    <xf numFmtId="0" fontId="3" fillId="0" borderId="11" xfId="63" applyNumberFormat="1" applyFont="1" applyFill="1" applyBorder="1" applyAlignment="1">
      <alignment horizontal="center" vertical="top"/>
      <protection/>
    </xf>
    <xf numFmtId="174" fontId="49" fillId="0" borderId="0" xfId="58" applyNumberFormat="1" applyFont="1" applyFill="1" applyAlignment="1">
      <alignment vertical="top"/>
      <protection/>
    </xf>
    <xf numFmtId="2" fontId="49" fillId="34" borderId="0" xfId="58" applyNumberFormat="1" applyFont="1" applyFill="1" applyAlignment="1">
      <alignment vertical="center"/>
      <protection/>
    </xf>
    <xf numFmtId="0" fontId="49" fillId="34" borderId="0" xfId="58" applyNumberFormat="1" applyFont="1" applyFill="1" applyAlignment="1">
      <alignment vertical="top"/>
      <protection/>
    </xf>
    <xf numFmtId="0" fontId="79" fillId="34" borderId="0" xfId="58" applyNumberFormat="1" applyFont="1" applyFill="1" applyAlignment="1">
      <alignment vertical="top"/>
      <protection/>
    </xf>
    <xf numFmtId="0" fontId="19" fillId="0" borderId="11" xfId="0" applyFont="1" applyFill="1" applyBorder="1" applyAlignment="1">
      <alignment horizontal="justify" vertical="top" wrapText="1"/>
    </xf>
    <xf numFmtId="2" fontId="3" fillId="0" borderId="0" xfId="58" applyNumberFormat="1" applyFont="1" applyFill="1" applyAlignment="1">
      <alignment vertical="center"/>
      <protection/>
    </xf>
    <xf numFmtId="2" fontId="19" fillId="0" borderId="11" xfId="0" applyNumberFormat="1" applyFont="1" applyFill="1" applyBorder="1" applyAlignment="1">
      <alignment vertical="center"/>
    </xf>
    <xf numFmtId="2" fontId="3" fillId="0" borderId="11" xfId="63" applyNumberFormat="1" applyFont="1" applyFill="1" applyBorder="1" applyAlignment="1">
      <alignment vertical="center"/>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3" applyNumberFormat="1" applyFont="1" applyFill="1" applyBorder="1" applyAlignment="1">
      <alignment horizontal="center" vertical="top" wrapText="1"/>
      <protection/>
    </xf>
    <xf numFmtId="0" fontId="6" fillId="0" borderId="17" xfId="63" applyNumberFormat="1" applyFont="1" applyFill="1" applyBorder="1" applyAlignment="1">
      <alignment horizontal="center" vertical="top" wrapText="1"/>
      <protection/>
    </xf>
    <xf numFmtId="0" fontId="80"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0" fillId="0" borderId="21" xfId="58" applyNumberFormat="1" applyFont="1" applyFill="1" applyBorder="1" applyAlignment="1" applyProtection="1">
      <alignment horizontal="center" wrapText="1"/>
      <protection locked="0"/>
    </xf>
    <xf numFmtId="0" fontId="2" fillId="33" borderId="12" xfId="63" applyNumberFormat="1" applyFont="1" applyFill="1" applyBorder="1" applyAlignment="1" applyProtection="1">
      <alignment horizontal="left" vertical="top"/>
      <protection locked="0"/>
    </xf>
    <xf numFmtId="0" fontId="2" fillId="0" borderId="15" xfId="63" applyNumberFormat="1" applyFont="1" applyFill="1" applyBorder="1" applyAlignment="1" applyProtection="1">
      <alignment horizontal="left" vertical="top"/>
      <protection locked="0"/>
    </xf>
    <xf numFmtId="0" fontId="2" fillId="0" borderId="17"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G336"/>
  <sheetViews>
    <sheetView showGridLines="0" view="pageBreakPreview" zoomScaleSheetLayoutView="100" zoomScalePageLayoutView="0" workbookViewId="0" topLeftCell="A4">
      <selection activeCell="B8" sqref="B8:BC8"/>
    </sheetView>
  </sheetViews>
  <sheetFormatPr defaultColWidth="9.140625" defaultRowHeight="15"/>
  <cols>
    <col min="1" max="1" width="13.57421875" style="20" customWidth="1"/>
    <col min="2" max="2" width="56.57421875" style="66" customWidth="1"/>
    <col min="3" max="3" width="10.42187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5.7109375" style="20" hidden="1" customWidth="1"/>
    <col min="57" max="57" width="13.57421875" style="20" hidden="1" customWidth="1"/>
    <col min="58" max="58" width="15.28125" style="20" hidden="1" customWidth="1"/>
    <col min="59" max="60" width="0" style="20" hidden="1" customWidth="1"/>
    <col min="61" max="236" width="9.140625" style="20" customWidth="1"/>
    <col min="237" max="241" width="9.140625" style="21" customWidth="1"/>
    <col min="242" max="16384" width="9.140625" style="20" customWidth="1"/>
  </cols>
  <sheetData>
    <row r="1" spans="1:241" s="1" customFormat="1" ht="27" customHeight="1">
      <c r="A1" s="104" t="str">
        <f>B2&amp;" BoQ"</f>
        <v>Percentage BoQ</v>
      </c>
      <c r="B1" s="104"/>
      <c r="C1" s="104"/>
      <c r="D1" s="104"/>
      <c r="E1" s="104"/>
      <c r="F1" s="104"/>
      <c r="G1" s="104"/>
      <c r="H1" s="104"/>
      <c r="I1" s="104"/>
      <c r="J1" s="104"/>
      <c r="K1" s="104"/>
      <c r="L1" s="104"/>
      <c r="O1" s="2"/>
      <c r="P1" s="2"/>
      <c r="Q1" s="3"/>
      <c r="IC1" s="3"/>
      <c r="ID1" s="3"/>
      <c r="IE1" s="3"/>
      <c r="IF1" s="3"/>
      <c r="IG1" s="3"/>
    </row>
    <row r="2" spans="1:17" s="1" customFormat="1" ht="25.5" customHeight="1" hidden="1">
      <c r="A2" s="22" t="s">
        <v>4</v>
      </c>
      <c r="B2" s="22" t="s">
        <v>63</v>
      </c>
      <c r="C2" s="22" t="s">
        <v>5</v>
      </c>
      <c r="D2" s="22" t="s">
        <v>6</v>
      </c>
      <c r="E2" s="22" t="s">
        <v>7</v>
      </c>
      <c r="J2" s="4"/>
      <c r="K2" s="4"/>
      <c r="L2" s="4"/>
      <c r="O2" s="2"/>
      <c r="P2" s="2"/>
      <c r="Q2" s="3"/>
    </row>
    <row r="3" spans="1:241" s="1" customFormat="1" ht="30" customHeight="1" hidden="1">
      <c r="A3" s="1" t="s">
        <v>68</v>
      </c>
      <c r="C3" s="1" t="s">
        <v>67</v>
      </c>
      <c r="IC3" s="3"/>
      <c r="ID3" s="3"/>
      <c r="IE3" s="3"/>
      <c r="IF3" s="3"/>
      <c r="IG3" s="3"/>
    </row>
    <row r="4" spans="1:241" s="5" customFormat="1" ht="30.75" customHeight="1">
      <c r="A4" s="105" t="s">
        <v>398</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IC4" s="6"/>
      <c r="ID4" s="6"/>
      <c r="IE4" s="6"/>
      <c r="IF4" s="6"/>
      <c r="IG4" s="6"/>
    </row>
    <row r="5" spans="1:241" s="5" customFormat="1" ht="30.75" customHeight="1">
      <c r="A5" s="105" t="s">
        <v>726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IC5" s="6"/>
      <c r="ID5" s="6"/>
      <c r="IE5" s="6"/>
      <c r="IF5" s="6"/>
      <c r="IG5" s="6"/>
    </row>
    <row r="6" spans="1:241" s="5" customFormat="1" ht="30.75" customHeight="1">
      <c r="A6" s="105" t="s">
        <v>725</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IC6" s="6"/>
      <c r="ID6" s="6"/>
      <c r="IE6" s="6"/>
      <c r="IF6" s="6"/>
      <c r="IG6" s="6"/>
    </row>
    <row r="7" spans="1:241" s="5" customFormat="1" ht="29.25" customHeight="1" hidden="1">
      <c r="A7" s="106" t="s">
        <v>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IC7" s="6"/>
      <c r="ID7" s="6"/>
      <c r="IE7" s="6"/>
      <c r="IF7" s="6"/>
      <c r="IG7" s="6"/>
    </row>
    <row r="8" spans="1:241" s="7" customFormat="1" ht="37.5" customHeight="1">
      <c r="A8" s="23" t="s">
        <v>9</v>
      </c>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9"/>
      <c r="IC8" s="8"/>
      <c r="ID8" s="8"/>
      <c r="IE8" s="8"/>
      <c r="IF8" s="8"/>
      <c r="IG8" s="8"/>
    </row>
    <row r="9" spans="1:241" s="9" customFormat="1" ht="61.5" customHeight="1">
      <c r="A9" s="99" t="s">
        <v>10</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1"/>
      <c r="IC9" s="10"/>
      <c r="ID9" s="10"/>
      <c r="IE9" s="10"/>
      <c r="IF9" s="10"/>
      <c r="IG9" s="10"/>
    </row>
    <row r="10" spans="1:241" s="12" customFormat="1" ht="18.75" customHeight="1">
      <c r="A10" s="58" t="s">
        <v>11</v>
      </c>
      <c r="B10" s="14" t="s">
        <v>12</v>
      </c>
      <c r="C10" s="6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C10" s="13"/>
      <c r="ID10" s="13"/>
      <c r="IE10" s="13"/>
      <c r="IF10" s="13"/>
      <c r="IG10" s="13"/>
    </row>
    <row r="11" spans="1:241" s="12" customFormat="1" ht="52.5" customHeight="1">
      <c r="A11" s="58" t="s">
        <v>0</v>
      </c>
      <c r="B11" s="14" t="s">
        <v>17</v>
      </c>
      <c r="C11" s="61"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IC11" s="13"/>
      <c r="ID11" s="13"/>
      <c r="IE11" s="13"/>
      <c r="IF11" s="13"/>
      <c r="IG11" s="13"/>
    </row>
    <row r="12" spans="1:241" s="12" customFormat="1" ht="15">
      <c r="A12" s="59">
        <v>1</v>
      </c>
      <c r="B12" s="14">
        <v>2</v>
      </c>
      <c r="C12" s="62">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C12" s="13"/>
      <c r="ID12" s="13"/>
      <c r="IE12" s="13"/>
      <c r="IF12" s="13"/>
      <c r="IG12" s="13"/>
    </row>
    <row r="13" spans="1:241" s="15" customFormat="1" ht="44.25" customHeight="1">
      <c r="A13" s="60">
        <v>1</v>
      </c>
      <c r="B13" s="43" t="s">
        <v>292</v>
      </c>
      <c r="C13" s="63"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IC13" s="16">
        <v>1</v>
      </c>
      <c r="ID13" s="16" t="s">
        <v>35</v>
      </c>
      <c r="IE13" s="16" t="s">
        <v>36</v>
      </c>
      <c r="IF13" s="16">
        <v>10</v>
      </c>
      <c r="IG13" s="16" t="s">
        <v>37</v>
      </c>
    </row>
    <row r="14" spans="1:240" s="88" customFormat="1" ht="66.75" customHeight="1">
      <c r="A14" s="70">
        <v>2</v>
      </c>
      <c r="B14" s="71" t="s">
        <v>399</v>
      </c>
      <c r="C14" s="72" t="s">
        <v>288</v>
      </c>
      <c r="D14" s="73">
        <v>1823.881</v>
      </c>
      <c r="E14" s="74" t="s">
        <v>291</v>
      </c>
      <c r="F14" s="75">
        <v>11.31</v>
      </c>
      <c r="G14" s="76"/>
      <c r="H14" s="77"/>
      <c r="I14" s="78" t="s">
        <v>39</v>
      </c>
      <c r="J14" s="79">
        <f>IF(I14="Less(-)",-1,1)</f>
        <v>1</v>
      </c>
      <c r="K14" s="80" t="s">
        <v>64</v>
      </c>
      <c r="L14" s="80" t="s">
        <v>7</v>
      </c>
      <c r="M14" s="81"/>
      <c r="N14" s="76"/>
      <c r="O14" s="76"/>
      <c r="P14" s="82"/>
      <c r="Q14" s="76"/>
      <c r="R14" s="76"/>
      <c r="S14" s="82"/>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4">
        <f>total_amount_ba($B$2,$D$2,D14,F14,J14,K14,M14)</f>
        <v>20628.09</v>
      </c>
      <c r="BB14" s="85">
        <f>BA14+SUM(N14:AZ14)</f>
        <v>20628.09</v>
      </c>
      <c r="BC14" s="86" t="str">
        <f>SpellNumber(L14,BB14)</f>
        <v>INR  Twenty Thousand Six Hundred &amp; Twenty Eight  and Paise Nine Only</v>
      </c>
      <c r="BD14" s="87">
        <v>10</v>
      </c>
      <c r="BE14" s="87">
        <f>BD14*1.12*1.01</f>
        <v>11.31</v>
      </c>
      <c r="BF14" s="87">
        <f>D14*BD14</f>
        <v>18238.81</v>
      </c>
      <c r="IB14" s="89">
        <v>2</v>
      </c>
      <c r="IC14" s="89" t="s">
        <v>35</v>
      </c>
      <c r="ID14" s="89" t="s">
        <v>44</v>
      </c>
      <c r="IE14" s="89">
        <v>10</v>
      </c>
      <c r="IF14" s="89" t="s">
        <v>38</v>
      </c>
    </row>
    <row r="15" spans="1:240" s="88" customFormat="1" ht="138.75" customHeight="1">
      <c r="A15" s="90">
        <v>3</v>
      </c>
      <c r="B15" s="71" t="s">
        <v>400</v>
      </c>
      <c r="C15" s="72" t="s">
        <v>289</v>
      </c>
      <c r="D15" s="73">
        <v>2066.045</v>
      </c>
      <c r="E15" s="74" t="s">
        <v>382</v>
      </c>
      <c r="F15" s="75">
        <v>134.92</v>
      </c>
      <c r="G15" s="76"/>
      <c r="H15" s="77"/>
      <c r="I15" s="78" t="s">
        <v>39</v>
      </c>
      <c r="J15" s="79">
        <f aca="true" t="shared" si="0" ref="J15:J78">IF(I15="Less(-)",-1,1)</f>
        <v>1</v>
      </c>
      <c r="K15" s="80" t="s">
        <v>64</v>
      </c>
      <c r="L15" s="80" t="s">
        <v>7</v>
      </c>
      <c r="M15" s="81"/>
      <c r="N15" s="76"/>
      <c r="O15" s="76"/>
      <c r="P15" s="82"/>
      <c r="Q15" s="76"/>
      <c r="R15" s="76"/>
      <c r="S15" s="82"/>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4">
        <f aca="true" t="shared" si="1" ref="BA15:BA78">total_amount_ba($B$2,$D$2,D15,F15,J15,K15,M15)</f>
        <v>278750.79</v>
      </c>
      <c r="BB15" s="85">
        <f aca="true" t="shared" si="2" ref="BB15:BB78">BA15+SUM(N15:AZ15)</f>
        <v>278750.79</v>
      </c>
      <c r="BC15" s="86" t="str">
        <f aca="true" t="shared" si="3" ref="BC15:BC78">SpellNumber(L15,BB15)</f>
        <v>INR  Two Lakh Seventy Eight Thousand Seven Hundred &amp; Fifty  and Paise Seventy Nine Only</v>
      </c>
      <c r="BD15" s="87">
        <v>119.27</v>
      </c>
      <c r="BE15" s="87">
        <f aca="true" t="shared" si="4" ref="BE15:BE78">BD15*1.12*1.01</f>
        <v>134.92</v>
      </c>
      <c r="BF15" s="87">
        <f aca="true" t="shared" si="5" ref="BF15:BF78">D15*BD15</f>
        <v>246417.19</v>
      </c>
      <c r="BG15" s="91"/>
      <c r="IB15" s="89">
        <v>3</v>
      </c>
      <c r="IC15" s="89" t="s">
        <v>46</v>
      </c>
      <c r="ID15" s="89" t="s">
        <v>47</v>
      </c>
      <c r="IE15" s="89">
        <v>10</v>
      </c>
      <c r="IF15" s="89" t="s">
        <v>38</v>
      </c>
    </row>
    <row r="16" spans="1:240" s="88" customFormat="1" ht="165">
      <c r="A16" s="70">
        <v>4</v>
      </c>
      <c r="B16" s="71" t="s">
        <v>401</v>
      </c>
      <c r="C16" s="72" t="s">
        <v>43</v>
      </c>
      <c r="D16" s="73">
        <v>655.704</v>
      </c>
      <c r="E16" s="74" t="s">
        <v>382</v>
      </c>
      <c r="F16" s="75">
        <v>217.62</v>
      </c>
      <c r="G16" s="76"/>
      <c r="H16" s="77"/>
      <c r="I16" s="78" t="s">
        <v>39</v>
      </c>
      <c r="J16" s="79">
        <f t="shared" si="0"/>
        <v>1</v>
      </c>
      <c r="K16" s="80" t="s">
        <v>64</v>
      </c>
      <c r="L16" s="80" t="s">
        <v>7</v>
      </c>
      <c r="M16" s="81"/>
      <c r="N16" s="76"/>
      <c r="O16" s="76"/>
      <c r="P16" s="82"/>
      <c r="Q16" s="76"/>
      <c r="R16" s="76"/>
      <c r="S16" s="82"/>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4">
        <f t="shared" si="1"/>
        <v>142694.3</v>
      </c>
      <c r="BB16" s="85">
        <f t="shared" si="2"/>
        <v>142694.3</v>
      </c>
      <c r="BC16" s="86" t="str">
        <f t="shared" si="3"/>
        <v>INR  One Lakh Forty Two Thousand Six Hundred &amp; Ninety Four  and Paise Thirty Only</v>
      </c>
      <c r="BD16" s="87">
        <v>192.38</v>
      </c>
      <c r="BE16" s="87">
        <f t="shared" si="4"/>
        <v>217.62</v>
      </c>
      <c r="BF16" s="87">
        <f t="shared" si="5"/>
        <v>126144.34</v>
      </c>
      <c r="IB16" s="89">
        <v>1.01</v>
      </c>
      <c r="IC16" s="89" t="s">
        <v>40</v>
      </c>
      <c r="ID16" s="89" t="s">
        <v>36</v>
      </c>
      <c r="IE16" s="89">
        <v>123.223</v>
      </c>
      <c r="IF16" s="89" t="s">
        <v>38</v>
      </c>
    </row>
    <row r="17" spans="1:240" s="88" customFormat="1" ht="76.5" customHeight="1">
      <c r="A17" s="90">
        <v>5</v>
      </c>
      <c r="B17" s="71" t="s">
        <v>402</v>
      </c>
      <c r="C17" s="72" t="s">
        <v>45</v>
      </c>
      <c r="D17" s="73">
        <v>2343.189</v>
      </c>
      <c r="E17" s="74" t="s">
        <v>382</v>
      </c>
      <c r="F17" s="75">
        <v>87.71</v>
      </c>
      <c r="G17" s="76"/>
      <c r="H17" s="77"/>
      <c r="I17" s="78" t="s">
        <v>39</v>
      </c>
      <c r="J17" s="79">
        <f t="shared" si="0"/>
        <v>1</v>
      </c>
      <c r="K17" s="80" t="s">
        <v>64</v>
      </c>
      <c r="L17" s="80" t="s">
        <v>7</v>
      </c>
      <c r="M17" s="81"/>
      <c r="N17" s="76"/>
      <c r="O17" s="76"/>
      <c r="P17" s="82"/>
      <c r="Q17" s="76"/>
      <c r="R17" s="76"/>
      <c r="S17" s="82"/>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4">
        <f t="shared" si="1"/>
        <v>205521.11</v>
      </c>
      <c r="BB17" s="85">
        <f t="shared" si="2"/>
        <v>205521.11</v>
      </c>
      <c r="BC17" s="86" t="str">
        <f t="shared" si="3"/>
        <v>INR  Two Lakh Five Thousand Five Hundred &amp; Twenty One  and Paise Eleven Only</v>
      </c>
      <c r="BD17" s="87">
        <v>77.54</v>
      </c>
      <c r="BE17" s="87">
        <f t="shared" si="4"/>
        <v>87.71</v>
      </c>
      <c r="BF17" s="87">
        <f t="shared" si="5"/>
        <v>181690.88</v>
      </c>
      <c r="IB17" s="89">
        <v>1.02</v>
      </c>
      <c r="IC17" s="89" t="s">
        <v>41</v>
      </c>
      <c r="ID17" s="89" t="s">
        <v>42</v>
      </c>
      <c r="IE17" s="89">
        <v>213</v>
      </c>
      <c r="IF17" s="89" t="s">
        <v>38</v>
      </c>
    </row>
    <row r="18" spans="1:240" s="88" customFormat="1" ht="105">
      <c r="A18" s="70">
        <v>6</v>
      </c>
      <c r="B18" s="71" t="s">
        <v>403</v>
      </c>
      <c r="C18" s="72" t="s">
        <v>48</v>
      </c>
      <c r="D18" s="73">
        <v>1100.563</v>
      </c>
      <c r="E18" s="74" t="s">
        <v>382</v>
      </c>
      <c r="F18" s="75">
        <v>805.2</v>
      </c>
      <c r="G18" s="76"/>
      <c r="H18" s="77"/>
      <c r="I18" s="78" t="s">
        <v>39</v>
      </c>
      <c r="J18" s="79">
        <f t="shared" si="0"/>
        <v>1</v>
      </c>
      <c r="K18" s="80" t="s">
        <v>64</v>
      </c>
      <c r="L18" s="80" t="s">
        <v>7</v>
      </c>
      <c r="M18" s="81"/>
      <c r="N18" s="76"/>
      <c r="O18" s="76"/>
      <c r="P18" s="82"/>
      <c r="Q18" s="76"/>
      <c r="R18" s="76"/>
      <c r="S18" s="82"/>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4">
        <f t="shared" si="1"/>
        <v>886173.33</v>
      </c>
      <c r="BB18" s="85">
        <f t="shared" si="2"/>
        <v>886173.33</v>
      </c>
      <c r="BC18" s="86" t="str">
        <f t="shared" si="3"/>
        <v>INR  Eight Lakh Eighty Six Thousand One Hundred &amp; Seventy Three  and Paise Thirty Three Only</v>
      </c>
      <c r="BD18" s="87">
        <v>711.81</v>
      </c>
      <c r="BE18" s="87">
        <f t="shared" si="4"/>
        <v>805.2</v>
      </c>
      <c r="BF18" s="87">
        <f t="shared" si="5"/>
        <v>783391.75</v>
      </c>
      <c r="IB18" s="89">
        <v>2</v>
      </c>
      <c r="IC18" s="89" t="s">
        <v>35</v>
      </c>
      <c r="ID18" s="89" t="s">
        <v>44</v>
      </c>
      <c r="IE18" s="89">
        <v>10</v>
      </c>
      <c r="IF18" s="89" t="s">
        <v>38</v>
      </c>
    </row>
    <row r="19" spans="1:240" s="88" customFormat="1" ht="60.75" customHeight="1">
      <c r="A19" s="90">
        <v>7</v>
      </c>
      <c r="B19" s="71" t="s">
        <v>404</v>
      </c>
      <c r="C19" s="72" t="s">
        <v>49</v>
      </c>
      <c r="D19" s="73">
        <v>2015.2</v>
      </c>
      <c r="E19" s="74" t="s">
        <v>384</v>
      </c>
      <c r="F19" s="75">
        <v>393.66</v>
      </c>
      <c r="G19" s="76"/>
      <c r="H19" s="77"/>
      <c r="I19" s="78" t="s">
        <v>39</v>
      </c>
      <c r="J19" s="79">
        <f t="shared" si="0"/>
        <v>1</v>
      </c>
      <c r="K19" s="80" t="s">
        <v>64</v>
      </c>
      <c r="L19" s="80" t="s">
        <v>7</v>
      </c>
      <c r="M19" s="81"/>
      <c r="N19" s="76"/>
      <c r="O19" s="76"/>
      <c r="P19" s="82"/>
      <c r="Q19" s="76"/>
      <c r="R19" s="76"/>
      <c r="S19" s="82"/>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4">
        <f t="shared" si="1"/>
        <v>793303.63</v>
      </c>
      <c r="BB19" s="85">
        <f t="shared" si="2"/>
        <v>793303.63</v>
      </c>
      <c r="BC19" s="86" t="str">
        <f t="shared" si="3"/>
        <v>INR  Seven Lakh Ninety Three Thousand Three Hundred &amp; Three  and Paise Sixty Three Only</v>
      </c>
      <c r="BD19" s="87">
        <v>348</v>
      </c>
      <c r="BE19" s="87">
        <f t="shared" si="4"/>
        <v>393.66</v>
      </c>
      <c r="BF19" s="87">
        <f t="shared" si="5"/>
        <v>701289.6</v>
      </c>
      <c r="IB19" s="89">
        <v>3</v>
      </c>
      <c r="IC19" s="89" t="s">
        <v>46</v>
      </c>
      <c r="ID19" s="89" t="s">
        <v>47</v>
      </c>
      <c r="IE19" s="89">
        <v>10</v>
      </c>
      <c r="IF19" s="89" t="s">
        <v>38</v>
      </c>
    </row>
    <row r="20" spans="1:240" s="88" customFormat="1" ht="78.75" customHeight="1">
      <c r="A20" s="70">
        <v>8</v>
      </c>
      <c r="B20" s="71" t="s">
        <v>405</v>
      </c>
      <c r="C20" s="72" t="s">
        <v>50</v>
      </c>
      <c r="D20" s="73">
        <v>235.514</v>
      </c>
      <c r="E20" s="74" t="s">
        <v>395</v>
      </c>
      <c r="F20" s="75">
        <v>6070.86</v>
      </c>
      <c r="G20" s="76"/>
      <c r="H20" s="77"/>
      <c r="I20" s="78" t="s">
        <v>39</v>
      </c>
      <c r="J20" s="79">
        <f t="shared" si="0"/>
        <v>1</v>
      </c>
      <c r="K20" s="80" t="s">
        <v>64</v>
      </c>
      <c r="L20" s="80" t="s">
        <v>7</v>
      </c>
      <c r="M20" s="81"/>
      <c r="N20" s="76"/>
      <c r="O20" s="76"/>
      <c r="P20" s="82"/>
      <c r="Q20" s="76"/>
      <c r="R20" s="76"/>
      <c r="S20" s="82"/>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4">
        <f t="shared" si="1"/>
        <v>1429772.52</v>
      </c>
      <c r="BB20" s="85">
        <f t="shared" si="2"/>
        <v>1429772.52</v>
      </c>
      <c r="BC20" s="86" t="str">
        <f t="shared" si="3"/>
        <v>INR  Fourteen Lakh Twenty Nine Thousand Seven Hundred &amp; Seventy Two  and Paise Fifty Two Only</v>
      </c>
      <c r="BD20" s="87">
        <v>5366.74</v>
      </c>
      <c r="BE20" s="87">
        <f t="shared" si="4"/>
        <v>6070.86</v>
      </c>
      <c r="BF20" s="87">
        <f t="shared" si="5"/>
        <v>1263942.4</v>
      </c>
      <c r="IB20" s="89">
        <v>1.01</v>
      </c>
      <c r="IC20" s="89" t="s">
        <v>40</v>
      </c>
      <c r="ID20" s="89" t="s">
        <v>36</v>
      </c>
      <c r="IE20" s="89">
        <v>123.223</v>
      </c>
      <c r="IF20" s="89" t="s">
        <v>38</v>
      </c>
    </row>
    <row r="21" spans="1:240" s="88" customFormat="1" ht="227.25" customHeight="1">
      <c r="A21" s="90">
        <v>9</v>
      </c>
      <c r="B21" s="71" t="s">
        <v>406</v>
      </c>
      <c r="C21" s="72" t="s">
        <v>51</v>
      </c>
      <c r="D21" s="73">
        <v>779.097</v>
      </c>
      <c r="E21" s="74" t="s">
        <v>382</v>
      </c>
      <c r="F21" s="75">
        <v>7256.81</v>
      </c>
      <c r="G21" s="76"/>
      <c r="H21" s="77"/>
      <c r="I21" s="78" t="s">
        <v>39</v>
      </c>
      <c r="J21" s="79">
        <f t="shared" si="0"/>
        <v>1</v>
      </c>
      <c r="K21" s="80" t="s">
        <v>64</v>
      </c>
      <c r="L21" s="80" t="s">
        <v>7</v>
      </c>
      <c r="M21" s="81"/>
      <c r="N21" s="76"/>
      <c r="O21" s="76"/>
      <c r="P21" s="82"/>
      <c r="Q21" s="76"/>
      <c r="R21" s="76"/>
      <c r="S21" s="82"/>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4">
        <f t="shared" si="1"/>
        <v>5653758.9</v>
      </c>
      <c r="BB21" s="85">
        <f t="shared" si="2"/>
        <v>5653758.9</v>
      </c>
      <c r="BC21" s="86" t="str">
        <f t="shared" si="3"/>
        <v>INR  Fifty Six Lakh Fifty Three Thousand Seven Hundred &amp; Fifty Eight  and Paise Ninety Only</v>
      </c>
      <c r="BD21" s="87">
        <v>6415.14</v>
      </c>
      <c r="BE21" s="87">
        <f t="shared" si="4"/>
        <v>7256.81</v>
      </c>
      <c r="BF21" s="87">
        <f t="shared" si="5"/>
        <v>4998016.33</v>
      </c>
      <c r="IB21" s="89"/>
      <c r="IC21" s="89"/>
      <c r="ID21" s="89"/>
      <c r="IE21" s="89"/>
      <c r="IF21" s="89"/>
    </row>
    <row r="22" spans="1:240" s="88" customFormat="1" ht="226.5" customHeight="1">
      <c r="A22" s="70">
        <v>10</v>
      </c>
      <c r="B22" s="71" t="s">
        <v>407</v>
      </c>
      <c r="C22" s="72" t="s">
        <v>52</v>
      </c>
      <c r="D22" s="73">
        <v>281.799</v>
      </c>
      <c r="E22" s="74" t="s">
        <v>382</v>
      </c>
      <c r="F22" s="75">
        <v>7364.27</v>
      </c>
      <c r="G22" s="76"/>
      <c r="H22" s="77"/>
      <c r="I22" s="78" t="s">
        <v>39</v>
      </c>
      <c r="J22" s="79">
        <f t="shared" si="0"/>
        <v>1</v>
      </c>
      <c r="K22" s="80" t="s">
        <v>64</v>
      </c>
      <c r="L22" s="80" t="s">
        <v>7</v>
      </c>
      <c r="M22" s="81"/>
      <c r="N22" s="76"/>
      <c r="O22" s="76"/>
      <c r="P22" s="82"/>
      <c r="Q22" s="76"/>
      <c r="R22" s="76"/>
      <c r="S22" s="82"/>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4">
        <f t="shared" si="1"/>
        <v>2075243.92</v>
      </c>
      <c r="BB22" s="85">
        <f t="shared" si="2"/>
        <v>2075243.92</v>
      </c>
      <c r="BC22" s="86" t="str">
        <f t="shared" si="3"/>
        <v>INR  Twenty Lakh Seventy Five Thousand Two Hundred &amp; Forty Three  and Paise Ninety Two Only</v>
      </c>
      <c r="BD22" s="87">
        <v>6510.14</v>
      </c>
      <c r="BE22" s="87">
        <f t="shared" si="4"/>
        <v>7364.27</v>
      </c>
      <c r="BF22" s="87">
        <f t="shared" si="5"/>
        <v>1834550.94</v>
      </c>
      <c r="IB22" s="89"/>
      <c r="IC22" s="89"/>
      <c r="ID22" s="89"/>
      <c r="IE22" s="89"/>
      <c r="IF22" s="89"/>
    </row>
    <row r="23" spans="1:240" s="88" customFormat="1" ht="228.75" customHeight="1">
      <c r="A23" s="90">
        <v>11</v>
      </c>
      <c r="B23" s="71" t="s">
        <v>408</v>
      </c>
      <c r="C23" s="72" t="s">
        <v>53</v>
      </c>
      <c r="D23" s="73">
        <v>84.935</v>
      </c>
      <c r="E23" s="74" t="s">
        <v>382</v>
      </c>
      <c r="F23" s="75">
        <v>7471.73</v>
      </c>
      <c r="G23" s="76"/>
      <c r="H23" s="77"/>
      <c r="I23" s="78" t="s">
        <v>39</v>
      </c>
      <c r="J23" s="79">
        <f t="shared" si="0"/>
        <v>1</v>
      </c>
      <c r="K23" s="80" t="s">
        <v>64</v>
      </c>
      <c r="L23" s="80" t="s">
        <v>7</v>
      </c>
      <c r="M23" s="81"/>
      <c r="N23" s="76"/>
      <c r="O23" s="76"/>
      <c r="P23" s="82"/>
      <c r="Q23" s="76"/>
      <c r="R23" s="76"/>
      <c r="S23" s="82"/>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4">
        <f t="shared" si="1"/>
        <v>634611.39</v>
      </c>
      <c r="BB23" s="85">
        <f t="shared" si="2"/>
        <v>634611.39</v>
      </c>
      <c r="BC23" s="86" t="str">
        <f t="shared" si="3"/>
        <v>INR  Six Lakh Thirty Four Thousand Six Hundred &amp; Eleven  and Paise Thirty Nine Only</v>
      </c>
      <c r="BD23" s="87">
        <v>6605.14</v>
      </c>
      <c r="BE23" s="87">
        <f t="shared" si="4"/>
        <v>7471.73</v>
      </c>
      <c r="BF23" s="87">
        <f t="shared" si="5"/>
        <v>561007.57</v>
      </c>
      <c r="IB23" s="89"/>
      <c r="IC23" s="89"/>
      <c r="ID23" s="89"/>
      <c r="IE23" s="89"/>
      <c r="IF23" s="89"/>
    </row>
    <row r="24" spans="1:240" s="88" customFormat="1" ht="152.25" customHeight="1">
      <c r="A24" s="70">
        <v>12</v>
      </c>
      <c r="B24" s="71" t="s">
        <v>409</v>
      </c>
      <c r="C24" s="72" t="s">
        <v>54</v>
      </c>
      <c r="D24" s="73">
        <v>4084.737</v>
      </c>
      <c r="E24" s="74" t="s">
        <v>410</v>
      </c>
      <c r="F24" s="75">
        <v>406.1</v>
      </c>
      <c r="G24" s="76"/>
      <c r="H24" s="77"/>
      <c r="I24" s="78" t="s">
        <v>39</v>
      </c>
      <c r="J24" s="79">
        <f t="shared" si="0"/>
        <v>1</v>
      </c>
      <c r="K24" s="80" t="s">
        <v>64</v>
      </c>
      <c r="L24" s="80" t="s">
        <v>7</v>
      </c>
      <c r="M24" s="81"/>
      <c r="N24" s="76"/>
      <c r="O24" s="76"/>
      <c r="P24" s="82"/>
      <c r="Q24" s="76"/>
      <c r="R24" s="76"/>
      <c r="S24" s="82"/>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4">
        <f t="shared" si="1"/>
        <v>1658811.7</v>
      </c>
      <c r="BB24" s="85">
        <f t="shared" si="2"/>
        <v>1658811.7</v>
      </c>
      <c r="BC24" s="86" t="str">
        <f t="shared" si="3"/>
        <v>INR  Sixteen Lakh Fifty Eight Thousand Eight Hundred &amp; Eleven  and Paise Seventy Only</v>
      </c>
      <c r="BD24" s="87">
        <v>359</v>
      </c>
      <c r="BE24" s="87">
        <f t="shared" si="4"/>
        <v>406.1</v>
      </c>
      <c r="BF24" s="87">
        <f t="shared" si="5"/>
        <v>1466420.58</v>
      </c>
      <c r="IB24" s="89"/>
      <c r="IC24" s="89"/>
      <c r="ID24" s="89"/>
      <c r="IE24" s="89"/>
      <c r="IF24" s="89"/>
    </row>
    <row r="25" spans="1:240" s="88" customFormat="1" ht="151.5" customHeight="1">
      <c r="A25" s="90">
        <v>13</v>
      </c>
      <c r="B25" s="71" t="s">
        <v>411</v>
      </c>
      <c r="C25" s="72" t="s">
        <v>55</v>
      </c>
      <c r="D25" s="73">
        <v>2531.949</v>
      </c>
      <c r="E25" s="74" t="s">
        <v>410</v>
      </c>
      <c r="F25" s="75">
        <v>426.46</v>
      </c>
      <c r="G25" s="76"/>
      <c r="H25" s="77"/>
      <c r="I25" s="78" t="s">
        <v>39</v>
      </c>
      <c r="J25" s="79">
        <f t="shared" si="0"/>
        <v>1</v>
      </c>
      <c r="K25" s="80" t="s">
        <v>64</v>
      </c>
      <c r="L25" s="80" t="s">
        <v>7</v>
      </c>
      <c r="M25" s="81"/>
      <c r="N25" s="76"/>
      <c r="O25" s="76"/>
      <c r="P25" s="82"/>
      <c r="Q25" s="76"/>
      <c r="R25" s="76"/>
      <c r="S25" s="82"/>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4">
        <f t="shared" si="1"/>
        <v>1079774.97</v>
      </c>
      <c r="BB25" s="85">
        <f t="shared" si="2"/>
        <v>1079774.97</v>
      </c>
      <c r="BC25" s="86" t="str">
        <f t="shared" si="3"/>
        <v>INR  Ten Lakh Seventy Nine Thousand Seven Hundred &amp; Seventy Four  and Paise Ninety Seven Only</v>
      </c>
      <c r="BD25" s="87">
        <v>377</v>
      </c>
      <c r="BE25" s="87">
        <f t="shared" si="4"/>
        <v>426.46</v>
      </c>
      <c r="BF25" s="87">
        <f t="shared" si="5"/>
        <v>954544.77</v>
      </c>
      <c r="IB25" s="89"/>
      <c r="IC25" s="89"/>
      <c r="ID25" s="89"/>
      <c r="IE25" s="89"/>
      <c r="IF25" s="89"/>
    </row>
    <row r="26" spans="1:240" s="88" customFormat="1" ht="153.75" customHeight="1">
      <c r="A26" s="70">
        <v>14</v>
      </c>
      <c r="B26" s="71" t="s">
        <v>412</v>
      </c>
      <c r="C26" s="72" t="s">
        <v>56</v>
      </c>
      <c r="D26" s="73">
        <v>533.04</v>
      </c>
      <c r="E26" s="74" t="s">
        <v>410</v>
      </c>
      <c r="F26" s="75">
        <v>446.82</v>
      </c>
      <c r="G26" s="76"/>
      <c r="H26" s="77"/>
      <c r="I26" s="78" t="s">
        <v>39</v>
      </c>
      <c r="J26" s="79">
        <f t="shared" si="0"/>
        <v>1</v>
      </c>
      <c r="K26" s="80" t="s">
        <v>64</v>
      </c>
      <c r="L26" s="80" t="s">
        <v>7</v>
      </c>
      <c r="M26" s="81"/>
      <c r="N26" s="76"/>
      <c r="O26" s="76"/>
      <c r="P26" s="82"/>
      <c r="Q26" s="76"/>
      <c r="R26" s="76"/>
      <c r="S26" s="82"/>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4">
        <f t="shared" si="1"/>
        <v>238172.93</v>
      </c>
      <c r="BB26" s="85">
        <f t="shared" si="2"/>
        <v>238172.93</v>
      </c>
      <c r="BC26" s="86" t="str">
        <f t="shared" si="3"/>
        <v>INR  Two Lakh Thirty Eight Thousand One Hundred &amp; Seventy Two  and Paise Ninety Three Only</v>
      </c>
      <c r="BD26" s="87">
        <v>395</v>
      </c>
      <c r="BE26" s="87">
        <f t="shared" si="4"/>
        <v>446.82</v>
      </c>
      <c r="BF26" s="87">
        <f t="shared" si="5"/>
        <v>210550.8</v>
      </c>
      <c r="IB26" s="89"/>
      <c r="IC26" s="89"/>
      <c r="ID26" s="89"/>
      <c r="IE26" s="89"/>
      <c r="IF26" s="89"/>
    </row>
    <row r="27" spans="1:240" s="88" customFormat="1" ht="165">
      <c r="A27" s="90">
        <v>15</v>
      </c>
      <c r="B27" s="71" t="s">
        <v>413</v>
      </c>
      <c r="C27" s="72" t="s">
        <v>57</v>
      </c>
      <c r="D27" s="73">
        <v>92.546</v>
      </c>
      <c r="E27" s="74" t="s">
        <v>414</v>
      </c>
      <c r="F27" s="75">
        <v>80619.49</v>
      </c>
      <c r="G27" s="76"/>
      <c r="H27" s="77"/>
      <c r="I27" s="78" t="s">
        <v>39</v>
      </c>
      <c r="J27" s="79">
        <f t="shared" si="0"/>
        <v>1</v>
      </c>
      <c r="K27" s="80" t="s">
        <v>64</v>
      </c>
      <c r="L27" s="80" t="s">
        <v>7</v>
      </c>
      <c r="M27" s="81"/>
      <c r="N27" s="76"/>
      <c r="O27" s="76"/>
      <c r="P27" s="82"/>
      <c r="Q27" s="76"/>
      <c r="R27" s="76"/>
      <c r="S27" s="82"/>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4">
        <f t="shared" si="1"/>
        <v>7461011.32</v>
      </c>
      <c r="BB27" s="85">
        <f t="shared" si="2"/>
        <v>7461011.32</v>
      </c>
      <c r="BC27" s="86" t="str">
        <f t="shared" si="3"/>
        <v>INR  Seventy Four Lakh Sixty One Thousand  &amp;Eleven  and Paise Thirty Two Only</v>
      </c>
      <c r="BD27" s="87">
        <v>71269</v>
      </c>
      <c r="BE27" s="87">
        <f t="shared" si="4"/>
        <v>80619.49</v>
      </c>
      <c r="BF27" s="87">
        <f t="shared" si="5"/>
        <v>6595660.87</v>
      </c>
      <c r="IB27" s="89"/>
      <c r="IC27" s="89"/>
      <c r="ID27" s="89"/>
      <c r="IE27" s="89"/>
      <c r="IF27" s="89"/>
    </row>
    <row r="28" spans="1:240" s="88" customFormat="1" ht="165">
      <c r="A28" s="70">
        <v>16</v>
      </c>
      <c r="B28" s="71" t="s">
        <v>415</v>
      </c>
      <c r="C28" s="72" t="s">
        <v>58</v>
      </c>
      <c r="D28" s="73">
        <v>33.347</v>
      </c>
      <c r="E28" s="74" t="s">
        <v>414</v>
      </c>
      <c r="F28" s="75">
        <v>81105.91</v>
      </c>
      <c r="G28" s="76"/>
      <c r="H28" s="77"/>
      <c r="I28" s="78" t="s">
        <v>39</v>
      </c>
      <c r="J28" s="79">
        <f t="shared" si="0"/>
        <v>1</v>
      </c>
      <c r="K28" s="80" t="s">
        <v>64</v>
      </c>
      <c r="L28" s="80" t="s">
        <v>7</v>
      </c>
      <c r="M28" s="81"/>
      <c r="N28" s="76"/>
      <c r="O28" s="76"/>
      <c r="P28" s="82"/>
      <c r="Q28" s="76"/>
      <c r="R28" s="76"/>
      <c r="S28" s="82"/>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4">
        <f t="shared" si="1"/>
        <v>2704638.78</v>
      </c>
      <c r="BB28" s="85">
        <f t="shared" si="2"/>
        <v>2704638.78</v>
      </c>
      <c r="BC28" s="86" t="str">
        <f t="shared" si="3"/>
        <v>INR  Twenty Seven Lakh Four Thousand Six Hundred &amp; Thirty Eight  and Paise Seventy Eight Only</v>
      </c>
      <c r="BD28" s="87">
        <v>71699</v>
      </c>
      <c r="BE28" s="87">
        <f t="shared" si="4"/>
        <v>81105.91</v>
      </c>
      <c r="BF28" s="87">
        <f t="shared" si="5"/>
        <v>2390946.55</v>
      </c>
      <c r="IB28" s="89"/>
      <c r="IC28" s="89"/>
      <c r="ID28" s="89"/>
      <c r="IE28" s="89"/>
      <c r="IF28" s="89"/>
    </row>
    <row r="29" spans="1:240" s="88" customFormat="1" ht="165">
      <c r="A29" s="90">
        <v>17</v>
      </c>
      <c r="B29" s="71" t="s">
        <v>416</v>
      </c>
      <c r="C29" s="72" t="s">
        <v>59</v>
      </c>
      <c r="D29" s="73">
        <v>10.304</v>
      </c>
      <c r="E29" s="74" t="s">
        <v>414</v>
      </c>
      <c r="F29" s="75">
        <v>81592.32</v>
      </c>
      <c r="G29" s="76"/>
      <c r="H29" s="77"/>
      <c r="I29" s="78" t="s">
        <v>39</v>
      </c>
      <c r="J29" s="79">
        <f t="shared" si="0"/>
        <v>1</v>
      </c>
      <c r="K29" s="80" t="s">
        <v>64</v>
      </c>
      <c r="L29" s="80" t="s">
        <v>7</v>
      </c>
      <c r="M29" s="81"/>
      <c r="N29" s="76"/>
      <c r="O29" s="76"/>
      <c r="P29" s="82"/>
      <c r="Q29" s="76"/>
      <c r="R29" s="76"/>
      <c r="S29" s="82"/>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4">
        <f t="shared" si="1"/>
        <v>840727.27</v>
      </c>
      <c r="BB29" s="85">
        <f t="shared" si="2"/>
        <v>840727.27</v>
      </c>
      <c r="BC29" s="86" t="str">
        <f t="shared" si="3"/>
        <v>INR  Eight Lakh Forty Thousand Seven Hundred &amp; Twenty Seven  and Paise Twenty Seven Only</v>
      </c>
      <c r="BD29" s="87">
        <v>72129</v>
      </c>
      <c r="BE29" s="87">
        <f t="shared" si="4"/>
        <v>81592.32</v>
      </c>
      <c r="BF29" s="87">
        <f t="shared" si="5"/>
        <v>743217.22</v>
      </c>
      <c r="IB29" s="89"/>
      <c r="IC29" s="89"/>
      <c r="ID29" s="89"/>
      <c r="IE29" s="89"/>
      <c r="IF29" s="89"/>
    </row>
    <row r="30" spans="1:240" s="88" customFormat="1" ht="47.25" customHeight="1">
      <c r="A30" s="70">
        <v>18</v>
      </c>
      <c r="B30" s="71" t="s">
        <v>417</v>
      </c>
      <c r="C30" s="72" t="s">
        <v>60</v>
      </c>
      <c r="D30" s="73">
        <v>154.412</v>
      </c>
      <c r="E30" s="74" t="s">
        <v>382</v>
      </c>
      <c r="F30" s="75">
        <v>5879.98</v>
      </c>
      <c r="G30" s="76"/>
      <c r="H30" s="77"/>
      <c r="I30" s="78" t="s">
        <v>39</v>
      </c>
      <c r="J30" s="79">
        <f t="shared" si="0"/>
        <v>1</v>
      </c>
      <c r="K30" s="80" t="s">
        <v>64</v>
      </c>
      <c r="L30" s="80" t="s">
        <v>7</v>
      </c>
      <c r="M30" s="81"/>
      <c r="N30" s="76"/>
      <c r="O30" s="76"/>
      <c r="P30" s="82"/>
      <c r="Q30" s="76"/>
      <c r="R30" s="76"/>
      <c r="S30" s="82"/>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4">
        <f t="shared" si="1"/>
        <v>907939.47</v>
      </c>
      <c r="BB30" s="85">
        <f t="shared" si="2"/>
        <v>907939.47</v>
      </c>
      <c r="BC30" s="86" t="str">
        <f t="shared" si="3"/>
        <v>INR  Nine Lakh Seven Thousand Nine Hundred &amp; Thirty Nine  and Paise Forty Seven Only</v>
      </c>
      <c r="BD30" s="87">
        <v>5198</v>
      </c>
      <c r="BE30" s="87">
        <f t="shared" si="4"/>
        <v>5879.98</v>
      </c>
      <c r="BF30" s="87">
        <f t="shared" si="5"/>
        <v>802633.58</v>
      </c>
      <c r="IB30" s="89"/>
      <c r="IC30" s="89"/>
      <c r="ID30" s="89"/>
      <c r="IE30" s="89"/>
      <c r="IF30" s="89"/>
    </row>
    <row r="31" spans="1:240" s="88" customFormat="1" ht="47.25" customHeight="1">
      <c r="A31" s="90">
        <v>19</v>
      </c>
      <c r="B31" s="71" t="s">
        <v>418</v>
      </c>
      <c r="C31" s="72" t="s">
        <v>70</v>
      </c>
      <c r="D31" s="73">
        <v>286.789</v>
      </c>
      <c r="E31" s="74" t="s">
        <v>382</v>
      </c>
      <c r="F31" s="75">
        <v>6131.1</v>
      </c>
      <c r="G31" s="76"/>
      <c r="H31" s="77"/>
      <c r="I31" s="78" t="s">
        <v>39</v>
      </c>
      <c r="J31" s="79">
        <f t="shared" si="0"/>
        <v>1</v>
      </c>
      <c r="K31" s="80" t="s">
        <v>64</v>
      </c>
      <c r="L31" s="80" t="s">
        <v>7</v>
      </c>
      <c r="M31" s="81"/>
      <c r="N31" s="76"/>
      <c r="O31" s="76"/>
      <c r="P31" s="82"/>
      <c r="Q31" s="76"/>
      <c r="R31" s="76"/>
      <c r="S31" s="82"/>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4">
        <f t="shared" si="1"/>
        <v>1758332.04</v>
      </c>
      <c r="BB31" s="85">
        <f t="shared" si="2"/>
        <v>1758332.04</v>
      </c>
      <c r="BC31" s="86" t="str">
        <f t="shared" si="3"/>
        <v>INR  Seventeen Lakh Fifty Eight Thousand Three Hundred &amp; Thirty Two  and Paise Four Only</v>
      </c>
      <c r="BD31" s="87">
        <v>5420</v>
      </c>
      <c r="BE31" s="87">
        <f t="shared" si="4"/>
        <v>6131.1</v>
      </c>
      <c r="BF31" s="87">
        <f t="shared" si="5"/>
        <v>1554396.38</v>
      </c>
      <c r="IB31" s="89"/>
      <c r="IC31" s="89"/>
      <c r="ID31" s="89"/>
      <c r="IE31" s="89"/>
      <c r="IF31" s="89"/>
    </row>
    <row r="32" spans="1:240" s="88" customFormat="1" ht="45" customHeight="1">
      <c r="A32" s="70">
        <v>20</v>
      </c>
      <c r="B32" s="71" t="s">
        <v>419</v>
      </c>
      <c r="C32" s="72" t="s">
        <v>71</v>
      </c>
      <c r="D32" s="73">
        <v>143.039</v>
      </c>
      <c r="E32" s="74" t="s">
        <v>382</v>
      </c>
      <c r="F32" s="75">
        <v>6256.67</v>
      </c>
      <c r="G32" s="76"/>
      <c r="H32" s="77"/>
      <c r="I32" s="78" t="s">
        <v>39</v>
      </c>
      <c r="J32" s="79">
        <f t="shared" si="0"/>
        <v>1</v>
      </c>
      <c r="K32" s="80" t="s">
        <v>64</v>
      </c>
      <c r="L32" s="80" t="s">
        <v>7</v>
      </c>
      <c r="M32" s="81"/>
      <c r="N32" s="76"/>
      <c r="O32" s="76"/>
      <c r="P32" s="82"/>
      <c r="Q32" s="76"/>
      <c r="R32" s="76"/>
      <c r="S32" s="82"/>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4">
        <f t="shared" si="1"/>
        <v>894947.82</v>
      </c>
      <c r="BB32" s="85">
        <f t="shared" si="2"/>
        <v>894947.82</v>
      </c>
      <c r="BC32" s="86" t="str">
        <f t="shared" si="3"/>
        <v>INR  Eight Lakh Ninety Four Thousand Nine Hundred &amp; Forty Seven  and Paise Eighty Two Only</v>
      </c>
      <c r="BD32" s="87">
        <v>5531</v>
      </c>
      <c r="BE32" s="87">
        <f t="shared" si="4"/>
        <v>6256.67</v>
      </c>
      <c r="BF32" s="87">
        <f t="shared" si="5"/>
        <v>791148.71</v>
      </c>
      <c r="IB32" s="89"/>
      <c r="IC32" s="89"/>
      <c r="ID32" s="89"/>
      <c r="IE32" s="89"/>
      <c r="IF32" s="89"/>
    </row>
    <row r="33" spans="1:240" s="88" customFormat="1" ht="48" customHeight="1">
      <c r="A33" s="90">
        <v>21</v>
      </c>
      <c r="B33" s="71" t="s">
        <v>420</v>
      </c>
      <c r="C33" s="72" t="s">
        <v>72</v>
      </c>
      <c r="D33" s="73">
        <v>51.167</v>
      </c>
      <c r="E33" s="74" t="s">
        <v>382</v>
      </c>
      <c r="F33" s="75">
        <v>6382.23</v>
      </c>
      <c r="G33" s="76"/>
      <c r="H33" s="77"/>
      <c r="I33" s="78" t="s">
        <v>39</v>
      </c>
      <c r="J33" s="79">
        <f t="shared" si="0"/>
        <v>1</v>
      </c>
      <c r="K33" s="80" t="s">
        <v>64</v>
      </c>
      <c r="L33" s="80" t="s">
        <v>7</v>
      </c>
      <c r="M33" s="81"/>
      <c r="N33" s="76"/>
      <c r="O33" s="76"/>
      <c r="P33" s="82"/>
      <c r="Q33" s="76"/>
      <c r="R33" s="76"/>
      <c r="S33" s="82"/>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4">
        <f t="shared" si="1"/>
        <v>326559.56</v>
      </c>
      <c r="BB33" s="85">
        <f t="shared" si="2"/>
        <v>326559.56</v>
      </c>
      <c r="BC33" s="86" t="str">
        <f t="shared" si="3"/>
        <v>INR  Three Lakh Twenty Six Thousand Five Hundred &amp; Fifty Nine  and Paise Fifty Six Only</v>
      </c>
      <c r="BD33" s="87">
        <v>5642</v>
      </c>
      <c r="BE33" s="87">
        <f t="shared" si="4"/>
        <v>6382.23</v>
      </c>
      <c r="BF33" s="87">
        <f t="shared" si="5"/>
        <v>288684.21</v>
      </c>
      <c r="IB33" s="89"/>
      <c r="IC33" s="89"/>
      <c r="ID33" s="89"/>
      <c r="IE33" s="89"/>
      <c r="IF33" s="89"/>
    </row>
    <row r="34" spans="1:240" s="88" customFormat="1" ht="47.25" customHeight="1">
      <c r="A34" s="70">
        <v>22</v>
      </c>
      <c r="B34" s="71" t="s">
        <v>421</v>
      </c>
      <c r="C34" s="72" t="s">
        <v>73</v>
      </c>
      <c r="D34" s="73">
        <v>678.382</v>
      </c>
      <c r="E34" s="74" t="s">
        <v>384</v>
      </c>
      <c r="F34" s="75">
        <v>805.41</v>
      </c>
      <c r="G34" s="76"/>
      <c r="H34" s="77"/>
      <c r="I34" s="78" t="s">
        <v>39</v>
      </c>
      <c r="J34" s="79">
        <f t="shared" si="0"/>
        <v>1</v>
      </c>
      <c r="K34" s="80" t="s">
        <v>64</v>
      </c>
      <c r="L34" s="80" t="s">
        <v>7</v>
      </c>
      <c r="M34" s="81"/>
      <c r="N34" s="76"/>
      <c r="O34" s="76"/>
      <c r="P34" s="82"/>
      <c r="Q34" s="76"/>
      <c r="R34" s="76"/>
      <c r="S34" s="82"/>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4">
        <f t="shared" si="1"/>
        <v>546375.65</v>
      </c>
      <c r="BB34" s="85">
        <f t="shared" si="2"/>
        <v>546375.65</v>
      </c>
      <c r="BC34" s="86" t="str">
        <f t="shared" si="3"/>
        <v>INR  Five Lakh Forty Six Thousand Three Hundred &amp; Seventy Five  and Paise Sixty Five Only</v>
      </c>
      <c r="BD34" s="87">
        <v>712</v>
      </c>
      <c r="BE34" s="87">
        <f t="shared" si="4"/>
        <v>805.41</v>
      </c>
      <c r="BF34" s="87">
        <f t="shared" si="5"/>
        <v>483007.98</v>
      </c>
      <c r="IB34" s="89"/>
      <c r="IC34" s="89"/>
      <c r="ID34" s="89"/>
      <c r="IE34" s="89"/>
      <c r="IF34" s="89"/>
    </row>
    <row r="35" spans="1:240" s="88" customFormat="1" ht="45" customHeight="1">
      <c r="A35" s="90">
        <v>23</v>
      </c>
      <c r="B35" s="71" t="s">
        <v>422</v>
      </c>
      <c r="C35" s="72" t="s">
        <v>74</v>
      </c>
      <c r="D35" s="73">
        <v>695.507</v>
      </c>
      <c r="E35" s="74" t="s">
        <v>384</v>
      </c>
      <c r="F35" s="75">
        <v>818.99</v>
      </c>
      <c r="G35" s="76"/>
      <c r="H35" s="77"/>
      <c r="I35" s="78" t="s">
        <v>39</v>
      </c>
      <c r="J35" s="79">
        <f t="shared" si="0"/>
        <v>1</v>
      </c>
      <c r="K35" s="80" t="s">
        <v>64</v>
      </c>
      <c r="L35" s="80" t="s">
        <v>7</v>
      </c>
      <c r="M35" s="81"/>
      <c r="N35" s="76"/>
      <c r="O35" s="76"/>
      <c r="P35" s="82"/>
      <c r="Q35" s="76"/>
      <c r="R35" s="76"/>
      <c r="S35" s="82"/>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4">
        <f t="shared" si="1"/>
        <v>569613.28</v>
      </c>
      <c r="BB35" s="85">
        <f t="shared" si="2"/>
        <v>569613.28</v>
      </c>
      <c r="BC35" s="86" t="str">
        <f t="shared" si="3"/>
        <v>INR  Five Lakh Sixty Nine Thousand Six Hundred &amp; Thirteen  and Paise Twenty Eight Only</v>
      </c>
      <c r="BD35" s="87">
        <v>724</v>
      </c>
      <c r="BE35" s="87">
        <f t="shared" si="4"/>
        <v>818.99</v>
      </c>
      <c r="BF35" s="87">
        <f t="shared" si="5"/>
        <v>503547.07</v>
      </c>
      <c r="IB35" s="89"/>
      <c r="IC35" s="89"/>
      <c r="ID35" s="89"/>
      <c r="IE35" s="89"/>
      <c r="IF35" s="89"/>
    </row>
    <row r="36" spans="1:240" s="88" customFormat="1" ht="48.75" customHeight="1">
      <c r="A36" s="70">
        <v>24</v>
      </c>
      <c r="B36" s="71" t="s">
        <v>423</v>
      </c>
      <c r="C36" s="72" t="s">
        <v>75</v>
      </c>
      <c r="D36" s="73">
        <v>227.314</v>
      </c>
      <c r="E36" s="74" t="s">
        <v>384</v>
      </c>
      <c r="F36" s="75">
        <v>832.56</v>
      </c>
      <c r="G36" s="76"/>
      <c r="H36" s="77"/>
      <c r="I36" s="78" t="s">
        <v>39</v>
      </c>
      <c r="J36" s="79">
        <f t="shared" si="0"/>
        <v>1</v>
      </c>
      <c r="K36" s="80" t="s">
        <v>64</v>
      </c>
      <c r="L36" s="80" t="s">
        <v>7</v>
      </c>
      <c r="M36" s="81"/>
      <c r="N36" s="76"/>
      <c r="O36" s="76"/>
      <c r="P36" s="82"/>
      <c r="Q36" s="76"/>
      <c r="R36" s="76"/>
      <c r="S36" s="82"/>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4">
        <f t="shared" si="1"/>
        <v>189252.54</v>
      </c>
      <c r="BB36" s="85">
        <f t="shared" si="2"/>
        <v>189252.54</v>
      </c>
      <c r="BC36" s="86" t="str">
        <f t="shared" si="3"/>
        <v>INR  One Lakh Eighty Nine Thousand Two Hundred &amp; Fifty Two  and Paise Fifty Four Only</v>
      </c>
      <c r="BD36" s="87">
        <v>736</v>
      </c>
      <c r="BE36" s="87">
        <f t="shared" si="4"/>
        <v>832.56</v>
      </c>
      <c r="BF36" s="87">
        <f t="shared" si="5"/>
        <v>167303.1</v>
      </c>
      <c r="IB36" s="89"/>
      <c r="IC36" s="89"/>
      <c r="ID36" s="89"/>
      <c r="IE36" s="89"/>
      <c r="IF36" s="89"/>
    </row>
    <row r="37" spans="1:240" s="88" customFormat="1" ht="198.75" customHeight="1">
      <c r="A37" s="90">
        <v>25</v>
      </c>
      <c r="B37" s="71" t="s">
        <v>424</v>
      </c>
      <c r="C37" s="72" t="s">
        <v>76</v>
      </c>
      <c r="D37" s="73">
        <v>127.203</v>
      </c>
      <c r="E37" s="74" t="s">
        <v>384</v>
      </c>
      <c r="F37" s="75">
        <v>210.4</v>
      </c>
      <c r="G37" s="76"/>
      <c r="H37" s="77"/>
      <c r="I37" s="78" t="s">
        <v>39</v>
      </c>
      <c r="J37" s="79">
        <f t="shared" si="0"/>
        <v>1</v>
      </c>
      <c r="K37" s="80" t="s">
        <v>64</v>
      </c>
      <c r="L37" s="80" t="s">
        <v>7</v>
      </c>
      <c r="M37" s="81"/>
      <c r="N37" s="76"/>
      <c r="O37" s="76"/>
      <c r="P37" s="82"/>
      <c r="Q37" s="76"/>
      <c r="R37" s="76"/>
      <c r="S37" s="82"/>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4">
        <f t="shared" si="1"/>
        <v>26763.51</v>
      </c>
      <c r="BB37" s="85">
        <f t="shared" si="2"/>
        <v>26763.51</v>
      </c>
      <c r="BC37" s="86" t="str">
        <f t="shared" si="3"/>
        <v>INR  Twenty Six Thousand Seven Hundred &amp; Sixty Three  and Paise Fifty One Only</v>
      </c>
      <c r="BD37" s="87">
        <v>186</v>
      </c>
      <c r="BE37" s="87">
        <f t="shared" si="4"/>
        <v>210.4</v>
      </c>
      <c r="BF37" s="87">
        <f t="shared" si="5"/>
        <v>23659.76</v>
      </c>
      <c r="IB37" s="89"/>
      <c r="IC37" s="89"/>
      <c r="ID37" s="89"/>
      <c r="IE37" s="89"/>
      <c r="IF37" s="89"/>
    </row>
    <row r="38" spans="1:240" s="88" customFormat="1" ht="35.25" customHeight="1">
      <c r="A38" s="70">
        <v>26</v>
      </c>
      <c r="B38" s="71" t="s">
        <v>425</v>
      </c>
      <c r="C38" s="72" t="s">
        <v>77</v>
      </c>
      <c r="D38" s="73">
        <v>3441.847</v>
      </c>
      <c r="E38" s="74" t="s">
        <v>384</v>
      </c>
      <c r="F38" s="75">
        <v>23.76</v>
      </c>
      <c r="G38" s="76"/>
      <c r="H38" s="77"/>
      <c r="I38" s="78" t="s">
        <v>39</v>
      </c>
      <c r="J38" s="79">
        <f t="shared" si="0"/>
        <v>1</v>
      </c>
      <c r="K38" s="80" t="s">
        <v>64</v>
      </c>
      <c r="L38" s="80" t="s">
        <v>7</v>
      </c>
      <c r="M38" s="81"/>
      <c r="N38" s="76"/>
      <c r="O38" s="76"/>
      <c r="P38" s="82"/>
      <c r="Q38" s="76"/>
      <c r="R38" s="76"/>
      <c r="S38" s="82"/>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4">
        <f t="shared" si="1"/>
        <v>81778.28</v>
      </c>
      <c r="BB38" s="85">
        <f t="shared" si="2"/>
        <v>81778.28</v>
      </c>
      <c r="BC38" s="86" t="str">
        <f t="shared" si="3"/>
        <v>INR  Eighty One Thousand Seven Hundred &amp; Seventy Eight  and Paise Twenty Eight Only</v>
      </c>
      <c r="BD38" s="87">
        <v>21</v>
      </c>
      <c r="BE38" s="87">
        <f t="shared" si="4"/>
        <v>23.76</v>
      </c>
      <c r="BF38" s="87">
        <f t="shared" si="5"/>
        <v>72278.79</v>
      </c>
      <c r="IB38" s="89"/>
      <c r="IC38" s="89"/>
      <c r="ID38" s="89"/>
      <c r="IE38" s="89"/>
      <c r="IF38" s="89"/>
    </row>
    <row r="39" spans="1:240" s="88" customFormat="1" ht="135">
      <c r="A39" s="90">
        <v>27</v>
      </c>
      <c r="B39" s="71" t="s">
        <v>426</v>
      </c>
      <c r="C39" s="72" t="s">
        <v>78</v>
      </c>
      <c r="D39" s="73">
        <v>867.355</v>
      </c>
      <c r="E39" s="74" t="s">
        <v>384</v>
      </c>
      <c r="F39" s="75">
        <v>141.4</v>
      </c>
      <c r="G39" s="76"/>
      <c r="H39" s="77"/>
      <c r="I39" s="78" t="s">
        <v>39</v>
      </c>
      <c r="J39" s="79">
        <f t="shared" si="0"/>
        <v>1</v>
      </c>
      <c r="K39" s="80" t="s">
        <v>64</v>
      </c>
      <c r="L39" s="80" t="s">
        <v>7</v>
      </c>
      <c r="M39" s="81"/>
      <c r="N39" s="76"/>
      <c r="O39" s="76"/>
      <c r="P39" s="82"/>
      <c r="Q39" s="76"/>
      <c r="R39" s="76"/>
      <c r="S39" s="82"/>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4">
        <f t="shared" si="1"/>
        <v>122644</v>
      </c>
      <c r="BB39" s="85">
        <f t="shared" si="2"/>
        <v>122644</v>
      </c>
      <c r="BC39" s="86" t="str">
        <f t="shared" si="3"/>
        <v>INR  One Lakh Twenty Two Thousand Six Hundred &amp; Forty Four  Only</v>
      </c>
      <c r="BD39" s="87">
        <v>125</v>
      </c>
      <c r="BE39" s="87">
        <f t="shared" si="4"/>
        <v>141.4</v>
      </c>
      <c r="BF39" s="87">
        <f t="shared" si="5"/>
        <v>108419.38</v>
      </c>
      <c r="IB39" s="89"/>
      <c r="IC39" s="89"/>
      <c r="ID39" s="89"/>
      <c r="IE39" s="89"/>
      <c r="IF39" s="89"/>
    </row>
    <row r="40" spans="1:240" s="88" customFormat="1" ht="135">
      <c r="A40" s="70">
        <v>28</v>
      </c>
      <c r="B40" s="71" t="s">
        <v>427</v>
      </c>
      <c r="C40" s="72" t="s">
        <v>79</v>
      </c>
      <c r="D40" s="73">
        <v>824.085</v>
      </c>
      <c r="E40" s="74" t="s">
        <v>384</v>
      </c>
      <c r="F40" s="75">
        <v>145.92</v>
      </c>
      <c r="G40" s="76"/>
      <c r="H40" s="77"/>
      <c r="I40" s="78" t="s">
        <v>39</v>
      </c>
      <c r="J40" s="79">
        <f t="shared" si="0"/>
        <v>1</v>
      </c>
      <c r="K40" s="80" t="s">
        <v>64</v>
      </c>
      <c r="L40" s="80" t="s">
        <v>7</v>
      </c>
      <c r="M40" s="81"/>
      <c r="N40" s="76"/>
      <c r="O40" s="76"/>
      <c r="P40" s="82"/>
      <c r="Q40" s="76"/>
      <c r="R40" s="76"/>
      <c r="S40" s="82"/>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4">
        <f t="shared" si="1"/>
        <v>120250.48</v>
      </c>
      <c r="BB40" s="85">
        <f t="shared" si="2"/>
        <v>120250.48</v>
      </c>
      <c r="BC40" s="86" t="str">
        <f t="shared" si="3"/>
        <v>INR  One Lakh Twenty Thousand Two Hundred &amp; Fifty  and Paise Forty Eight Only</v>
      </c>
      <c r="BD40" s="87">
        <v>129</v>
      </c>
      <c r="BE40" s="87">
        <f t="shared" si="4"/>
        <v>145.92</v>
      </c>
      <c r="BF40" s="87">
        <f t="shared" si="5"/>
        <v>106306.97</v>
      </c>
      <c r="IB40" s="89"/>
      <c r="IC40" s="89"/>
      <c r="ID40" s="89"/>
      <c r="IE40" s="89"/>
      <c r="IF40" s="89"/>
    </row>
    <row r="41" spans="1:240" s="88" customFormat="1" ht="135">
      <c r="A41" s="90">
        <v>29</v>
      </c>
      <c r="B41" s="71" t="s">
        <v>428</v>
      </c>
      <c r="C41" s="72" t="s">
        <v>80</v>
      </c>
      <c r="D41" s="73">
        <v>354.134</v>
      </c>
      <c r="E41" s="74" t="s">
        <v>384</v>
      </c>
      <c r="F41" s="75">
        <v>150.45</v>
      </c>
      <c r="G41" s="76"/>
      <c r="H41" s="77"/>
      <c r="I41" s="78" t="s">
        <v>39</v>
      </c>
      <c r="J41" s="79">
        <f t="shared" si="0"/>
        <v>1</v>
      </c>
      <c r="K41" s="80" t="s">
        <v>64</v>
      </c>
      <c r="L41" s="80" t="s">
        <v>7</v>
      </c>
      <c r="M41" s="81"/>
      <c r="N41" s="76"/>
      <c r="O41" s="76"/>
      <c r="P41" s="82"/>
      <c r="Q41" s="76"/>
      <c r="R41" s="76"/>
      <c r="S41" s="82"/>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4">
        <f t="shared" si="1"/>
        <v>53279.46</v>
      </c>
      <c r="BB41" s="85">
        <f t="shared" si="2"/>
        <v>53279.46</v>
      </c>
      <c r="BC41" s="86" t="str">
        <f t="shared" si="3"/>
        <v>INR  Fifty Three Thousand Two Hundred &amp; Seventy Nine  and Paise Forty Six Only</v>
      </c>
      <c r="BD41" s="87">
        <v>133</v>
      </c>
      <c r="BE41" s="87">
        <f t="shared" si="4"/>
        <v>150.45</v>
      </c>
      <c r="BF41" s="87">
        <f t="shared" si="5"/>
        <v>47099.82</v>
      </c>
      <c r="IB41" s="89"/>
      <c r="IC41" s="89"/>
      <c r="ID41" s="89"/>
      <c r="IE41" s="89"/>
      <c r="IF41" s="89"/>
    </row>
    <row r="42" spans="1:240" s="88" customFormat="1" ht="135">
      <c r="A42" s="70">
        <v>30</v>
      </c>
      <c r="B42" s="71" t="s">
        <v>429</v>
      </c>
      <c r="C42" s="72" t="s">
        <v>81</v>
      </c>
      <c r="D42" s="73">
        <v>3855.821</v>
      </c>
      <c r="E42" s="74" t="s">
        <v>384</v>
      </c>
      <c r="F42" s="75">
        <v>179.86</v>
      </c>
      <c r="G42" s="76"/>
      <c r="H42" s="77"/>
      <c r="I42" s="78" t="s">
        <v>39</v>
      </c>
      <c r="J42" s="79">
        <f t="shared" si="0"/>
        <v>1</v>
      </c>
      <c r="K42" s="80" t="s">
        <v>64</v>
      </c>
      <c r="L42" s="80" t="s">
        <v>7</v>
      </c>
      <c r="M42" s="81"/>
      <c r="N42" s="76"/>
      <c r="O42" s="76"/>
      <c r="P42" s="82"/>
      <c r="Q42" s="76"/>
      <c r="R42" s="76"/>
      <c r="S42" s="82"/>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4">
        <f t="shared" si="1"/>
        <v>693507.97</v>
      </c>
      <c r="BB42" s="85">
        <f t="shared" si="2"/>
        <v>693507.97</v>
      </c>
      <c r="BC42" s="86" t="str">
        <f t="shared" si="3"/>
        <v>INR  Six Lakh Ninety Three Thousand Five Hundred &amp; Seven  and Paise Ninety Seven Only</v>
      </c>
      <c r="BD42" s="87">
        <v>159</v>
      </c>
      <c r="BE42" s="87">
        <f t="shared" si="4"/>
        <v>179.86</v>
      </c>
      <c r="BF42" s="87">
        <f t="shared" si="5"/>
        <v>613075.54</v>
      </c>
      <c r="IB42" s="89"/>
      <c r="IC42" s="89"/>
      <c r="ID42" s="89"/>
      <c r="IE42" s="89"/>
      <c r="IF42" s="89"/>
    </row>
    <row r="43" spans="1:240" s="88" customFormat="1" ht="135">
      <c r="A43" s="90">
        <v>31</v>
      </c>
      <c r="B43" s="71" t="s">
        <v>430</v>
      </c>
      <c r="C43" s="72" t="s">
        <v>82</v>
      </c>
      <c r="D43" s="73">
        <v>873.932</v>
      </c>
      <c r="E43" s="74" t="s">
        <v>384</v>
      </c>
      <c r="F43" s="75">
        <v>184.39</v>
      </c>
      <c r="G43" s="76"/>
      <c r="H43" s="77"/>
      <c r="I43" s="78" t="s">
        <v>39</v>
      </c>
      <c r="J43" s="79">
        <f t="shared" si="0"/>
        <v>1</v>
      </c>
      <c r="K43" s="80" t="s">
        <v>64</v>
      </c>
      <c r="L43" s="80" t="s">
        <v>7</v>
      </c>
      <c r="M43" s="81"/>
      <c r="N43" s="76"/>
      <c r="O43" s="76"/>
      <c r="P43" s="82"/>
      <c r="Q43" s="76"/>
      <c r="R43" s="76"/>
      <c r="S43" s="82"/>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4">
        <f t="shared" si="1"/>
        <v>161144.32</v>
      </c>
      <c r="BB43" s="85">
        <f t="shared" si="2"/>
        <v>161144.32</v>
      </c>
      <c r="BC43" s="86" t="str">
        <f t="shared" si="3"/>
        <v>INR  One Lakh Sixty One Thousand One Hundred &amp; Forty Four  and Paise Thirty Two Only</v>
      </c>
      <c r="BD43" s="87">
        <v>163</v>
      </c>
      <c r="BE43" s="87">
        <f t="shared" si="4"/>
        <v>184.39</v>
      </c>
      <c r="BF43" s="87">
        <f t="shared" si="5"/>
        <v>142450.92</v>
      </c>
      <c r="IB43" s="89"/>
      <c r="IC43" s="89"/>
      <c r="ID43" s="89"/>
      <c r="IE43" s="89"/>
      <c r="IF43" s="89"/>
    </row>
    <row r="44" spans="1:240" s="88" customFormat="1" ht="135">
      <c r="A44" s="70">
        <v>32</v>
      </c>
      <c r="B44" s="71" t="s">
        <v>431</v>
      </c>
      <c r="C44" s="72" t="s">
        <v>83</v>
      </c>
      <c r="D44" s="73">
        <v>715.389</v>
      </c>
      <c r="E44" s="74" t="s">
        <v>384</v>
      </c>
      <c r="F44" s="75">
        <v>188.91</v>
      </c>
      <c r="G44" s="76"/>
      <c r="H44" s="77"/>
      <c r="I44" s="78" t="s">
        <v>39</v>
      </c>
      <c r="J44" s="79">
        <f t="shared" si="0"/>
        <v>1</v>
      </c>
      <c r="K44" s="80" t="s">
        <v>64</v>
      </c>
      <c r="L44" s="80" t="s">
        <v>7</v>
      </c>
      <c r="M44" s="81"/>
      <c r="N44" s="76"/>
      <c r="O44" s="76"/>
      <c r="P44" s="82"/>
      <c r="Q44" s="76"/>
      <c r="R44" s="76"/>
      <c r="S44" s="82"/>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4">
        <f t="shared" si="1"/>
        <v>135144.14</v>
      </c>
      <c r="BB44" s="85">
        <f t="shared" si="2"/>
        <v>135144.14</v>
      </c>
      <c r="BC44" s="86" t="str">
        <f t="shared" si="3"/>
        <v>INR  One Lakh Thirty Five Thousand One Hundred &amp; Forty Four  and Paise Fourteen Only</v>
      </c>
      <c r="BD44" s="87">
        <v>167</v>
      </c>
      <c r="BE44" s="87">
        <f t="shared" si="4"/>
        <v>188.91</v>
      </c>
      <c r="BF44" s="87">
        <f t="shared" si="5"/>
        <v>119469.96</v>
      </c>
      <c r="IB44" s="89"/>
      <c r="IC44" s="89"/>
      <c r="ID44" s="89"/>
      <c r="IE44" s="89"/>
      <c r="IF44" s="89"/>
    </row>
    <row r="45" spans="1:240" s="88" customFormat="1" ht="135">
      <c r="A45" s="90">
        <v>33</v>
      </c>
      <c r="B45" s="71" t="s">
        <v>432</v>
      </c>
      <c r="C45" s="72" t="s">
        <v>84</v>
      </c>
      <c r="D45" s="73">
        <v>1942.94</v>
      </c>
      <c r="E45" s="74" t="s">
        <v>384</v>
      </c>
      <c r="F45" s="75">
        <v>157.24</v>
      </c>
      <c r="G45" s="76"/>
      <c r="H45" s="77"/>
      <c r="I45" s="78" t="s">
        <v>39</v>
      </c>
      <c r="J45" s="79">
        <f t="shared" si="0"/>
        <v>1</v>
      </c>
      <c r="K45" s="80" t="s">
        <v>64</v>
      </c>
      <c r="L45" s="80" t="s">
        <v>7</v>
      </c>
      <c r="M45" s="81"/>
      <c r="N45" s="76"/>
      <c r="O45" s="76"/>
      <c r="P45" s="82"/>
      <c r="Q45" s="76"/>
      <c r="R45" s="76"/>
      <c r="S45" s="82"/>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4">
        <f t="shared" si="1"/>
        <v>305507.89</v>
      </c>
      <c r="BB45" s="85">
        <f t="shared" si="2"/>
        <v>305507.89</v>
      </c>
      <c r="BC45" s="86" t="str">
        <f t="shared" si="3"/>
        <v>INR  Three Lakh Five Thousand Five Hundred &amp; Seven  and Paise Eighty Nine Only</v>
      </c>
      <c r="BD45" s="87">
        <v>139</v>
      </c>
      <c r="BE45" s="87">
        <f t="shared" si="4"/>
        <v>157.24</v>
      </c>
      <c r="BF45" s="87">
        <f t="shared" si="5"/>
        <v>270068.66</v>
      </c>
      <c r="IB45" s="89"/>
      <c r="IC45" s="89"/>
      <c r="ID45" s="89"/>
      <c r="IE45" s="89"/>
      <c r="IF45" s="89"/>
    </row>
    <row r="46" spans="1:240" s="88" customFormat="1" ht="135">
      <c r="A46" s="70">
        <v>34</v>
      </c>
      <c r="B46" s="71" t="s">
        <v>433</v>
      </c>
      <c r="C46" s="72" t="s">
        <v>85</v>
      </c>
      <c r="D46" s="73">
        <v>2333.489</v>
      </c>
      <c r="E46" s="74" t="s">
        <v>384</v>
      </c>
      <c r="F46" s="75">
        <v>161.76</v>
      </c>
      <c r="G46" s="76"/>
      <c r="H46" s="77"/>
      <c r="I46" s="78" t="s">
        <v>39</v>
      </c>
      <c r="J46" s="79">
        <f t="shared" si="0"/>
        <v>1</v>
      </c>
      <c r="K46" s="80" t="s">
        <v>64</v>
      </c>
      <c r="L46" s="80" t="s">
        <v>7</v>
      </c>
      <c r="M46" s="81"/>
      <c r="N46" s="76"/>
      <c r="O46" s="76"/>
      <c r="P46" s="82"/>
      <c r="Q46" s="76"/>
      <c r="R46" s="76"/>
      <c r="S46" s="82"/>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4">
        <f t="shared" si="1"/>
        <v>377465.18</v>
      </c>
      <c r="BB46" s="85">
        <f t="shared" si="2"/>
        <v>377465.18</v>
      </c>
      <c r="BC46" s="86" t="str">
        <f t="shared" si="3"/>
        <v>INR  Three Lakh Seventy Seven Thousand Four Hundred &amp; Sixty Five  and Paise Eighteen Only</v>
      </c>
      <c r="BD46" s="87">
        <v>143</v>
      </c>
      <c r="BE46" s="87">
        <f t="shared" si="4"/>
        <v>161.76</v>
      </c>
      <c r="BF46" s="87">
        <f t="shared" si="5"/>
        <v>333688.93</v>
      </c>
      <c r="IB46" s="89"/>
      <c r="IC46" s="89"/>
      <c r="ID46" s="89"/>
      <c r="IE46" s="89"/>
      <c r="IF46" s="89"/>
    </row>
    <row r="47" spans="1:240" s="88" customFormat="1" ht="135">
      <c r="A47" s="90">
        <v>35</v>
      </c>
      <c r="B47" s="71" t="s">
        <v>434</v>
      </c>
      <c r="C47" s="72" t="s">
        <v>86</v>
      </c>
      <c r="D47" s="73">
        <v>870.222</v>
      </c>
      <c r="E47" s="74" t="s">
        <v>384</v>
      </c>
      <c r="F47" s="75">
        <v>166.29</v>
      </c>
      <c r="G47" s="76"/>
      <c r="H47" s="77"/>
      <c r="I47" s="78" t="s">
        <v>39</v>
      </c>
      <c r="J47" s="79">
        <f t="shared" si="0"/>
        <v>1</v>
      </c>
      <c r="K47" s="80" t="s">
        <v>64</v>
      </c>
      <c r="L47" s="80" t="s">
        <v>7</v>
      </c>
      <c r="M47" s="81"/>
      <c r="N47" s="76"/>
      <c r="O47" s="76"/>
      <c r="P47" s="82"/>
      <c r="Q47" s="76"/>
      <c r="R47" s="76"/>
      <c r="S47" s="82"/>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4">
        <f t="shared" si="1"/>
        <v>144709.22</v>
      </c>
      <c r="BB47" s="85">
        <f t="shared" si="2"/>
        <v>144709.22</v>
      </c>
      <c r="BC47" s="86" t="str">
        <f t="shared" si="3"/>
        <v>INR  One Lakh Forty Four Thousand Seven Hundred &amp; Nine  and Paise Twenty Two Only</v>
      </c>
      <c r="BD47" s="87">
        <v>147</v>
      </c>
      <c r="BE47" s="87">
        <f t="shared" si="4"/>
        <v>166.29</v>
      </c>
      <c r="BF47" s="87">
        <f t="shared" si="5"/>
        <v>127922.63</v>
      </c>
      <c r="IB47" s="89"/>
      <c r="IC47" s="89"/>
      <c r="ID47" s="89"/>
      <c r="IE47" s="89"/>
      <c r="IF47" s="89"/>
    </row>
    <row r="48" spans="1:240" s="88" customFormat="1" ht="48.75" customHeight="1">
      <c r="A48" s="70">
        <v>36</v>
      </c>
      <c r="B48" s="71" t="s">
        <v>435</v>
      </c>
      <c r="C48" s="72" t="s">
        <v>87</v>
      </c>
      <c r="D48" s="73">
        <v>1026.216</v>
      </c>
      <c r="E48" s="74" t="s">
        <v>384</v>
      </c>
      <c r="F48" s="75">
        <v>38.46</v>
      </c>
      <c r="G48" s="76"/>
      <c r="H48" s="77"/>
      <c r="I48" s="78" t="s">
        <v>39</v>
      </c>
      <c r="J48" s="79">
        <f t="shared" si="0"/>
        <v>1</v>
      </c>
      <c r="K48" s="80" t="s">
        <v>64</v>
      </c>
      <c r="L48" s="80" t="s">
        <v>7</v>
      </c>
      <c r="M48" s="81"/>
      <c r="N48" s="76"/>
      <c r="O48" s="76"/>
      <c r="P48" s="82"/>
      <c r="Q48" s="76"/>
      <c r="R48" s="76"/>
      <c r="S48" s="82"/>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4">
        <f t="shared" si="1"/>
        <v>39468.27</v>
      </c>
      <c r="BB48" s="85">
        <f t="shared" si="2"/>
        <v>39468.27</v>
      </c>
      <c r="BC48" s="86" t="str">
        <f t="shared" si="3"/>
        <v>INR  Thirty Nine Thousand Four Hundred &amp; Sixty Eight  and Paise Twenty Seven Only</v>
      </c>
      <c r="BD48" s="87">
        <v>34</v>
      </c>
      <c r="BE48" s="87">
        <f t="shared" si="4"/>
        <v>38.46</v>
      </c>
      <c r="BF48" s="87">
        <f t="shared" si="5"/>
        <v>34891.34</v>
      </c>
      <c r="IB48" s="89"/>
      <c r="IC48" s="89"/>
      <c r="ID48" s="89"/>
      <c r="IE48" s="89"/>
      <c r="IF48" s="89"/>
    </row>
    <row r="49" spans="1:240" s="88" customFormat="1" ht="63" customHeight="1">
      <c r="A49" s="90">
        <v>37</v>
      </c>
      <c r="B49" s="71" t="s">
        <v>436</v>
      </c>
      <c r="C49" s="72" t="s">
        <v>88</v>
      </c>
      <c r="D49" s="73">
        <v>1302.388</v>
      </c>
      <c r="E49" s="74" t="s">
        <v>384</v>
      </c>
      <c r="F49" s="75">
        <v>138.01</v>
      </c>
      <c r="G49" s="76"/>
      <c r="H49" s="77"/>
      <c r="I49" s="78" t="s">
        <v>39</v>
      </c>
      <c r="J49" s="79">
        <f t="shared" si="0"/>
        <v>1</v>
      </c>
      <c r="K49" s="80" t="s">
        <v>64</v>
      </c>
      <c r="L49" s="80" t="s">
        <v>7</v>
      </c>
      <c r="M49" s="81"/>
      <c r="N49" s="76"/>
      <c r="O49" s="76"/>
      <c r="P49" s="82"/>
      <c r="Q49" s="76"/>
      <c r="R49" s="76"/>
      <c r="S49" s="82"/>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4">
        <f t="shared" si="1"/>
        <v>179742.57</v>
      </c>
      <c r="BB49" s="85">
        <f t="shared" si="2"/>
        <v>179742.57</v>
      </c>
      <c r="BC49" s="86" t="str">
        <f t="shared" si="3"/>
        <v>INR  One Lakh Seventy Nine Thousand Seven Hundred &amp; Forty Two  and Paise Fifty Seven Only</v>
      </c>
      <c r="BD49" s="87">
        <v>122</v>
      </c>
      <c r="BE49" s="87">
        <f t="shared" si="4"/>
        <v>138.01</v>
      </c>
      <c r="BF49" s="87">
        <f t="shared" si="5"/>
        <v>158891.34</v>
      </c>
      <c r="IB49" s="89"/>
      <c r="IC49" s="89"/>
      <c r="ID49" s="89"/>
      <c r="IE49" s="89"/>
      <c r="IF49" s="89"/>
    </row>
    <row r="50" spans="1:240" s="88" customFormat="1" ht="63" customHeight="1">
      <c r="A50" s="70">
        <v>38</v>
      </c>
      <c r="B50" s="71" t="s">
        <v>437</v>
      </c>
      <c r="C50" s="72" t="s">
        <v>89</v>
      </c>
      <c r="D50" s="73">
        <v>1540.547</v>
      </c>
      <c r="E50" s="74" t="s">
        <v>384</v>
      </c>
      <c r="F50" s="75">
        <v>138.01</v>
      </c>
      <c r="G50" s="76"/>
      <c r="H50" s="77"/>
      <c r="I50" s="78" t="s">
        <v>39</v>
      </c>
      <c r="J50" s="79">
        <f t="shared" si="0"/>
        <v>1</v>
      </c>
      <c r="K50" s="80" t="s">
        <v>64</v>
      </c>
      <c r="L50" s="80" t="s">
        <v>7</v>
      </c>
      <c r="M50" s="81"/>
      <c r="N50" s="76"/>
      <c r="O50" s="76"/>
      <c r="P50" s="82"/>
      <c r="Q50" s="76"/>
      <c r="R50" s="76"/>
      <c r="S50" s="82"/>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4">
        <f t="shared" si="1"/>
        <v>212610.89</v>
      </c>
      <c r="BB50" s="85">
        <f t="shared" si="2"/>
        <v>212610.89</v>
      </c>
      <c r="BC50" s="86" t="str">
        <f t="shared" si="3"/>
        <v>INR  Two Lakh Twelve Thousand Six Hundred &amp; Ten  and Paise Eighty Nine Only</v>
      </c>
      <c r="BD50" s="87">
        <v>122</v>
      </c>
      <c r="BE50" s="87">
        <f t="shared" si="4"/>
        <v>138.01</v>
      </c>
      <c r="BF50" s="87">
        <f t="shared" si="5"/>
        <v>187946.73</v>
      </c>
      <c r="IB50" s="89"/>
      <c r="IC50" s="89"/>
      <c r="ID50" s="89"/>
      <c r="IE50" s="89"/>
      <c r="IF50" s="89"/>
    </row>
    <row r="51" spans="1:240" s="88" customFormat="1" ht="76.5" customHeight="1">
      <c r="A51" s="90">
        <v>39</v>
      </c>
      <c r="B51" s="71" t="s">
        <v>438</v>
      </c>
      <c r="C51" s="72" t="s">
        <v>90</v>
      </c>
      <c r="D51" s="73">
        <v>1128.943</v>
      </c>
      <c r="E51" s="74" t="s">
        <v>384</v>
      </c>
      <c r="F51" s="75">
        <v>138.01</v>
      </c>
      <c r="G51" s="76"/>
      <c r="H51" s="77"/>
      <c r="I51" s="78" t="s">
        <v>39</v>
      </c>
      <c r="J51" s="79">
        <f t="shared" si="0"/>
        <v>1</v>
      </c>
      <c r="K51" s="80" t="s">
        <v>64</v>
      </c>
      <c r="L51" s="80" t="s">
        <v>7</v>
      </c>
      <c r="M51" s="81"/>
      <c r="N51" s="76"/>
      <c r="O51" s="76"/>
      <c r="P51" s="82"/>
      <c r="Q51" s="76"/>
      <c r="R51" s="76"/>
      <c r="S51" s="82"/>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4">
        <f t="shared" si="1"/>
        <v>155805.42</v>
      </c>
      <c r="BB51" s="85">
        <f t="shared" si="2"/>
        <v>155805.42</v>
      </c>
      <c r="BC51" s="86" t="str">
        <f t="shared" si="3"/>
        <v>INR  One Lakh Fifty Five Thousand Eight Hundred &amp; Five  and Paise Forty Two Only</v>
      </c>
      <c r="BD51" s="87">
        <v>122</v>
      </c>
      <c r="BE51" s="87">
        <f t="shared" si="4"/>
        <v>138.01</v>
      </c>
      <c r="BF51" s="87">
        <f t="shared" si="5"/>
        <v>137731.05</v>
      </c>
      <c r="IB51" s="89"/>
      <c r="IC51" s="89"/>
      <c r="ID51" s="89"/>
      <c r="IE51" s="89"/>
      <c r="IF51" s="89"/>
    </row>
    <row r="52" spans="1:240" s="88" customFormat="1" ht="135">
      <c r="A52" s="70">
        <v>40</v>
      </c>
      <c r="B52" s="71" t="s">
        <v>439</v>
      </c>
      <c r="C52" s="72" t="s">
        <v>91</v>
      </c>
      <c r="D52" s="73">
        <v>6711.716</v>
      </c>
      <c r="E52" s="74" t="s">
        <v>384</v>
      </c>
      <c r="F52" s="75">
        <v>50</v>
      </c>
      <c r="G52" s="76"/>
      <c r="H52" s="77"/>
      <c r="I52" s="78" t="s">
        <v>39</v>
      </c>
      <c r="J52" s="79">
        <f t="shared" si="0"/>
        <v>1</v>
      </c>
      <c r="K52" s="80" t="s">
        <v>64</v>
      </c>
      <c r="L52" s="80" t="s">
        <v>7</v>
      </c>
      <c r="M52" s="81"/>
      <c r="N52" s="76"/>
      <c r="O52" s="76"/>
      <c r="P52" s="82"/>
      <c r="Q52" s="76"/>
      <c r="R52" s="76"/>
      <c r="S52" s="82"/>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4">
        <f t="shared" si="1"/>
        <v>335585.8</v>
      </c>
      <c r="BB52" s="85">
        <f t="shared" si="2"/>
        <v>335585.8</v>
      </c>
      <c r="BC52" s="86" t="str">
        <f t="shared" si="3"/>
        <v>INR  Three Lakh Thirty Five Thousand Five Hundred &amp; Eighty Five  and Paise Eighty Only</v>
      </c>
      <c r="BD52" s="87">
        <v>44.2</v>
      </c>
      <c r="BE52" s="87">
        <f t="shared" si="4"/>
        <v>50</v>
      </c>
      <c r="BF52" s="87">
        <f t="shared" si="5"/>
        <v>296657.85</v>
      </c>
      <c r="IB52" s="89"/>
      <c r="IC52" s="89"/>
      <c r="ID52" s="89"/>
      <c r="IE52" s="89"/>
      <c r="IF52" s="89"/>
    </row>
    <row r="53" spans="1:240" s="88" customFormat="1" ht="93" customHeight="1">
      <c r="A53" s="90">
        <v>41</v>
      </c>
      <c r="B53" s="71" t="s">
        <v>440</v>
      </c>
      <c r="C53" s="72" t="s">
        <v>92</v>
      </c>
      <c r="D53" s="73">
        <v>6711.716</v>
      </c>
      <c r="E53" s="74" t="s">
        <v>384</v>
      </c>
      <c r="F53" s="75">
        <v>79.18</v>
      </c>
      <c r="G53" s="76"/>
      <c r="H53" s="77"/>
      <c r="I53" s="78" t="s">
        <v>39</v>
      </c>
      <c r="J53" s="79">
        <f t="shared" si="0"/>
        <v>1</v>
      </c>
      <c r="K53" s="80" t="s">
        <v>64</v>
      </c>
      <c r="L53" s="80" t="s">
        <v>7</v>
      </c>
      <c r="M53" s="81"/>
      <c r="N53" s="76"/>
      <c r="O53" s="76"/>
      <c r="P53" s="82"/>
      <c r="Q53" s="76"/>
      <c r="R53" s="76"/>
      <c r="S53" s="82"/>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4">
        <f t="shared" si="1"/>
        <v>531433.67</v>
      </c>
      <c r="BB53" s="85">
        <f t="shared" si="2"/>
        <v>531433.67</v>
      </c>
      <c r="BC53" s="86" t="str">
        <f t="shared" si="3"/>
        <v>INR  Five Lakh Thirty One Thousand Four Hundred &amp; Thirty Three  and Paise Sixty Seven Only</v>
      </c>
      <c r="BD53" s="87">
        <v>70</v>
      </c>
      <c r="BE53" s="87">
        <f t="shared" si="4"/>
        <v>79.18</v>
      </c>
      <c r="BF53" s="87">
        <f t="shared" si="5"/>
        <v>469820.12</v>
      </c>
      <c r="IB53" s="89"/>
      <c r="IC53" s="89"/>
      <c r="ID53" s="89"/>
      <c r="IE53" s="89"/>
      <c r="IF53" s="89"/>
    </row>
    <row r="54" spans="1:240" s="88" customFormat="1" ht="135">
      <c r="A54" s="70">
        <v>42</v>
      </c>
      <c r="B54" s="71" t="s">
        <v>441</v>
      </c>
      <c r="C54" s="72" t="s">
        <v>93</v>
      </c>
      <c r="D54" s="73">
        <v>989.621</v>
      </c>
      <c r="E54" s="74" t="s">
        <v>384</v>
      </c>
      <c r="F54" s="75">
        <v>51.02</v>
      </c>
      <c r="G54" s="76"/>
      <c r="H54" s="77"/>
      <c r="I54" s="78" t="s">
        <v>39</v>
      </c>
      <c r="J54" s="79">
        <f t="shared" si="0"/>
        <v>1</v>
      </c>
      <c r="K54" s="80" t="s">
        <v>64</v>
      </c>
      <c r="L54" s="80" t="s">
        <v>7</v>
      </c>
      <c r="M54" s="81"/>
      <c r="N54" s="76"/>
      <c r="O54" s="76"/>
      <c r="P54" s="82"/>
      <c r="Q54" s="76"/>
      <c r="R54" s="76"/>
      <c r="S54" s="82"/>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4">
        <f t="shared" si="1"/>
        <v>50490.46</v>
      </c>
      <c r="BB54" s="85">
        <f t="shared" si="2"/>
        <v>50490.46</v>
      </c>
      <c r="BC54" s="86" t="str">
        <f t="shared" si="3"/>
        <v>INR  Fifty Thousand Four Hundred &amp; Ninety  and Paise Forty Six Only</v>
      </c>
      <c r="BD54" s="87">
        <v>45.1</v>
      </c>
      <c r="BE54" s="87">
        <f t="shared" si="4"/>
        <v>51.02</v>
      </c>
      <c r="BF54" s="87">
        <f t="shared" si="5"/>
        <v>44631.91</v>
      </c>
      <c r="IB54" s="89"/>
      <c r="IC54" s="89"/>
      <c r="ID54" s="89"/>
      <c r="IE54" s="89"/>
      <c r="IF54" s="89"/>
    </row>
    <row r="55" spans="1:240" s="88" customFormat="1" ht="135">
      <c r="A55" s="90">
        <v>43</v>
      </c>
      <c r="B55" s="71" t="s">
        <v>442</v>
      </c>
      <c r="C55" s="72" t="s">
        <v>94</v>
      </c>
      <c r="D55" s="73">
        <v>624.332</v>
      </c>
      <c r="E55" s="74" t="s">
        <v>384</v>
      </c>
      <c r="F55" s="75">
        <v>51.82</v>
      </c>
      <c r="G55" s="76"/>
      <c r="H55" s="77"/>
      <c r="I55" s="78" t="s">
        <v>39</v>
      </c>
      <c r="J55" s="79">
        <f t="shared" si="0"/>
        <v>1</v>
      </c>
      <c r="K55" s="80" t="s">
        <v>64</v>
      </c>
      <c r="L55" s="80" t="s">
        <v>7</v>
      </c>
      <c r="M55" s="81"/>
      <c r="N55" s="76"/>
      <c r="O55" s="76"/>
      <c r="P55" s="82"/>
      <c r="Q55" s="76"/>
      <c r="R55" s="76"/>
      <c r="S55" s="82"/>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4">
        <f t="shared" si="1"/>
        <v>32352.88</v>
      </c>
      <c r="BB55" s="85">
        <f t="shared" si="2"/>
        <v>32352.88</v>
      </c>
      <c r="BC55" s="86" t="str">
        <f t="shared" si="3"/>
        <v>INR  Thirty Two Thousand Three Hundred &amp; Fifty Two  and Paise Eighty Eight Only</v>
      </c>
      <c r="BD55" s="87">
        <v>45.81</v>
      </c>
      <c r="BE55" s="87">
        <f t="shared" si="4"/>
        <v>51.82</v>
      </c>
      <c r="BF55" s="87">
        <f t="shared" si="5"/>
        <v>28600.65</v>
      </c>
      <c r="IB55" s="89"/>
      <c r="IC55" s="89"/>
      <c r="ID55" s="89"/>
      <c r="IE55" s="89"/>
      <c r="IF55" s="89"/>
    </row>
    <row r="56" spans="1:240" s="88" customFormat="1" ht="167.25" customHeight="1">
      <c r="A56" s="70">
        <v>44</v>
      </c>
      <c r="B56" s="71" t="s">
        <v>443</v>
      </c>
      <c r="C56" s="72" t="s">
        <v>95</v>
      </c>
      <c r="D56" s="73">
        <v>715.389</v>
      </c>
      <c r="E56" s="74" t="s">
        <v>384</v>
      </c>
      <c r="F56" s="75">
        <v>52.62</v>
      </c>
      <c r="G56" s="76"/>
      <c r="H56" s="77"/>
      <c r="I56" s="78" t="s">
        <v>39</v>
      </c>
      <c r="J56" s="79">
        <f t="shared" si="0"/>
        <v>1</v>
      </c>
      <c r="K56" s="80" t="s">
        <v>64</v>
      </c>
      <c r="L56" s="80" t="s">
        <v>7</v>
      </c>
      <c r="M56" s="81"/>
      <c r="N56" s="76"/>
      <c r="O56" s="76"/>
      <c r="P56" s="82"/>
      <c r="Q56" s="76"/>
      <c r="R56" s="76"/>
      <c r="S56" s="82"/>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4">
        <f t="shared" si="1"/>
        <v>37643.77</v>
      </c>
      <c r="BB56" s="85">
        <f t="shared" si="2"/>
        <v>37643.77</v>
      </c>
      <c r="BC56" s="86" t="str">
        <f t="shared" si="3"/>
        <v>INR  Thirty Seven Thousand Six Hundred &amp; Forty Three  and Paise Seventy Seven Only</v>
      </c>
      <c r="BD56" s="87">
        <v>46.52</v>
      </c>
      <c r="BE56" s="87">
        <f t="shared" si="4"/>
        <v>52.62</v>
      </c>
      <c r="BF56" s="87">
        <f t="shared" si="5"/>
        <v>33279.9</v>
      </c>
      <c r="IB56" s="89"/>
      <c r="IC56" s="89"/>
      <c r="ID56" s="89"/>
      <c r="IE56" s="89"/>
      <c r="IF56" s="89"/>
    </row>
    <row r="57" spans="1:240" s="88" customFormat="1" ht="135">
      <c r="A57" s="90">
        <v>45</v>
      </c>
      <c r="B57" s="71" t="s">
        <v>444</v>
      </c>
      <c r="C57" s="72" t="s">
        <v>96</v>
      </c>
      <c r="D57" s="73">
        <v>989.621</v>
      </c>
      <c r="E57" s="74" t="s">
        <v>384</v>
      </c>
      <c r="F57" s="75">
        <v>95.02</v>
      </c>
      <c r="G57" s="76"/>
      <c r="H57" s="77"/>
      <c r="I57" s="78" t="s">
        <v>39</v>
      </c>
      <c r="J57" s="79">
        <f t="shared" si="0"/>
        <v>1</v>
      </c>
      <c r="K57" s="80" t="s">
        <v>64</v>
      </c>
      <c r="L57" s="80" t="s">
        <v>7</v>
      </c>
      <c r="M57" s="81"/>
      <c r="N57" s="76"/>
      <c r="O57" s="76"/>
      <c r="P57" s="82"/>
      <c r="Q57" s="76"/>
      <c r="R57" s="76"/>
      <c r="S57" s="82"/>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4">
        <f t="shared" si="1"/>
        <v>94033.79</v>
      </c>
      <c r="BB57" s="85">
        <f t="shared" si="2"/>
        <v>94033.79</v>
      </c>
      <c r="BC57" s="86" t="str">
        <f t="shared" si="3"/>
        <v>INR  Ninety Four Thousand  &amp;Thirty Three  and Paise Seventy Nine Only</v>
      </c>
      <c r="BD57" s="87">
        <v>84</v>
      </c>
      <c r="BE57" s="87">
        <f t="shared" si="4"/>
        <v>95.02</v>
      </c>
      <c r="BF57" s="87">
        <f t="shared" si="5"/>
        <v>83128.16</v>
      </c>
      <c r="IB57" s="89"/>
      <c r="IC57" s="89"/>
      <c r="ID57" s="89"/>
      <c r="IE57" s="89"/>
      <c r="IF57" s="89"/>
    </row>
    <row r="58" spans="1:240" s="88" customFormat="1" ht="135">
      <c r="A58" s="70">
        <v>46</v>
      </c>
      <c r="B58" s="71" t="s">
        <v>445</v>
      </c>
      <c r="C58" s="72" t="s">
        <v>97</v>
      </c>
      <c r="D58" s="73">
        <v>624.332</v>
      </c>
      <c r="E58" s="74" t="s">
        <v>384</v>
      </c>
      <c r="F58" s="75">
        <v>95.82</v>
      </c>
      <c r="G58" s="76"/>
      <c r="H58" s="77"/>
      <c r="I58" s="78" t="s">
        <v>39</v>
      </c>
      <c r="J58" s="79">
        <f t="shared" si="0"/>
        <v>1</v>
      </c>
      <c r="K58" s="80" t="s">
        <v>64</v>
      </c>
      <c r="L58" s="80" t="s">
        <v>7</v>
      </c>
      <c r="M58" s="81"/>
      <c r="N58" s="76"/>
      <c r="O58" s="76"/>
      <c r="P58" s="82"/>
      <c r="Q58" s="76"/>
      <c r="R58" s="76"/>
      <c r="S58" s="82"/>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4">
        <f t="shared" si="1"/>
        <v>59823.49</v>
      </c>
      <c r="BB58" s="85">
        <f t="shared" si="2"/>
        <v>59823.49</v>
      </c>
      <c r="BC58" s="86" t="str">
        <f t="shared" si="3"/>
        <v>INR  Fifty Nine Thousand Eight Hundred &amp; Twenty Three  and Paise Forty Nine Only</v>
      </c>
      <c r="BD58" s="87">
        <v>84.71</v>
      </c>
      <c r="BE58" s="87">
        <f t="shared" si="4"/>
        <v>95.82</v>
      </c>
      <c r="BF58" s="87">
        <f t="shared" si="5"/>
        <v>52887.16</v>
      </c>
      <c r="IB58" s="89"/>
      <c r="IC58" s="89"/>
      <c r="ID58" s="89"/>
      <c r="IE58" s="89"/>
      <c r="IF58" s="89"/>
    </row>
    <row r="59" spans="1:240" s="88" customFormat="1" ht="135">
      <c r="A59" s="90">
        <v>47</v>
      </c>
      <c r="B59" s="71" t="s">
        <v>446</v>
      </c>
      <c r="C59" s="72" t="s">
        <v>98</v>
      </c>
      <c r="D59" s="73">
        <v>715.389</v>
      </c>
      <c r="E59" s="74" t="s">
        <v>384</v>
      </c>
      <c r="F59" s="75">
        <v>96.63</v>
      </c>
      <c r="G59" s="76"/>
      <c r="H59" s="77"/>
      <c r="I59" s="78" t="s">
        <v>39</v>
      </c>
      <c r="J59" s="79">
        <f t="shared" si="0"/>
        <v>1</v>
      </c>
      <c r="K59" s="80" t="s">
        <v>64</v>
      </c>
      <c r="L59" s="80" t="s">
        <v>7</v>
      </c>
      <c r="M59" s="81"/>
      <c r="N59" s="76"/>
      <c r="O59" s="76"/>
      <c r="P59" s="82"/>
      <c r="Q59" s="76"/>
      <c r="R59" s="76"/>
      <c r="S59" s="82"/>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4">
        <f t="shared" si="1"/>
        <v>69128.04</v>
      </c>
      <c r="BB59" s="85">
        <f t="shared" si="2"/>
        <v>69128.04</v>
      </c>
      <c r="BC59" s="86" t="str">
        <f t="shared" si="3"/>
        <v>INR  Sixty Nine Thousand One Hundred &amp; Twenty Eight  and Paise Four Only</v>
      </c>
      <c r="BD59" s="87">
        <v>85.42</v>
      </c>
      <c r="BE59" s="87">
        <f t="shared" si="4"/>
        <v>96.63</v>
      </c>
      <c r="BF59" s="87">
        <f t="shared" si="5"/>
        <v>61108.53</v>
      </c>
      <c r="IB59" s="89"/>
      <c r="IC59" s="89"/>
      <c r="ID59" s="89"/>
      <c r="IE59" s="89"/>
      <c r="IF59" s="89"/>
    </row>
    <row r="60" spans="1:240" s="88" customFormat="1" ht="78.75" customHeight="1">
      <c r="A60" s="70">
        <v>48</v>
      </c>
      <c r="B60" s="71" t="s">
        <v>447</v>
      </c>
      <c r="C60" s="72" t="s">
        <v>99</v>
      </c>
      <c r="D60" s="73">
        <v>2213.7</v>
      </c>
      <c r="E60" s="74" t="s">
        <v>384</v>
      </c>
      <c r="F60" s="75">
        <v>16.11</v>
      </c>
      <c r="G60" s="76"/>
      <c r="H60" s="77"/>
      <c r="I60" s="78" t="s">
        <v>39</v>
      </c>
      <c r="J60" s="79">
        <f t="shared" si="0"/>
        <v>1</v>
      </c>
      <c r="K60" s="80" t="s">
        <v>64</v>
      </c>
      <c r="L60" s="80" t="s">
        <v>7</v>
      </c>
      <c r="M60" s="81"/>
      <c r="N60" s="76"/>
      <c r="O60" s="76"/>
      <c r="P60" s="82"/>
      <c r="Q60" s="76"/>
      <c r="R60" s="76"/>
      <c r="S60" s="82"/>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4">
        <f t="shared" si="1"/>
        <v>35662.71</v>
      </c>
      <c r="BB60" s="85">
        <f t="shared" si="2"/>
        <v>35662.71</v>
      </c>
      <c r="BC60" s="86" t="str">
        <f t="shared" si="3"/>
        <v>INR  Thirty Five Thousand Six Hundred &amp; Sixty Two  and Paise Seventy One Only</v>
      </c>
      <c r="BD60" s="87">
        <v>14.24</v>
      </c>
      <c r="BE60" s="87">
        <f t="shared" si="4"/>
        <v>16.11</v>
      </c>
      <c r="BF60" s="87">
        <f t="shared" si="5"/>
        <v>31523.09</v>
      </c>
      <c r="IB60" s="89"/>
      <c r="IC60" s="89"/>
      <c r="ID60" s="89"/>
      <c r="IE60" s="89"/>
      <c r="IF60" s="89"/>
    </row>
    <row r="61" spans="1:240" s="88" customFormat="1" ht="94.5" customHeight="1">
      <c r="A61" s="90">
        <v>49</v>
      </c>
      <c r="B61" s="71" t="s">
        <v>448</v>
      </c>
      <c r="C61" s="72" t="s">
        <v>100</v>
      </c>
      <c r="D61" s="73">
        <v>2227.2</v>
      </c>
      <c r="E61" s="74" t="s">
        <v>384</v>
      </c>
      <c r="F61" s="75">
        <v>55.43</v>
      </c>
      <c r="G61" s="76"/>
      <c r="H61" s="77"/>
      <c r="I61" s="78" t="s">
        <v>39</v>
      </c>
      <c r="J61" s="79">
        <f t="shared" si="0"/>
        <v>1</v>
      </c>
      <c r="K61" s="80" t="s">
        <v>64</v>
      </c>
      <c r="L61" s="80" t="s">
        <v>7</v>
      </c>
      <c r="M61" s="81"/>
      <c r="N61" s="76"/>
      <c r="O61" s="76"/>
      <c r="P61" s="82"/>
      <c r="Q61" s="76"/>
      <c r="R61" s="76"/>
      <c r="S61" s="82"/>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4">
        <f t="shared" si="1"/>
        <v>123453.7</v>
      </c>
      <c r="BB61" s="85">
        <f t="shared" si="2"/>
        <v>123453.7</v>
      </c>
      <c r="BC61" s="86" t="str">
        <f t="shared" si="3"/>
        <v>INR  One Lakh Twenty Three Thousand Four Hundred &amp; Fifty Three  and Paise Seventy Only</v>
      </c>
      <c r="BD61" s="87">
        <v>49</v>
      </c>
      <c r="BE61" s="87">
        <f t="shared" si="4"/>
        <v>55.43</v>
      </c>
      <c r="BF61" s="87">
        <f t="shared" si="5"/>
        <v>109132.8</v>
      </c>
      <c r="IB61" s="89"/>
      <c r="IC61" s="89"/>
      <c r="ID61" s="89"/>
      <c r="IE61" s="89"/>
      <c r="IF61" s="89"/>
    </row>
    <row r="62" spans="1:240" s="93" customFormat="1" ht="107.25" customHeight="1">
      <c r="A62" s="70">
        <v>50</v>
      </c>
      <c r="B62" s="71" t="s">
        <v>449</v>
      </c>
      <c r="C62" s="72" t="s">
        <v>101</v>
      </c>
      <c r="D62" s="73">
        <v>1.109</v>
      </c>
      <c r="E62" s="74" t="s">
        <v>382</v>
      </c>
      <c r="F62" s="75">
        <v>85487.05</v>
      </c>
      <c r="G62" s="76"/>
      <c r="H62" s="77"/>
      <c r="I62" s="78" t="s">
        <v>39</v>
      </c>
      <c r="J62" s="79">
        <f t="shared" si="0"/>
        <v>1</v>
      </c>
      <c r="K62" s="80" t="s">
        <v>64</v>
      </c>
      <c r="L62" s="80" t="s">
        <v>7</v>
      </c>
      <c r="M62" s="81"/>
      <c r="N62" s="76"/>
      <c r="O62" s="76"/>
      <c r="P62" s="82"/>
      <c r="Q62" s="76"/>
      <c r="R62" s="76"/>
      <c r="S62" s="82"/>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4">
        <f t="shared" si="1"/>
        <v>94805.14</v>
      </c>
      <c r="BB62" s="85">
        <f t="shared" si="2"/>
        <v>94805.14</v>
      </c>
      <c r="BC62" s="86" t="str">
        <f aca="true" t="shared" si="6" ref="BC62:BC67">SpellNumber(L62,BB62)</f>
        <v>INR  Ninety Four Thousand Eight Hundred &amp; Five  and Paise Fourteen Only</v>
      </c>
      <c r="BD62" s="92">
        <v>75572</v>
      </c>
      <c r="BE62" s="87">
        <f t="shared" si="4"/>
        <v>85487.05</v>
      </c>
      <c r="BF62" s="87">
        <f t="shared" si="5"/>
        <v>83809.35</v>
      </c>
      <c r="IB62" s="94"/>
      <c r="IC62" s="94"/>
      <c r="ID62" s="94"/>
      <c r="IE62" s="94"/>
      <c r="IF62" s="94"/>
    </row>
    <row r="63" spans="1:240" s="93" customFormat="1" ht="107.25" customHeight="1">
      <c r="A63" s="90">
        <v>51</v>
      </c>
      <c r="B63" s="71" t="s">
        <v>450</v>
      </c>
      <c r="C63" s="72" t="s">
        <v>102</v>
      </c>
      <c r="D63" s="73">
        <v>1.223</v>
      </c>
      <c r="E63" s="74" t="s">
        <v>382</v>
      </c>
      <c r="F63" s="75">
        <v>85713.29</v>
      </c>
      <c r="G63" s="76"/>
      <c r="H63" s="77"/>
      <c r="I63" s="78" t="s">
        <v>39</v>
      </c>
      <c r="J63" s="79">
        <f t="shared" si="0"/>
        <v>1</v>
      </c>
      <c r="K63" s="80" t="s">
        <v>64</v>
      </c>
      <c r="L63" s="80" t="s">
        <v>7</v>
      </c>
      <c r="M63" s="81"/>
      <c r="N63" s="76"/>
      <c r="O63" s="76"/>
      <c r="P63" s="82"/>
      <c r="Q63" s="76"/>
      <c r="R63" s="76"/>
      <c r="S63" s="82"/>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4">
        <f t="shared" si="1"/>
        <v>104827.35</v>
      </c>
      <c r="BB63" s="85">
        <f t="shared" si="2"/>
        <v>104827.35</v>
      </c>
      <c r="BC63" s="86" t="str">
        <f t="shared" si="6"/>
        <v>INR  One Lakh Four Thousand Eight Hundred &amp; Twenty Seven  and Paise Thirty Five Only</v>
      </c>
      <c r="BD63" s="92">
        <v>75772</v>
      </c>
      <c r="BE63" s="87">
        <f t="shared" si="4"/>
        <v>85713.29</v>
      </c>
      <c r="BF63" s="87">
        <f t="shared" si="5"/>
        <v>92669.16</v>
      </c>
      <c r="IB63" s="94"/>
      <c r="IC63" s="94"/>
      <c r="ID63" s="94"/>
      <c r="IE63" s="94"/>
      <c r="IF63" s="94"/>
    </row>
    <row r="64" spans="1:240" s="93" customFormat="1" ht="107.25" customHeight="1">
      <c r="A64" s="70">
        <v>52</v>
      </c>
      <c r="B64" s="71" t="s">
        <v>451</v>
      </c>
      <c r="C64" s="72" t="s">
        <v>103</v>
      </c>
      <c r="D64" s="73">
        <v>0.375</v>
      </c>
      <c r="E64" s="74" t="s">
        <v>382</v>
      </c>
      <c r="F64" s="75">
        <v>85939.53</v>
      </c>
      <c r="G64" s="76"/>
      <c r="H64" s="77"/>
      <c r="I64" s="78" t="s">
        <v>39</v>
      </c>
      <c r="J64" s="79">
        <f t="shared" si="0"/>
        <v>1</v>
      </c>
      <c r="K64" s="80" t="s">
        <v>64</v>
      </c>
      <c r="L64" s="80" t="s">
        <v>7</v>
      </c>
      <c r="M64" s="81"/>
      <c r="N64" s="76"/>
      <c r="O64" s="76"/>
      <c r="P64" s="82"/>
      <c r="Q64" s="76"/>
      <c r="R64" s="76"/>
      <c r="S64" s="82"/>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4">
        <f t="shared" si="1"/>
        <v>32227.32</v>
      </c>
      <c r="BB64" s="85">
        <f t="shared" si="2"/>
        <v>32227.32</v>
      </c>
      <c r="BC64" s="86" t="str">
        <f t="shared" si="6"/>
        <v>INR  Thirty Two Thousand Two Hundred &amp; Twenty Seven  and Paise Thirty Two Only</v>
      </c>
      <c r="BD64" s="92">
        <v>75972</v>
      </c>
      <c r="BE64" s="87">
        <f t="shared" si="4"/>
        <v>85939.53</v>
      </c>
      <c r="BF64" s="87">
        <f t="shared" si="5"/>
        <v>28489.5</v>
      </c>
      <c r="IB64" s="94"/>
      <c r="IC64" s="94"/>
      <c r="ID64" s="94"/>
      <c r="IE64" s="94"/>
      <c r="IF64" s="94"/>
    </row>
    <row r="65" spans="1:240" s="93" customFormat="1" ht="165">
      <c r="A65" s="90">
        <v>53</v>
      </c>
      <c r="B65" s="71" t="s">
        <v>452</v>
      </c>
      <c r="C65" s="72" t="s">
        <v>104</v>
      </c>
      <c r="D65" s="73">
        <v>61.698</v>
      </c>
      <c r="E65" s="74" t="s">
        <v>384</v>
      </c>
      <c r="F65" s="75">
        <v>3007.86</v>
      </c>
      <c r="G65" s="76"/>
      <c r="H65" s="77"/>
      <c r="I65" s="78" t="s">
        <v>39</v>
      </c>
      <c r="J65" s="79">
        <f t="shared" si="0"/>
        <v>1</v>
      </c>
      <c r="K65" s="80" t="s">
        <v>64</v>
      </c>
      <c r="L65" s="80" t="s">
        <v>7</v>
      </c>
      <c r="M65" s="81"/>
      <c r="N65" s="76"/>
      <c r="O65" s="76"/>
      <c r="P65" s="82"/>
      <c r="Q65" s="76"/>
      <c r="R65" s="76"/>
      <c r="S65" s="82"/>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4">
        <f t="shared" si="1"/>
        <v>185578.95</v>
      </c>
      <c r="BB65" s="85">
        <f t="shared" si="2"/>
        <v>185578.95</v>
      </c>
      <c r="BC65" s="86" t="str">
        <f t="shared" si="6"/>
        <v>INR  One Lakh Eighty Five Thousand Five Hundred &amp; Seventy Eight  and Paise Ninety Five Only</v>
      </c>
      <c r="BD65" s="92">
        <v>2659</v>
      </c>
      <c r="BE65" s="87">
        <f t="shared" si="4"/>
        <v>3007.86</v>
      </c>
      <c r="BF65" s="87">
        <f t="shared" si="5"/>
        <v>164054.98</v>
      </c>
      <c r="IB65" s="94"/>
      <c r="IC65" s="94"/>
      <c r="ID65" s="94"/>
      <c r="IE65" s="94"/>
      <c r="IF65" s="94"/>
    </row>
    <row r="66" spans="1:240" s="93" customFormat="1" ht="165">
      <c r="A66" s="70">
        <v>54</v>
      </c>
      <c r="B66" s="71" t="s">
        <v>453</v>
      </c>
      <c r="C66" s="72" t="s">
        <v>105</v>
      </c>
      <c r="D66" s="73">
        <v>62.832</v>
      </c>
      <c r="E66" s="74" t="s">
        <v>384</v>
      </c>
      <c r="F66" s="75">
        <v>3023.7</v>
      </c>
      <c r="G66" s="76"/>
      <c r="H66" s="77"/>
      <c r="I66" s="78" t="s">
        <v>39</v>
      </c>
      <c r="J66" s="79">
        <f t="shared" si="0"/>
        <v>1</v>
      </c>
      <c r="K66" s="80" t="s">
        <v>64</v>
      </c>
      <c r="L66" s="80" t="s">
        <v>7</v>
      </c>
      <c r="M66" s="81"/>
      <c r="N66" s="76"/>
      <c r="O66" s="76"/>
      <c r="P66" s="82"/>
      <c r="Q66" s="76"/>
      <c r="R66" s="76"/>
      <c r="S66" s="82"/>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4">
        <f t="shared" si="1"/>
        <v>189985.12</v>
      </c>
      <c r="BB66" s="85">
        <f t="shared" si="2"/>
        <v>189985.12</v>
      </c>
      <c r="BC66" s="86" t="str">
        <f t="shared" si="6"/>
        <v>INR  One Lakh Eighty Nine Thousand Nine Hundred &amp; Eighty Five  and Paise Twelve Only</v>
      </c>
      <c r="BD66" s="92">
        <v>2673</v>
      </c>
      <c r="BE66" s="87">
        <f t="shared" si="4"/>
        <v>3023.7</v>
      </c>
      <c r="BF66" s="87">
        <f t="shared" si="5"/>
        <v>167949.94</v>
      </c>
      <c r="IB66" s="94"/>
      <c r="IC66" s="94"/>
      <c r="ID66" s="94"/>
      <c r="IE66" s="94"/>
      <c r="IF66" s="94"/>
    </row>
    <row r="67" spans="1:240" s="93" customFormat="1" ht="165">
      <c r="A67" s="90">
        <v>55</v>
      </c>
      <c r="B67" s="71" t="s">
        <v>454</v>
      </c>
      <c r="C67" s="72" t="s">
        <v>106</v>
      </c>
      <c r="D67" s="73">
        <v>21.294</v>
      </c>
      <c r="E67" s="74" t="s">
        <v>384</v>
      </c>
      <c r="F67" s="75">
        <v>3039.53</v>
      </c>
      <c r="G67" s="76"/>
      <c r="H67" s="77"/>
      <c r="I67" s="78" t="s">
        <v>39</v>
      </c>
      <c r="J67" s="79">
        <f t="shared" si="0"/>
        <v>1</v>
      </c>
      <c r="K67" s="80" t="s">
        <v>64</v>
      </c>
      <c r="L67" s="80" t="s">
        <v>7</v>
      </c>
      <c r="M67" s="81"/>
      <c r="N67" s="76"/>
      <c r="O67" s="76"/>
      <c r="P67" s="82"/>
      <c r="Q67" s="76"/>
      <c r="R67" s="76"/>
      <c r="S67" s="82"/>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4">
        <f t="shared" si="1"/>
        <v>64723.75</v>
      </c>
      <c r="BB67" s="85">
        <f t="shared" si="2"/>
        <v>64723.75</v>
      </c>
      <c r="BC67" s="86" t="str">
        <f t="shared" si="6"/>
        <v>INR  Sixty Four Thousand Seven Hundred &amp; Twenty Three  and Paise Seventy Five Only</v>
      </c>
      <c r="BD67" s="92">
        <v>2687</v>
      </c>
      <c r="BE67" s="87">
        <f t="shared" si="4"/>
        <v>3039.53</v>
      </c>
      <c r="BF67" s="87">
        <f t="shared" si="5"/>
        <v>57216.98</v>
      </c>
      <c r="IB67" s="94"/>
      <c r="IC67" s="94"/>
      <c r="ID67" s="94"/>
      <c r="IE67" s="94"/>
      <c r="IF67" s="94"/>
    </row>
    <row r="68" spans="1:240" s="88" customFormat="1" ht="63.75" customHeight="1">
      <c r="A68" s="70">
        <v>56</v>
      </c>
      <c r="B68" s="71" t="s">
        <v>455</v>
      </c>
      <c r="C68" s="72" t="s">
        <v>107</v>
      </c>
      <c r="D68" s="73">
        <v>296.688</v>
      </c>
      <c r="E68" s="74" t="s">
        <v>384</v>
      </c>
      <c r="F68" s="75">
        <v>42.99</v>
      </c>
      <c r="G68" s="76"/>
      <c r="H68" s="77"/>
      <c r="I68" s="78" t="s">
        <v>39</v>
      </c>
      <c r="J68" s="79">
        <f t="shared" si="0"/>
        <v>1</v>
      </c>
      <c r="K68" s="80" t="s">
        <v>64</v>
      </c>
      <c r="L68" s="80" t="s">
        <v>7</v>
      </c>
      <c r="M68" s="81"/>
      <c r="N68" s="76"/>
      <c r="O68" s="76"/>
      <c r="P68" s="82"/>
      <c r="Q68" s="76"/>
      <c r="R68" s="76"/>
      <c r="S68" s="82"/>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4">
        <f t="shared" si="1"/>
        <v>12754.62</v>
      </c>
      <c r="BB68" s="85">
        <f t="shared" si="2"/>
        <v>12754.62</v>
      </c>
      <c r="BC68" s="86" t="str">
        <f t="shared" si="3"/>
        <v>INR  Twelve Thousand Seven Hundred &amp; Fifty Four  and Paise Sixty Two Only</v>
      </c>
      <c r="BD68" s="87">
        <v>38</v>
      </c>
      <c r="BE68" s="87">
        <f t="shared" si="4"/>
        <v>42.99</v>
      </c>
      <c r="BF68" s="87">
        <f t="shared" si="5"/>
        <v>11274.14</v>
      </c>
      <c r="IB68" s="89"/>
      <c r="IC68" s="89"/>
      <c r="ID68" s="89"/>
      <c r="IE68" s="89"/>
      <c r="IF68" s="89"/>
    </row>
    <row r="69" spans="1:240" s="88" customFormat="1" ht="105">
      <c r="A69" s="90">
        <v>57</v>
      </c>
      <c r="B69" s="71" t="s">
        <v>456</v>
      </c>
      <c r="C69" s="72" t="s">
        <v>108</v>
      </c>
      <c r="D69" s="73">
        <v>296.688</v>
      </c>
      <c r="E69" s="74" t="s">
        <v>384</v>
      </c>
      <c r="F69" s="75">
        <v>91.63</v>
      </c>
      <c r="G69" s="76"/>
      <c r="H69" s="77"/>
      <c r="I69" s="78" t="s">
        <v>39</v>
      </c>
      <c r="J69" s="79">
        <f t="shared" si="0"/>
        <v>1</v>
      </c>
      <c r="K69" s="80" t="s">
        <v>64</v>
      </c>
      <c r="L69" s="80" t="s">
        <v>7</v>
      </c>
      <c r="M69" s="81"/>
      <c r="N69" s="76"/>
      <c r="O69" s="76"/>
      <c r="P69" s="82"/>
      <c r="Q69" s="76"/>
      <c r="R69" s="76"/>
      <c r="S69" s="82"/>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4">
        <f t="shared" si="1"/>
        <v>27185.52</v>
      </c>
      <c r="BB69" s="85">
        <f t="shared" si="2"/>
        <v>27185.52</v>
      </c>
      <c r="BC69" s="86" t="str">
        <f t="shared" si="3"/>
        <v>INR  Twenty Seven Thousand One Hundred &amp; Eighty Five  and Paise Fifty Two Only</v>
      </c>
      <c r="BD69" s="87">
        <v>81</v>
      </c>
      <c r="BE69" s="87">
        <f t="shared" si="4"/>
        <v>91.63</v>
      </c>
      <c r="BF69" s="87">
        <f t="shared" si="5"/>
        <v>24031.73</v>
      </c>
      <c r="IB69" s="89"/>
      <c r="IC69" s="89"/>
      <c r="ID69" s="89"/>
      <c r="IE69" s="89"/>
      <c r="IF69" s="89"/>
    </row>
    <row r="70" spans="1:240" s="88" customFormat="1" ht="63.75" customHeight="1">
      <c r="A70" s="70">
        <v>58</v>
      </c>
      <c r="B70" s="71" t="s">
        <v>457</v>
      </c>
      <c r="C70" s="72" t="s">
        <v>109</v>
      </c>
      <c r="D70" s="73">
        <v>373.552</v>
      </c>
      <c r="E70" s="74" t="s">
        <v>384</v>
      </c>
      <c r="F70" s="75">
        <v>32.8</v>
      </c>
      <c r="G70" s="76"/>
      <c r="H70" s="77"/>
      <c r="I70" s="78" t="s">
        <v>39</v>
      </c>
      <c r="J70" s="79">
        <f t="shared" si="0"/>
        <v>1</v>
      </c>
      <c r="K70" s="80" t="s">
        <v>64</v>
      </c>
      <c r="L70" s="80" t="s">
        <v>7</v>
      </c>
      <c r="M70" s="81"/>
      <c r="N70" s="76"/>
      <c r="O70" s="76"/>
      <c r="P70" s="82"/>
      <c r="Q70" s="76"/>
      <c r="R70" s="76"/>
      <c r="S70" s="82"/>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4">
        <f t="shared" si="1"/>
        <v>12252.51</v>
      </c>
      <c r="BB70" s="85">
        <f t="shared" si="2"/>
        <v>12252.51</v>
      </c>
      <c r="BC70" s="86" t="str">
        <f t="shared" si="3"/>
        <v>INR  Twelve Thousand Two Hundred &amp; Fifty Two  and Paise Fifty One Only</v>
      </c>
      <c r="BD70" s="87">
        <v>29</v>
      </c>
      <c r="BE70" s="87">
        <f t="shared" si="4"/>
        <v>32.8</v>
      </c>
      <c r="BF70" s="87">
        <f t="shared" si="5"/>
        <v>10833.01</v>
      </c>
      <c r="IB70" s="89"/>
      <c r="IC70" s="89"/>
      <c r="ID70" s="89"/>
      <c r="IE70" s="89"/>
      <c r="IF70" s="89"/>
    </row>
    <row r="71" spans="1:240" s="88" customFormat="1" ht="90">
      <c r="A71" s="90">
        <v>59</v>
      </c>
      <c r="B71" s="71" t="s">
        <v>458</v>
      </c>
      <c r="C71" s="72" t="s">
        <v>110</v>
      </c>
      <c r="D71" s="73">
        <v>373.552</v>
      </c>
      <c r="E71" s="74" t="s">
        <v>384</v>
      </c>
      <c r="F71" s="75">
        <v>89.36</v>
      </c>
      <c r="G71" s="76"/>
      <c r="H71" s="77"/>
      <c r="I71" s="78" t="s">
        <v>39</v>
      </c>
      <c r="J71" s="79">
        <f t="shared" si="0"/>
        <v>1</v>
      </c>
      <c r="K71" s="80" t="s">
        <v>64</v>
      </c>
      <c r="L71" s="80" t="s">
        <v>7</v>
      </c>
      <c r="M71" s="81"/>
      <c r="N71" s="76"/>
      <c r="O71" s="76"/>
      <c r="P71" s="82"/>
      <c r="Q71" s="76"/>
      <c r="R71" s="76"/>
      <c r="S71" s="82"/>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4">
        <f t="shared" si="1"/>
        <v>33380.61</v>
      </c>
      <c r="BB71" s="85">
        <f t="shared" si="2"/>
        <v>33380.61</v>
      </c>
      <c r="BC71" s="86" t="str">
        <f t="shared" si="3"/>
        <v>INR  Thirty Three Thousand Three Hundred &amp; Eighty  and Paise Sixty One Only</v>
      </c>
      <c r="BD71" s="87">
        <v>79</v>
      </c>
      <c r="BE71" s="87">
        <f t="shared" si="4"/>
        <v>89.36</v>
      </c>
      <c r="BF71" s="87">
        <f t="shared" si="5"/>
        <v>29510.61</v>
      </c>
      <c r="IB71" s="89"/>
      <c r="IC71" s="89"/>
      <c r="ID71" s="89"/>
      <c r="IE71" s="89"/>
      <c r="IF71" s="89"/>
    </row>
    <row r="72" spans="1:240" s="88" customFormat="1" ht="384" customHeight="1">
      <c r="A72" s="70">
        <v>60</v>
      </c>
      <c r="B72" s="71" t="s">
        <v>459</v>
      </c>
      <c r="C72" s="72" t="s">
        <v>111</v>
      </c>
      <c r="D72" s="73">
        <v>45.832</v>
      </c>
      <c r="E72" s="74" t="s">
        <v>384</v>
      </c>
      <c r="F72" s="75">
        <v>1433.23</v>
      </c>
      <c r="G72" s="76"/>
      <c r="H72" s="77"/>
      <c r="I72" s="78" t="s">
        <v>39</v>
      </c>
      <c r="J72" s="79">
        <f t="shared" si="0"/>
        <v>1</v>
      </c>
      <c r="K72" s="80" t="s">
        <v>64</v>
      </c>
      <c r="L72" s="80" t="s">
        <v>7</v>
      </c>
      <c r="M72" s="81"/>
      <c r="N72" s="76"/>
      <c r="O72" s="76"/>
      <c r="P72" s="82"/>
      <c r="Q72" s="76"/>
      <c r="R72" s="76"/>
      <c r="S72" s="82"/>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4">
        <f t="shared" si="1"/>
        <v>65687.8</v>
      </c>
      <c r="BB72" s="85">
        <f t="shared" si="2"/>
        <v>65687.8</v>
      </c>
      <c r="BC72" s="86" t="str">
        <f t="shared" si="3"/>
        <v>INR  Sixty Five Thousand Six Hundred &amp; Eighty Seven  and Paise Eighty Only</v>
      </c>
      <c r="BD72" s="87">
        <v>1267</v>
      </c>
      <c r="BE72" s="87">
        <f t="shared" si="4"/>
        <v>1433.23</v>
      </c>
      <c r="BF72" s="87">
        <f t="shared" si="5"/>
        <v>58069.14</v>
      </c>
      <c r="IB72" s="89"/>
      <c r="IC72" s="89"/>
      <c r="ID72" s="89"/>
      <c r="IE72" s="89"/>
      <c r="IF72" s="89"/>
    </row>
    <row r="73" spans="1:240" s="88" customFormat="1" ht="135">
      <c r="A73" s="90">
        <v>61</v>
      </c>
      <c r="B73" s="71" t="s">
        <v>460</v>
      </c>
      <c r="C73" s="72" t="s">
        <v>112</v>
      </c>
      <c r="D73" s="73">
        <v>711.441</v>
      </c>
      <c r="E73" s="74" t="s">
        <v>384</v>
      </c>
      <c r="F73" s="75">
        <v>1140.25</v>
      </c>
      <c r="G73" s="76"/>
      <c r="H73" s="77"/>
      <c r="I73" s="78" t="s">
        <v>39</v>
      </c>
      <c r="J73" s="79">
        <f t="shared" si="0"/>
        <v>1</v>
      </c>
      <c r="K73" s="80" t="s">
        <v>64</v>
      </c>
      <c r="L73" s="80" t="s">
        <v>7</v>
      </c>
      <c r="M73" s="81"/>
      <c r="N73" s="76"/>
      <c r="O73" s="76"/>
      <c r="P73" s="82"/>
      <c r="Q73" s="76"/>
      <c r="R73" s="76"/>
      <c r="S73" s="82"/>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4">
        <f t="shared" si="1"/>
        <v>811220.6</v>
      </c>
      <c r="BB73" s="85">
        <f t="shared" si="2"/>
        <v>811220.6</v>
      </c>
      <c r="BC73" s="86" t="str">
        <f t="shared" si="3"/>
        <v>INR  Eight Lakh Eleven Thousand Two Hundred &amp; Twenty  and Paise Sixty Only</v>
      </c>
      <c r="BD73" s="87">
        <v>1008</v>
      </c>
      <c r="BE73" s="87">
        <f t="shared" si="4"/>
        <v>1140.25</v>
      </c>
      <c r="BF73" s="87">
        <f t="shared" si="5"/>
        <v>717132.53</v>
      </c>
      <c r="IB73" s="89"/>
      <c r="IC73" s="89"/>
      <c r="ID73" s="89"/>
      <c r="IE73" s="89"/>
      <c r="IF73" s="89"/>
    </row>
    <row r="74" spans="1:240" s="88" customFormat="1" ht="135">
      <c r="A74" s="70">
        <v>62</v>
      </c>
      <c r="B74" s="71" t="s">
        <v>461</v>
      </c>
      <c r="C74" s="72" t="s">
        <v>113</v>
      </c>
      <c r="D74" s="73">
        <v>559.595</v>
      </c>
      <c r="E74" s="74" t="s">
        <v>384</v>
      </c>
      <c r="F74" s="75">
        <v>1153.82</v>
      </c>
      <c r="G74" s="76"/>
      <c r="H74" s="77"/>
      <c r="I74" s="78" t="s">
        <v>39</v>
      </c>
      <c r="J74" s="79">
        <f t="shared" si="0"/>
        <v>1</v>
      </c>
      <c r="K74" s="80" t="s">
        <v>64</v>
      </c>
      <c r="L74" s="80" t="s">
        <v>7</v>
      </c>
      <c r="M74" s="81"/>
      <c r="N74" s="76"/>
      <c r="O74" s="76"/>
      <c r="P74" s="82"/>
      <c r="Q74" s="76"/>
      <c r="R74" s="76"/>
      <c r="S74" s="82"/>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4">
        <f t="shared" si="1"/>
        <v>645671.9</v>
      </c>
      <c r="BB74" s="85">
        <f t="shared" si="2"/>
        <v>645671.9</v>
      </c>
      <c r="BC74" s="86" t="str">
        <f t="shared" si="3"/>
        <v>INR  Six Lakh Forty Five Thousand Six Hundred &amp; Seventy One  and Paise Ninety Only</v>
      </c>
      <c r="BD74" s="87">
        <v>1020</v>
      </c>
      <c r="BE74" s="87">
        <f t="shared" si="4"/>
        <v>1153.82</v>
      </c>
      <c r="BF74" s="87">
        <f t="shared" si="5"/>
        <v>570786.9</v>
      </c>
      <c r="IB74" s="89"/>
      <c r="IC74" s="89"/>
      <c r="ID74" s="89"/>
      <c r="IE74" s="89"/>
      <c r="IF74" s="89"/>
    </row>
    <row r="75" spans="1:240" s="88" customFormat="1" ht="135">
      <c r="A75" s="90">
        <v>63</v>
      </c>
      <c r="B75" s="71" t="s">
        <v>462</v>
      </c>
      <c r="C75" s="72" t="s">
        <v>114</v>
      </c>
      <c r="D75" s="73">
        <v>212.063</v>
      </c>
      <c r="E75" s="74" t="s">
        <v>384</v>
      </c>
      <c r="F75" s="75">
        <v>1167.4</v>
      </c>
      <c r="G75" s="76"/>
      <c r="H75" s="77"/>
      <c r="I75" s="78" t="s">
        <v>39</v>
      </c>
      <c r="J75" s="79">
        <f t="shared" si="0"/>
        <v>1</v>
      </c>
      <c r="K75" s="80" t="s">
        <v>64</v>
      </c>
      <c r="L75" s="80" t="s">
        <v>7</v>
      </c>
      <c r="M75" s="81"/>
      <c r="N75" s="76"/>
      <c r="O75" s="76"/>
      <c r="P75" s="82"/>
      <c r="Q75" s="76"/>
      <c r="R75" s="76"/>
      <c r="S75" s="82"/>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4">
        <f t="shared" si="1"/>
        <v>247562.35</v>
      </c>
      <c r="BB75" s="85">
        <f t="shared" si="2"/>
        <v>247562.35</v>
      </c>
      <c r="BC75" s="86" t="str">
        <f t="shared" si="3"/>
        <v>INR  Two Lakh Forty Seven Thousand Five Hundred &amp; Sixty Two  and Paise Thirty Five Only</v>
      </c>
      <c r="BD75" s="87">
        <v>1032</v>
      </c>
      <c r="BE75" s="87">
        <f t="shared" si="4"/>
        <v>1167.4</v>
      </c>
      <c r="BF75" s="87">
        <f t="shared" si="5"/>
        <v>218849.02</v>
      </c>
      <c r="IB75" s="89"/>
      <c r="IC75" s="89"/>
      <c r="ID75" s="89"/>
      <c r="IE75" s="89"/>
      <c r="IF75" s="89"/>
    </row>
    <row r="76" spans="1:240" s="88" customFormat="1" ht="186.75" customHeight="1">
      <c r="A76" s="70">
        <v>64</v>
      </c>
      <c r="B76" s="71" t="s">
        <v>463</v>
      </c>
      <c r="C76" s="72" t="s">
        <v>115</v>
      </c>
      <c r="D76" s="73">
        <v>117.274</v>
      </c>
      <c r="E76" s="74" t="s">
        <v>384</v>
      </c>
      <c r="F76" s="75">
        <v>1297.49</v>
      </c>
      <c r="G76" s="76"/>
      <c r="H76" s="77"/>
      <c r="I76" s="78" t="s">
        <v>39</v>
      </c>
      <c r="J76" s="79">
        <f t="shared" si="0"/>
        <v>1</v>
      </c>
      <c r="K76" s="80" t="s">
        <v>64</v>
      </c>
      <c r="L76" s="80" t="s">
        <v>7</v>
      </c>
      <c r="M76" s="81"/>
      <c r="N76" s="76"/>
      <c r="O76" s="76"/>
      <c r="P76" s="82"/>
      <c r="Q76" s="76"/>
      <c r="R76" s="76"/>
      <c r="S76" s="82"/>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4">
        <f t="shared" si="1"/>
        <v>152161.84</v>
      </c>
      <c r="BB76" s="85">
        <f t="shared" si="2"/>
        <v>152161.84</v>
      </c>
      <c r="BC76" s="86" t="str">
        <f t="shared" si="3"/>
        <v>INR  One Lakh Fifty Two Thousand One Hundred &amp; Sixty One  and Paise Eighty Four Only</v>
      </c>
      <c r="BD76" s="87">
        <v>1147</v>
      </c>
      <c r="BE76" s="87">
        <f t="shared" si="4"/>
        <v>1297.49</v>
      </c>
      <c r="BF76" s="87">
        <f t="shared" si="5"/>
        <v>134513.28</v>
      </c>
      <c r="IB76" s="89"/>
      <c r="IC76" s="89"/>
      <c r="ID76" s="89"/>
      <c r="IE76" s="89"/>
      <c r="IF76" s="89"/>
    </row>
    <row r="77" spans="1:240" s="88" customFormat="1" ht="186.75" customHeight="1">
      <c r="A77" s="90">
        <v>65</v>
      </c>
      <c r="B77" s="71" t="s">
        <v>464</v>
      </c>
      <c r="C77" s="72" t="s">
        <v>116</v>
      </c>
      <c r="D77" s="73">
        <v>116.215</v>
      </c>
      <c r="E77" s="74" t="s">
        <v>384</v>
      </c>
      <c r="F77" s="75">
        <v>1311.06</v>
      </c>
      <c r="G77" s="76"/>
      <c r="H77" s="77"/>
      <c r="I77" s="78" t="s">
        <v>39</v>
      </c>
      <c r="J77" s="79">
        <f t="shared" si="0"/>
        <v>1</v>
      </c>
      <c r="K77" s="80" t="s">
        <v>64</v>
      </c>
      <c r="L77" s="80" t="s">
        <v>7</v>
      </c>
      <c r="M77" s="81"/>
      <c r="N77" s="76"/>
      <c r="O77" s="76"/>
      <c r="P77" s="82"/>
      <c r="Q77" s="76"/>
      <c r="R77" s="76"/>
      <c r="S77" s="82"/>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4">
        <f t="shared" si="1"/>
        <v>152364.84</v>
      </c>
      <c r="BB77" s="85">
        <f t="shared" si="2"/>
        <v>152364.84</v>
      </c>
      <c r="BC77" s="86" t="str">
        <f t="shared" si="3"/>
        <v>INR  One Lakh Fifty Two Thousand Three Hundred &amp; Sixty Four  and Paise Eighty Four Only</v>
      </c>
      <c r="BD77" s="87">
        <v>1159</v>
      </c>
      <c r="BE77" s="87">
        <f t="shared" si="4"/>
        <v>1311.06</v>
      </c>
      <c r="BF77" s="87">
        <f t="shared" si="5"/>
        <v>134693.19</v>
      </c>
      <c r="IB77" s="89"/>
      <c r="IC77" s="89"/>
      <c r="ID77" s="89"/>
      <c r="IE77" s="89"/>
      <c r="IF77" s="89"/>
    </row>
    <row r="78" spans="1:240" s="88" customFormat="1" ht="186.75" customHeight="1">
      <c r="A78" s="70">
        <v>66</v>
      </c>
      <c r="B78" s="71" t="s">
        <v>465</v>
      </c>
      <c r="C78" s="72" t="s">
        <v>117</v>
      </c>
      <c r="D78" s="73">
        <v>33.981</v>
      </c>
      <c r="E78" s="74" t="s">
        <v>384</v>
      </c>
      <c r="F78" s="75">
        <v>1324.64</v>
      </c>
      <c r="G78" s="76"/>
      <c r="H78" s="77"/>
      <c r="I78" s="78" t="s">
        <v>39</v>
      </c>
      <c r="J78" s="79">
        <f t="shared" si="0"/>
        <v>1</v>
      </c>
      <c r="K78" s="80" t="s">
        <v>64</v>
      </c>
      <c r="L78" s="80" t="s">
        <v>7</v>
      </c>
      <c r="M78" s="81"/>
      <c r="N78" s="76"/>
      <c r="O78" s="76"/>
      <c r="P78" s="82"/>
      <c r="Q78" s="76"/>
      <c r="R78" s="76"/>
      <c r="S78" s="82"/>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4">
        <f t="shared" si="1"/>
        <v>45012.59</v>
      </c>
      <c r="BB78" s="85">
        <f t="shared" si="2"/>
        <v>45012.59</v>
      </c>
      <c r="BC78" s="86" t="str">
        <f t="shared" si="3"/>
        <v>INR  Forty Five Thousand  &amp;Twelve  and Paise Fifty Nine Only</v>
      </c>
      <c r="BD78" s="87">
        <v>1171</v>
      </c>
      <c r="BE78" s="87">
        <f t="shared" si="4"/>
        <v>1324.64</v>
      </c>
      <c r="BF78" s="87">
        <f t="shared" si="5"/>
        <v>39791.75</v>
      </c>
      <c r="IB78" s="89"/>
      <c r="IC78" s="89"/>
      <c r="ID78" s="89"/>
      <c r="IE78" s="89"/>
      <c r="IF78" s="89"/>
    </row>
    <row r="79" spans="1:240" s="88" customFormat="1" ht="33.75" customHeight="1">
      <c r="A79" s="90">
        <v>67</v>
      </c>
      <c r="B79" s="71" t="s">
        <v>295</v>
      </c>
      <c r="C79" s="72" t="s">
        <v>118</v>
      </c>
      <c r="D79" s="73">
        <v>62.5</v>
      </c>
      <c r="E79" s="74" t="s">
        <v>384</v>
      </c>
      <c r="F79" s="75">
        <v>236.42</v>
      </c>
      <c r="G79" s="76"/>
      <c r="H79" s="77"/>
      <c r="I79" s="78" t="s">
        <v>39</v>
      </c>
      <c r="J79" s="79">
        <f>IF(I79="Less(-)",-1,1)</f>
        <v>1</v>
      </c>
      <c r="K79" s="80" t="s">
        <v>64</v>
      </c>
      <c r="L79" s="80" t="s">
        <v>7</v>
      </c>
      <c r="M79" s="81"/>
      <c r="N79" s="76"/>
      <c r="O79" s="76"/>
      <c r="P79" s="82"/>
      <c r="Q79" s="76"/>
      <c r="R79" s="76"/>
      <c r="S79" s="82"/>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4">
        <f aca="true" t="shared" si="7" ref="BA79:BA142">total_amount_ba($B$2,$D$2,D79,F79,J79,K79,M79)</f>
        <v>14776.25</v>
      </c>
      <c r="BB79" s="85">
        <f>BA79+SUM(N79:AZ79)</f>
        <v>14776.25</v>
      </c>
      <c r="BC79" s="86" t="str">
        <f>SpellNumber(L79,BB79)</f>
        <v>INR  Fourteen Thousand Seven Hundred &amp; Seventy Six  and Paise Twenty Five Only</v>
      </c>
      <c r="BD79" s="87">
        <v>209</v>
      </c>
      <c r="BE79" s="87">
        <f aca="true" t="shared" si="8" ref="BE79:BE142">BD79*1.12*1.01</f>
        <v>236.42</v>
      </c>
      <c r="BF79" s="87">
        <f aca="true" t="shared" si="9" ref="BF79:BF142">D79*BD79</f>
        <v>13062.5</v>
      </c>
      <c r="IB79" s="89"/>
      <c r="IC79" s="89"/>
      <c r="ID79" s="89"/>
      <c r="IE79" s="89"/>
      <c r="IF79" s="89"/>
    </row>
    <row r="80" spans="1:240" s="88" customFormat="1" ht="46.5" customHeight="1">
      <c r="A80" s="70">
        <v>68</v>
      </c>
      <c r="B80" s="71" t="s">
        <v>466</v>
      </c>
      <c r="C80" s="72" t="s">
        <v>119</v>
      </c>
      <c r="D80" s="73">
        <v>400</v>
      </c>
      <c r="E80" s="74" t="s">
        <v>294</v>
      </c>
      <c r="F80" s="75">
        <v>253.39</v>
      </c>
      <c r="G80" s="76"/>
      <c r="H80" s="77"/>
      <c r="I80" s="78" t="s">
        <v>39</v>
      </c>
      <c r="J80" s="79">
        <f aca="true" t="shared" si="10" ref="J80:J146">IF(I80="Less(-)",-1,1)</f>
        <v>1</v>
      </c>
      <c r="K80" s="80" t="s">
        <v>64</v>
      </c>
      <c r="L80" s="80" t="s">
        <v>7</v>
      </c>
      <c r="M80" s="81"/>
      <c r="N80" s="76"/>
      <c r="O80" s="76"/>
      <c r="P80" s="82"/>
      <c r="Q80" s="76"/>
      <c r="R80" s="76"/>
      <c r="S80" s="82"/>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4">
        <f t="shared" si="7"/>
        <v>101356</v>
      </c>
      <c r="BB80" s="85">
        <f aca="true" t="shared" si="11" ref="BB80:BB146">BA80+SUM(N80:AZ80)</f>
        <v>101356</v>
      </c>
      <c r="BC80" s="86" t="str">
        <f aca="true" t="shared" si="12" ref="BC80:BC146">SpellNumber(L80,BB80)</f>
        <v>INR  One Lakh One Thousand Three Hundred &amp; Fifty Six  Only</v>
      </c>
      <c r="BD80" s="87">
        <v>224</v>
      </c>
      <c r="BE80" s="87">
        <f t="shared" si="8"/>
        <v>253.39</v>
      </c>
      <c r="BF80" s="87">
        <f t="shared" si="9"/>
        <v>89600</v>
      </c>
      <c r="IB80" s="89"/>
      <c r="IC80" s="89"/>
      <c r="ID80" s="89"/>
      <c r="IE80" s="89"/>
      <c r="IF80" s="89"/>
    </row>
    <row r="81" spans="1:240" s="88" customFormat="1" ht="360">
      <c r="A81" s="90">
        <v>69</v>
      </c>
      <c r="B81" s="71" t="s">
        <v>467</v>
      </c>
      <c r="C81" s="72" t="s">
        <v>120</v>
      </c>
      <c r="D81" s="73">
        <v>72.02</v>
      </c>
      <c r="E81" s="74" t="s">
        <v>384</v>
      </c>
      <c r="F81" s="75">
        <v>1024.87</v>
      </c>
      <c r="G81" s="76"/>
      <c r="H81" s="77"/>
      <c r="I81" s="78" t="s">
        <v>39</v>
      </c>
      <c r="J81" s="79">
        <f t="shared" si="10"/>
        <v>1</v>
      </c>
      <c r="K81" s="80" t="s">
        <v>64</v>
      </c>
      <c r="L81" s="80" t="s">
        <v>7</v>
      </c>
      <c r="M81" s="81"/>
      <c r="N81" s="76"/>
      <c r="O81" s="76"/>
      <c r="P81" s="82"/>
      <c r="Q81" s="76"/>
      <c r="R81" s="76"/>
      <c r="S81" s="82"/>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4">
        <f t="shared" si="7"/>
        <v>73811.14</v>
      </c>
      <c r="BB81" s="85">
        <f t="shared" si="11"/>
        <v>73811.14</v>
      </c>
      <c r="BC81" s="86" t="str">
        <f t="shared" si="12"/>
        <v>INR  Seventy Three Thousand Eight Hundred &amp; Eleven  and Paise Fourteen Only</v>
      </c>
      <c r="BD81" s="87">
        <v>906</v>
      </c>
      <c r="BE81" s="87">
        <f t="shared" si="8"/>
        <v>1024.87</v>
      </c>
      <c r="BF81" s="87">
        <f t="shared" si="9"/>
        <v>65250.12</v>
      </c>
      <c r="IB81" s="89"/>
      <c r="IC81" s="89"/>
      <c r="ID81" s="89"/>
      <c r="IE81" s="89"/>
      <c r="IF81" s="89"/>
    </row>
    <row r="82" spans="1:240" s="88" customFormat="1" ht="360">
      <c r="A82" s="70">
        <v>70</v>
      </c>
      <c r="B82" s="71" t="s">
        <v>468</v>
      </c>
      <c r="C82" s="72" t="s">
        <v>121</v>
      </c>
      <c r="D82" s="73">
        <v>69.926</v>
      </c>
      <c r="E82" s="74" t="s">
        <v>384</v>
      </c>
      <c r="F82" s="75">
        <v>1038.44</v>
      </c>
      <c r="G82" s="76"/>
      <c r="H82" s="77"/>
      <c r="I82" s="78" t="s">
        <v>39</v>
      </c>
      <c r="J82" s="79">
        <f t="shared" si="10"/>
        <v>1</v>
      </c>
      <c r="K82" s="80" t="s">
        <v>64</v>
      </c>
      <c r="L82" s="80" t="s">
        <v>7</v>
      </c>
      <c r="M82" s="81"/>
      <c r="N82" s="76"/>
      <c r="O82" s="76"/>
      <c r="P82" s="82"/>
      <c r="Q82" s="76"/>
      <c r="R82" s="76"/>
      <c r="S82" s="82"/>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4">
        <f t="shared" si="7"/>
        <v>72613.96</v>
      </c>
      <c r="BB82" s="85">
        <f t="shared" si="11"/>
        <v>72613.96</v>
      </c>
      <c r="BC82" s="86" t="str">
        <f t="shared" si="12"/>
        <v>INR  Seventy Two Thousand Six Hundred &amp; Thirteen  and Paise Ninety Six Only</v>
      </c>
      <c r="BD82" s="87">
        <v>918</v>
      </c>
      <c r="BE82" s="87">
        <f t="shared" si="8"/>
        <v>1038.44</v>
      </c>
      <c r="BF82" s="87">
        <f t="shared" si="9"/>
        <v>64192.07</v>
      </c>
      <c r="IB82" s="89"/>
      <c r="IC82" s="89"/>
      <c r="ID82" s="89"/>
      <c r="IE82" s="89"/>
      <c r="IF82" s="89"/>
    </row>
    <row r="83" spans="1:240" s="88" customFormat="1" ht="360">
      <c r="A83" s="90">
        <v>71</v>
      </c>
      <c r="B83" s="71" t="s">
        <v>469</v>
      </c>
      <c r="C83" s="72" t="s">
        <v>122</v>
      </c>
      <c r="D83" s="73">
        <v>28.718</v>
      </c>
      <c r="E83" s="74" t="s">
        <v>384</v>
      </c>
      <c r="F83" s="75">
        <v>1052.02</v>
      </c>
      <c r="G83" s="76"/>
      <c r="H83" s="77"/>
      <c r="I83" s="78" t="s">
        <v>39</v>
      </c>
      <c r="J83" s="79">
        <f t="shared" si="10"/>
        <v>1</v>
      </c>
      <c r="K83" s="80" t="s">
        <v>64</v>
      </c>
      <c r="L83" s="80" t="s">
        <v>7</v>
      </c>
      <c r="M83" s="81"/>
      <c r="N83" s="76"/>
      <c r="O83" s="76"/>
      <c r="P83" s="82"/>
      <c r="Q83" s="76"/>
      <c r="R83" s="76"/>
      <c r="S83" s="82"/>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4">
        <f t="shared" si="7"/>
        <v>30211.91</v>
      </c>
      <c r="BB83" s="85">
        <f t="shared" si="11"/>
        <v>30211.91</v>
      </c>
      <c r="BC83" s="86" t="str">
        <f t="shared" si="12"/>
        <v>INR  Thirty Thousand Two Hundred &amp; Eleven  and Paise Ninety One Only</v>
      </c>
      <c r="BD83" s="87">
        <v>930</v>
      </c>
      <c r="BE83" s="87">
        <f t="shared" si="8"/>
        <v>1052.02</v>
      </c>
      <c r="BF83" s="87">
        <f t="shared" si="9"/>
        <v>26707.74</v>
      </c>
      <c r="IB83" s="89"/>
      <c r="IC83" s="89"/>
      <c r="ID83" s="89"/>
      <c r="IE83" s="89"/>
      <c r="IF83" s="89"/>
    </row>
    <row r="84" spans="1:240" s="88" customFormat="1" ht="240">
      <c r="A84" s="70">
        <v>72</v>
      </c>
      <c r="B84" s="71" t="s">
        <v>470</v>
      </c>
      <c r="C84" s="72" t="s">
        <v>123</v>
      </c>
      <c r="D84" s="73">
        <v>258.446</v>
      </c>
      <c r="E84" s="74" t="s">
        <v>384</v>
      </c>
      <c r="F84" s="75">
        <v>840.48</v>
      </c>
      <c r="G84" s="76"/>
      <c r="H84" s="77"/>
      <c r="I84" s="78" t="s">
        <v>39</v>
      </c>
      <c r="J84" s="79">
        <f t="shared" si="10"/>
        <v>1</v>
      </c>
      <c r="K84" s="80" t="s">
        <v>64</v>
      </c>
      <c r="L84" s="80" t="s">
        <v>7</v>
      </c>
      <c r="M84" s="81"/>
      <c r="N84" s="76"/>
      <c r="O84" s="76"/>
      <c r="P84" s="82"/>
      <c r="Q84" s="76"/>
      <c r="R84" s="76"/>
      <c r="S84" s="82"/>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4">
        <f t="shared" si="7"/>
        <v>217218.69</v>
      </c>
      <c r="BB84" s="85">
        <f t="shared" si="11"/>
        <v>217218.69</v>
      </c>
      <c r="BC84" s="86" t="str">
        <f t="shared" si="12"/>
        <v>INR  Two Lakh Seventeen Thousand Two Hundred &amp; Eighteen  and Paise Sixty Nine Only</v>
      </c>
      <c r="BD84" s="87">
        <v>743</v>
      </c>
      <c r="BE84" s="87">
        <f t="shared" si="8"/>
        <v>840.48</v>
      </c>
      <c r="BF84" s="87">
        <f t="shared" si="9"/>
        <v>192025.38</v>
      </c>
      <c r="IB84" s="89"/>
      <c r="IC84" s="89"/>
      <c r="ID84" s="89"/>
      <c r="IE84" s="89"/>
      <c r="IF84" s="89"/>
    </row>
    <row r="85" spans="1:240" s="88" customFormat="1" ht="240">
      <c r="A85" s="90">
        <v>73</v>
      </c>
      <c r="B85" s="71" t="s">
        <v>471</v>
      </c>
      <c r="C85" s="72" t="s">
        <v>124</v>
      </c>
      <c r="D85" s="73">
        <v>239.478</v>
      </c>
      <c r="E85" s="74" t="s">
        <v>384</v>
      </c>
      <c r="F85" s="75">
        <v>846.14</v>
      </c>
      <c r="G85" s="76"/>
      <c r="H85" s="77"/>
      <c r="I85" s="78" t="s">
        <v>39</v>
      </c>
      <c r="J85" s="79">
        <f t="shared" si="10"/>
        <v>1</v>
      </c>
      <c r="K85" s="80" t="s">
        <v>64</v>
      </c>
      <c r="L85" s="80" t="s">
        <v>7</v>
      </c>
      <c r="M85" s="81"/>
      <c r="N85" s="76"/>
      <c r="O85" s="76"/>
      <c r="P85" s="82"/>
      <c r="Q85" s="76"/>
      <c r="R85" s="76"/>
      <c r="S85" s="82"/>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4">
        <f t="shared" si="7"/>
        <v>202631.91</v>
      </c>
      <c r="BB85" s="85">
        <f t="shared" si="11"/>
        <v>202631.91</v>
      </c>
      <c r="BC85" s="86" t="str">
        <f t="shared" si="12"/>
        <v>INR  Two Lakh Two Thousand Six Hundred &amp; Thirty One  and Paise Ninety One Only</v>
      </c>
      <c r="BD85" s="87">
        <v>748</v>
      </c>
      <c r="BE85" s="87">
        <f t="shared" si="8"/>
        <v>846.14</v>
      </c>
      <c r="BF85" s="87">
        <f t="shared" si="9"/>
        <v>179129.54</v>
      </c>
      <c r="IB85" s="89"/>
      <c r="IC85" s="89"/>
      <c r="ID85" s="89"/>
      <c r="IE85" s="89"/>
      <c r="IF85" s="89"/>
    </row>
    <row r="86" spans="1:240" s="88" customFormat="1" ht="240">
      <c r="A86" s="70">
        <v>74</v>
      </c>
      <c r="B86" s="71" t="s">
        <v>472</v>
      </c>
      <c r="C86" s="72" t="s">
        <v>125</v>
      </c>
      <c r="D86" s="73">
        <v>89.298</v>
      </c>
      <c r="E86" s="74" t="s">
        <v>384</v>
      </c>
      <c r="F86" s="75">
        <v>851.79</v>
      </c>
      <c r="G86" s="76"/>
      <c r="H86" s="77"/>
      <c r="I86" s="78" t="s">
        <v>39</v>
      </c>
      <c r="J86" s="79">
        <f t="shared" si="10"/>
        <v>1</v>
      </c>
      <c r="K86" s="80" t="s">
        <v>64</v>
      </c>
      <c r="L86" s="80" t="s">
        <v>7</v>
      </c>
      <c r="M86" s="81"/>
      <c r="N86" s="76"/>
      <c r="O86" s="76"/>
      <c r="P86" s="82"/>
      <c r="Q86" s="76"/>
      <c r="R86" s="76"/>
      <c r="S86" s="82"/>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4">
        <f t="shared" si="7"/>
        <v>76063.14</v>
      </c>
      <c r="BB86" s="85">
        <f t="shared" si="11"/>
        <v>76063.14</v>
      </c>
      <c r="BC86" s="86" t="str">
        <f t="shared" si="12"/>
        <v>INR  Seventy Six Thousand  &amp;Sixty Three  and Paise Fourteen Only</v>
      </c>
      <c r="BD86" s="87">
        <v>753</v>
      </c>
      <c r="BE86" s="87">
        <f t="shared" si="8"/>
        <v>851.79</v>
      </c>
      <c r="BF86" s="87">
        <f t="shared" si="9"/>
        <v>67241.39</v>
      </c>
      <c r="IB86" s="89"/>
      <c r="IC86" s="89"/>
      <c r="ID86" s="89"/>
      <c r="IE86" s="89"/>
      <c r="IF86" s="89"/>
    </row>
    <row r="87" spans="1:240" s="88" customFormat="1" ht="120">
      <c r="A87" s="90">
        <v>75</v>
      </c>
      <c r="B87" s="71" t="s">
        <v>473</v>
      </c>
      <c r="C87" s="72" t="s">
        <v>126</v>
      </c>
      <c r="D87" s="73">
        <v>228.99</v>
      </c>
      <c r="E87" s="74" t="s">
        <v>286</v>
      </c>
      <c r="F87" s="75">
        <v>504.52</v>
      </c>
      <c r="G87" s="76"/>
      <c r="H87" s="77"/>
      <c r="I87" s="78" t="s">
        <v>39</v>
      </c>
      <c r="J87" s="79">
        <f t="shared" si="10"/>
        <v>1</v>
      </c>
      <c r="K87" s="80" t="s">
        <v>64</v>
      </c>
      <c r="L87" s="80" t="s">
        <v>7</v>
      </c>
      <c r="M87" s="81"/>
      <c r="N87" s="76"/>
      <c r="O87" s="76"/>
      <c r="P87" s="82"/>
      <c r="Q87" s="76"/>
      <c r="R87" s="76"/>
      <c r="S87" s="82"/>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4">
        <f t="shared" si="7"/>
        <v>115530.03</v>
      </c>
      <c r="BB87" s="85">
        <f t="shared" si="11"/>
        <v>115530.03</v>
      </c>
      <c r="BC87" s="86" t="str">
        <f t="shared" si="12"/>
        <v>INR  One Lakh Fifteen Thousand Five Hundred &amp; Thirty  and Paise Three Only</v>
      </c>
      <c r="BD87" s="87">
        <v>446</v>
      </c>
      <c r="BE87" s="87">
        <f t="shared" si="8"/>
        <v>504.52</v>
      </c>
      <c r="BF87" s="87">
        <f t="shared" si="9"/>
        <v>102129.54</v>
      </c>
      <c r="IB87" s="89"/>
      <c r="IC87" s="89"/>
      <c r="ID87" s="89"/>
      <c r="IE87" s="89"/>
      <c r="IF87" s="89"/>
    </row>
    <row r="88" spans="1:240" s="88" customFormat="1" ht="137.25" customHeight="1">
      <c r="A88" s="70">
        <v>76</v>
      </c>
      <c r="B88" s="71" t="s">
        <v>474</v>
      </c>
      <c r="C88" s="72" t="s">
        <v>127</v>
      </c>
      <c r="D88" s="73">
        <v>29.925</v>
      </c>
      <c r="E88" s="74" t="s">
        <v>384</v>
      </c>
      <c r="F88" s="75">
        <v>3125.51</v>
      </c>
      <c r="G88" s="76"/>
      <c r="H88" s="77"/>
      <c r="I88" s="78" t="s">
        <v>39</v>
      </c>
      <c r="J88" s="79">
        <f t="shared" si="10"/>
        <v>1</v>
      </c>
      <c r="K88" s="80" t="s">
        <v>64</v>
      </c>
      <c r="L88" s="80" t="s">
        <v>7</v>
      </c>
      <c r="M88" s="81"/>
      <c r="N88" s="76"/>
      <c r="O88" s="76"/>
      <c r="P88" s="82"/>
      <c r="Q88" s="76"/>
      <c r="R88" s="76"/>
      <c r="S88" s="82"/>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4">
        <f t="shared" si="7"/>
        <v>93530.89</v>
      </c>
      <c r="BB88" s="85">
        <f t="shared" si="11"/>
        <v>93530.89</v>
      </c>
      <c r="BC88" s="86" t="str">
        <f t="shared" si="12"/>
        <v>INR  Ninety Three Thousand Five Hundred &amp; Thirty  and Paise Eighty Nine Only</v>
      </c>
      <c r="BD88" s="87">
        <v>2763</v>
      </c>
      <c r="BE88" s="87">
        <f t="shared" si="8"/>
        <v>3125.51</v>
      </c>
      <c r="BF88" s="87">
        <f t="shared" si="9"/>
        <v>82682.78</v>
      </c>
      <c r="IB88" s="89"/>
      <c r="IC88" s="89"/>
      <c r="ID88" s="89"/>
      <c r="IE88" s="89"/>
      <c r="IF88" s="89"/>
    </row>
    <row r="89" spans="1:240" s="88" customFormat="1" ht="137.25" customHeight="1">
      <c r="A89" s="90">
        <v>77</v>
      </c>
      <c r="B89" s="71" t="s">
        <v>475</v>
      </c>
      <c r="C89" s="72" t="s">
        <v>128</v>
      </c>
      <c r="D89" s="73">
        <v>28.35</v>
      </c>
      <c r="E89" s="74" t="s">
        <v>384</v>
      </c>
      <c r="F89" s="75">
        <v>3141.34</v>
      </c>
      <c r="G89" s="76"/>
      <c r="H89" s="77"/>
      <c r="I89" s="78" t="s">
        <v>39</v>
      </c>
      <c r="J89" s="79">
        <f>IF(I89="Less(-)",-1,1)</f>
        <v>1</v>
      </c>
      <c r="K89" s="80" t="s">
        <v>64</v>
      </c>
      <c r="L89" s="80" t="s">
        <v>7</v>
      </c>
      <c r="M89" s="81"/>
      <c r="N89" s="76"/>
      <c r="O89" s="76"/>
      <c r="P89" s="82"/>
      <c r="Q89" s="76"/>
      <c r="R89" s="76"/>
      <c r="S89" s="82"/>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4">
        <f t="shared" si="7"/>
        <v>89056.99</v>
      </c>
      <c r="BB89" s="85">
        <f>BA89+SUM(N89:AZ89)</f>
        <v>89056.99</v>
      </c>
      <c r="BC89" s="86" t="str">
        <f>SpellNumber(L89,BB89)</f>
        <v>INR  Eighty Nine Thousand  &amp;Fifty Six  and Paise Ninety Nine Only</v>
      </c>
      <c r="BD89" s="87">
        <v>2777</v>
      </c>
      <c r="BE89" s="87">
        <f t="shared" si="8"/>
        <v>3141.34</v>
      </c>
      <c r="BF89" s="87">
        <f t="shared" si="9"/>
        <v>78727.95</v>
      </c>
      <c r="IB89" s="89"/>
      <c r="IC89" s="89"/>
      <c r="ID89" s="89"/>
      <c r="IE89" s="89"/>
      <c r="IF89" s="89"/>
    </row>
    <row r="90" spans="1:240" s="88" customFormat="1" ht="137.25" customHeight="1">
      <c r="A90" s="70">
        <v>78</v>
      </c>
      <c r="B90" s="71" t="s">
        <v>476</v>
      </c>
      <c r="C90" s="72" t="s">
        <v>129</v>
      </c>
      <c r="D90" s="73">
        <v>12.6</v>
      </c>
      <c r="E90" s="74" t="s">
        <v>384</v>
      </c>
      <c r="F90" s="75">
        <v>3157.18</v>
      </c>
      <c r="G90" s="76"/>
      <c r="H90" s="77"/>
      <c r="I90" s="78" t="s">
        <v>39</v>
      </c>
      <c r="J90" s="79">
        <f>IF(I90="Less(-)",-1,1)</f>
        <v>1</v>
      </c>
      <c r="K90" s="80" t="s">
        <v>64</v>
      </c>
      <c r="L90" s="80" t="s">
        <v>7</v>
      </c>
      <c r="M90" s="81"/>
      <c r="N90" s="76"/>
      <c r="O90" s="76"/>
      <c r="P90" s="82"/>
      <c r="Q90" s="76"/>
      <c r="R90" s="76"/>
      <c r="S90" s="82"/>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4">
        <f t="shared" si="7"/>
        <v>39780.47</v>
      </c>
      <c r="BB90" s="85">
        <f>BA90+SUM(N90:AZ90)</f>
        <v>39780.47</v>
      </c>
      <c r="BC90" s="86" t="str">
        <f>SpellNumber(L90,BB90)</f>
        <v>INR  Thirty Nine Thousand Seven Hundred &amp; Eighty  and Paise Forty Seven Only</v>
      </c>
      <c r="BD90" s="87">
        <v>2791</v>
      </c>
      <c r="BE90" s="87">
        <f t="shared" si="8"/>
        <v>3157.18</v>
      </c>
      <c r="BF90" s="87">
        <f t="shared" si="9"/>
        <v>35166.6</v>
      </c>
      <c r="IB90" s="89"/>
      <c r="IC90" s="89"/>
      <c r="ID90" s="89"/>
      <c r="IE90" s="89"/>
      <c r="IF90" s="89"/>
    </row>
    <row r="91" spans="1:240" s="88" customFormat="1" ht="300">
      <c r="A91" s="90">
        <v>79</v>
      </c>
      <c r="B91" s="71" t="s">
        <v>477</v>
      </c>
      <c r="C91" s="72" t="s">
        <v>130</v>
      </c>
      <c r="D91" s="73">
        <v>49.245</v>
      </c>
      <c r="E91" s="74" t="s">
        <v>384</v>
      </c>
      <c r="F91" s="75">
        <v>2487.51</v>
      </c>
      <c r="G91" s="76"/>
      <c r="H91" s="77"/>
      <c r="I91" s="78" t="s">
        <v>39</v>
      </c>
      <c r="J91" s="79">
        <f t="shared" si="10"/>
        <v>1</v>
      </c>
      <c r="K91" s="80" t="s">
        <v>64</v>
      </c>
      <c r="L91" s="80" t="s">
        <v>7</v>
      </c>
      <c r="M91" s="81"/>
      <c r="N91" s="76"/>
      <c r="O91" s="76"/>
      <c r="P91" s="82"/>
      <c r="Q91" s="76"/>
      <c r="R91" s="76"/>
      <c r="S91" s="82"/>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4">
        <f t="shared" si="7"/>
        <v>122497.43</v>
      </c>
      <c r="BB91" s="85">
        <f t="shared" si="11"/>
        <v>122497.43</v>
      </c>
      <c r="BC91" s="86" t="str">
        <f t="shared" si="12"/>
        <v>INR  One Lakh Twenty Two Thousand Four Hundred &amp; Ninety Seven  and Paise Forty Three Only</v>
      </c>
      <c r="BD91" s="87">
        <v>2199</v>
      </c>
      <c r="BE91" s="87">
        <f t="shared" si="8"/>
        <v>2487.51</v>
      </c>
      <c r="BF91" s="87">
        <f t="shared" si="9"/>
        <v>108289.76</v>
      </c>
      <c r="IB91" s="89"/>
      <c r="IC91" s="89"/>
      <c r="ID91" s="89"/>
      <c r="IE91" s="89"/>
      <c r="IF91" s="89"/>
    </row>
    <row r="92" spans="1:240" s="88" customFormat="1" ht="300">
      <c r="A92" s="70">
        <v>80</v>
      </c>
      <c r="B92" s="71" t="s">
        <v>478</v>
      </c>
      <c r="C92" s="72" t="s">
        <v>131</v>
      </c>
      <c r="D92" s="73">
        <v>31.44</v>
      </c>
      <c r="E92" s="74" t="s">
        <v>384</v>
      </c>
      <c r="F92" s="75">
        <v>2517.36</v>
      </c>
      <c r="G92" s="76"/>
      <c r="H92" s="77"/>
      <c r="I92" s="78" t="s">
        <v>39</v>
      </c>
      <c r="J92" s="79">
        <f t="shared" si="10"/>
        <v>1</v>
      </c>
      <c r="K92" s="80" t="s">
        <v>64</v>
      </c>
      <c r="L92" s="80" t="s">
        <v>7</v>
      </c>
      <c r="M92" s="81"/>
      <c r="N92" s="76"/>
      <c r="O92" s="76"/>
      <c r="P92" s="82"/>
      <c r="Q92" s="76"/>
      <c r="R92" s="76"/>
      <c r="S92" s="82"/>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4">
        <f t="shared" si="7"/>
        <v>79145.8</v>
      </c>
      <c r="BB92" s="85">
        <f t="shared" si="11"/>
        <v>79145.8</v>
      </c>
      <c r="BC92" s="86" t="str">
        <f t="shared" si="12"/>
        <v>INR  Seventy Nine Thousand One Hundred &amp; Forty Five  and Paise Eighty Only</v>
      </c>
      <c r="BD92" s="87">
        <v>2225.39</v>
      </c>
      <c r="BE92" s="87">
        <f t="shared" si="8"/>
        <v>2517.36</v>
      </c>
      <c r="BF92" s="87">
        <f t="shared" si="9"/>
        <v>69966.26</v>
      </c>
      <c r="IB92" s="89"/>
      <c r="IC92" s="89"/>
      <c r="ID92" s="89"/>
      <c r="IE92" s="89"/>
      <c r="IF92" s="89"/>
    </row>
    <row r="93" spans="1:240" s="88" customFormat="1" ht="285">
      <c r="A93" s="90">
        <v>81</v>
      </c>
      <c r="B93" s="71" t="s">
        <v>479</v>
      </c>
      <c r="C93" s="72" t="s">
        <v>132</v>
      </c>
      <c r="D93" s="73">
        <v>3.645</v>
      </c>
      <c r="E93" s="74" t="s">
        <v>384</v>
      </c>
      <c r="F93" s="75">
        <v>1705.85</v>
      </c>
      <c r="G93" s="76"/>
      <c r="H93" s="77"/>
      <c r="I93" s="78" t="s">
        <v>39</v>
      </c>
      <c r="J93" s="79">
        <f t="shared" si="10"/>
        <v>1</v>
      </c>
      <c r="K93" s="80" t="s">
        <v>64</v>
      </c>
      <c r="L93" s="80" t="s">
        <v>7</v>
      </c>
      <c r="M93" s="81"/>
      <c r="N93" s="76"/>
      <c r="O93" s="76"/>
      <c r="P93" s="82"/>
      <c r="Q93" s="76"/>
      <c r="R93" s="76"/>
      <c r="S93" s="82"/>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4">
        <f t="shared" si="7"/>
        <v>6217.82</v>
      </c>
      <c r="BB93" s="85">
        <f t="shared" si="11"/>
        <v>6217.82</v>
      </c>
      <c r="BC93" s="86" t="str">
        <f t="shared" si="12"/>
        <v>INR  Six Thousand Two Hundred &amp; Seventeen  and Paise Eighty Two Only</v>
      </c>
      <c r="BD93" s="87">
        <v>1508</v>
      </c>
      <c r="BE93" s="87">
        <f t="shared" si="8"/>
        <v>1705.85</v>
      </c>
      <c r="BF93" s="87">
        <f t="shared" si="9"/>
        <v>5496.66</v>
      </c>
      <c r="IB93" s="89"/>
      <c r="IC93" s="89"/>
      <c r="ID93" s="89"/>
      <c r="IE93" s="89"/>
      <c r="IF93" s="89"/>
    </row>
    <row r="94" spans="1:240" s="88" customFormat="1" ht="285">
      <c r="A94" s="70">
        <v>82</v>
      </c>
      <c r="B94" s="71" t="s">
        <v>480</v>
      </c>
      <c r="C94" s="72" t="s">
        <v>133</v>
      </c>
      <c r="D94" s="73">
        <v>1.62</v>
      </c>
      <c r="E94" s="74" t="s">
        <v>384</v>
      </c>
      <c r="F94" s="75">
        <v>1726.32</v>
      </c>
      <c r="G94" s="76"/>
      <c r="H94" s="77"/>
      <c r="I94" s="78" t="s">
        <v>39</v>
      </c>
      <c r="J94" s="79">
        <f t="shared" si="10"/>
        <v>1</v>
      </c>
      <c r="K94" s="80" t="s">
        <v>64</v>
      </c>
      <c r="L94" s="80" t="s">
        <v>7</v>
      </c>
      <c r="M94" s="81"/>
      <c r="N94" s="76"/>
      <c r="O94" s="76"/>
      <c r="P94" s="82"/>
      <c r="Q94" s="76"/>
      <c r="R94" s="76"/>
      <c r="S94" s="82"/>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4">
        <f t="shared" si="7"/>
        <v>2796.64</v>
      </c>
      <c r="BB94" s="85">
        <f t="shared" si="11"/>
        <v>2796.64</v>
      </c>
      <c r="BC94" s="86" t="str">
        <f t="shared" si="12"/>
        <v>INR  Two Thousand Seven Hundred &amp; Ninety Six  and Paise Sixty Four Only</v>
      </c>
      <c r="BD94" s="87">
        <v>1526.1</v>
      </c>
      <c r="BE94" s="87">
        <f t="shared" si="8"/>
        <v>1726.32</v>
      </c>
      <c r="BF94" s="87">
        <f t="shared" si="9"/>
        <v>2472.28</v>
      </c>
      <c r="IB94" s="89"/>
      <c r="IC94" s="89"/>
      <c r="ID94" s="89"/>
      <c r="IE94" s="89"/>
      <c r="IF94" s="89"/>
    </row>
    <row r="95" spans="1:240" s="88" customFormat="1" ht="64.5" customHeight="1">
      <c r="A95" s="90">
        <v>83</v>
      </c>
      <c r="B95" s="71" t="s">
        <v>481</v>
      </c>
      <c r="C95" s="72" t="s">
        <v>134</v>
      </c>
      <c r="D95" s="73">
        <v>89.109</v>
      </c>
      <c r="E95" s="74" t="s">
        <v>384</v>
      </c>
      <c r="F95" s="75">
        <v>606.32</v>
      </c>
      <c r="G95" s="76"/>
      <c r="H95" s="77"/>
      <c r="I95" s="78" t="s">
        <v>39</v>
      </c>
      <c r="J95" s="79">
        <f t="shared" si="10"/>
        <v>1</v>
      </c>
      <c r="K95" s="80" t="s">
        <v>64</v>
      </c>
      <c r="L95" s="80" t="s">
        <v>7</v>
      </c>
      <c r="M95" s="81"/>
      <c r="N95" s="76"/>
      <c r="O95" s="76"/>
      <c r="P95" s="82"/>
      <c r="Q95" s="76"/>
      <c r="R95" s="76"/>
      <c r="S95" s="82"/>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4">
        <f t="shared" si="7"/>
        <v>54028.57</v>
      </c>
      <c r="BB95" s="85">
        <f t="shared" si="11"/>
        <v>54028.57</v>
      </c>
      <c r="BC95" s="86" t="str">
        <f t="shared" si="12"/>
        <v>INR  Fifty Four Thousand  &amp;Twenty Eight  and Paise Fifty Seven Only</v>
      </c>
      <c r="BD95" s="87">
        <v>536</v>
      </c>
      <c r="BE95" s="87">
        <f t="shared" si="8"/>
        <v>606.32</v>
      </c>
      <c r="BF95" s="87">
        <f t="shared" si="9"/>
        <v>47762.42</v>
      </c>
      <c r="IB95" s="89"/>
      <c r="IC95" s="89"/>
      <c r="ID95" s="89"/>
      <c r="IE95" s="89"/>
      <c r="IF95" s="89"/>
    </row>
    <row r="96" spans="1:240" s="88" customFormat="1" ht="34.5" customHeight="1">
      <c r="A96" s="70">
        <v>84</v>
      </c>
      <c r="B96" s="71" t="s">
        <v>482</v>
      </c>
      <c r="C96" s="72" t="s">
        <v>135</v>
      </c>
      <c r="D96" s="73">
        <v>89.109</v>
      </c>
      <c r="E96" s="74" t="s">
        <v>384</v>
      </c>
      <c r="F96" s="75">
        <v>75.79</v>
      </c>
      <c r="G96" s="76"/>
      <c r="H96" s="77"/>
      <c r="I96" s="78" t="s">
        <v>39</v>
      </c>
      <c r="J96" s="79">
        <f t="shared" si="10"/>
        <v>1</v>
      </c>
      <c r="K96" s="80" t="s">
        <v>64</v>
      </c>
      <c r="L96" s="80" t="s">
        <v>7</v>
      </c>
      <c r="M96" s="81"/>
      <c r="N96" s="76"/>
      <c r="O96" s="76"/>
      <c r="P96" s="82"/>
      <c r="Q96" s="76"/>
      <c r="R96" s="76"/>
      <c r="S96" s="82"/>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4">
        <f t="shared" si="7"/>
        <v>6753.57</v>
      </c>
      <c r="BB96" s="85">
        <f t="shared" si="11"/>
        <v>6753.57</v>
      </c>
      <c r="BC96" s="86" t="str">
        <f t="shared" si="12"/>
        <v>INR  Six Thousand Seven Hundred &amp; Fifty Three  and Paise Fifty Seven Only</v>
      </c>
      <c r="BD96" s="87">
        <v>67</v>
      </c>
      <c r="BE96" s="87">
        <f t="shared" si="8"/>
        <v>75.79</v>
      </c>
      <c r="BF96" s="87">
        <f t="shared" si="9"/>
        <v>5970.3</v>
      </c>
      <c r="IB96" s="89"/>
      <c r="IC96" s="89"/>
      <c r="ID96" s="89"/>
      <c r="IE96" s="89"/>
      <c r="IF96" s="89"/>
    </row>
    <row r="97" spans="1:240" s="88" customFormat="1" ht="243.75" customHeight="1">
      <c r="A97" s="90">
        <v>85</v>
      </c>
      <c r="B97" s="71" t="s">
        <v>483</v>
      </c>
      <c r="C97" s="72" t="s">
        <v>136</v>
      </c>
      <c r="D97" s="73">
        <v>629.558</v>
      </c>
      <c r="E97" s="74" t="s">
        <v>383</v>
      </c>
      <c r="F97" s="75">
        <v>506.78</v>
      </c>
      <c r="G97" s="76"/>
      <c r="H97" s="77"/>
      <c r="I97" s="78" t="s">
        <v>39</v>
      </c>
      <c r="J97" s="79">
        <f t="shared" si="10"/>
        <v>1</v>
      </c>
      <c r="K97" s="80" t="s">
        <v>64</v>
      </c>
      <c r="L97" s="80" t="s">
        <v>7</v>
      </c>
      <c r="M97" s="81"/>
      <c r="N97" s="76"/>
      <c r="O97" s="76"/>
      <c r="P97" s="82"/>
      <c r="Q97" s="76"/>
      <c r="R97" s="76"/>
      <c r="S97" s="82"/>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4">
        <f t="shared" si="7"/>
        <v>319047.4</v>
      </c>
      <c r="BB97" s="85">
        <f t="shared" si="11"/>
        <v>319047.4</v>
      </c>
      <c r="BC97" s="86" t="str">
        <f t="shared" si="12"/>
        <v>INR  Three Lakh Nineteen Thousand  &amp;Forty Seven  and Paise Forty Only</v>
      </c>
      <c r="BD97" s="87">
        <v>448</v>
      </c>
      <c r="BE97" s="87">
        <f t="shared" si="8"/>
        <v>506.78</v>
      </c>
      <c r="BF97" s="87">
        <f t="shared" si="9"/>
        <v>282041.98</v>
      </c>
      <c r="IB97" s="89"/>
      <c r="IC97" s="89"/>
      <c r="ID97" s="89"/>
      <c r="IE97" s="89"/>
      <c r="IF97" s="89"/>
    </row>
    <row r="98" spans="1:240" s="88" customFormat="1" ht="64.5" customHeight="1">
      <c r="A98" s="70">
        <v>86</v>
      </c>
      <c r="B98" s="71" t="s">
        <v>484</v>
      </c>
      <c r="C98" s="72" t="s">
        <v>137</v>
      </c>
      <c r="D98" s="73">
        <v>96.855</v>
      </c>
      <c r="E98" s="74" t="s">
        <v>290</v>
      </c>
      <c r="F98" s="75">
        <v>529.4</v>
      </c>
      <c r="G98" s="76"/>
      <c r="H98" s="77"/>
      <c r="I98" s="78" t="s">
        <v>39</v>
      </c>
      <c r="J98" s="79">
        <f t="shared" si="10"/>
        <v>1</v>
      </c>
      <c r="K98" s="80" t="s">
        <v>64</v>
      </c>
      <c r="L98" s="80" t="s">
        <v>7</v>
      </c>
      <c r="M98" s="81"/>
      <c r="N98" s="76"/>
      <c r="O98" s="76"/>
      <c r="P98" s="82"/>
      <c r="Q98" s="76"/>
      <c r="R98" s="76"/>
      <c r="S98" s="82"/>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4">
        <f t="shared" si="7"/>
        <v>51275.04</v>
      </c>
      <c r="BB98" s="85">
        <f t="shared" si="11"/>
        <v>51275.04</v>
      </c>
      <c r="BC98" s="86" t="str">
        <f t="shared" si="12"/>
        <v>INR  Fifty One Thousand Two Hundred &amp; Seventy Five  and Paise Four Only</v>
      </c>
      <c r="BD98" s="87">
        <v>468</v>
      </c>
      <c r="BE98" s="87">
        <f t="shared" si="8"/>
        <v>529.4</v>
      </c>
      <c r="BF98" s="87">
        <f t="shared" si="9"/>
        <v>45328.14</v>
      </c>
      <c r="IB98" s="89"/>
      <c r="IC98" s="89"/>
      <c r="ID98" s="89"/>
      <c r="IE98" s="89"/>
      <c r="IF98" s="89"/>
    </row>
    <row r="99" spans="1:240" s="88" customFormat="1" ht="36" customHeight="1">
      <c r="A99" s="90">
        <v>87</v>
      </c>
      <c r="B99" s="71" t="s">
        <v>485</v>
      </c>
      <c r="C99" s="72" t="s">
        <v>138</v>
      </c>
      <c r="D99" s="73">
        <v>173</v>
      </c>
      <c r="E99" s="74" t="s">
        <v>287</v>
      </c>
      <c r="F99" s="75">
        <v>56.56</v>
      </c>
      <c r="G99" s="76"/>
      <c r="H99" s="77"/>
      <c r="I99" s="78" t="s">
        <v>39</v>
      </c>
      <c r="J99" s="79">
        <f t="shared" si="10"/>
        <v>1</v>
      </c>
      <c r="K99" s="80" t="s">
        <v>64</v>
      </c>
      <c r="L99" s="80" t="s">
        <v>7</v>
      </c>
      <c r="M99" s="81"/>
      <c r="N99" s="76"/>
      <c r="O99" s="76"/>
      <c r="P99" s="82"/>
      <c r="Q99" s="76"/>
      <c r="R99" s="76"/>
      <c r="S99" s="82"/>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4">
        <f t="shared" si="7"/>
        <v>9784.88</v>
      </c>
      <c r="BB99" s="85">
        <f t="shared" si="11"/>
        <v>9784.88</v>
      </c>
      <c r="BC99" s="86" t="str">
        <f t="shared" si="12"/>
        <v>INR  Nine Thousand Seven Hundred &amp; Eighty Four  and Paise Eighty Eight Only</v>
      </c>
      <c r="BD99" s="87">
        <v>50</v>
      </c>
      <c r="BE99" s="87">
        <f t="shared" si="8"/>
        <v>56.56</v>
      </c>
      <c r="BF99" s="87">
        <f t="shared" si="9"/>
        <v>8650</v>
      </c>
      <c r="IB99" s="89"/>
      <c r="IC99" s="89"/>
      <c r="ID99" s="89"/>
      <c r="IE99" s="89"/>
      <c r="IF99" s="89"/>
    </row>
    <row r="100" spans="1:240" s="88" customFormat="1" ht="33.75" customHeight="1">
      <c r="A100" s="70">
        <v>88</v>
      </c>
      <c r="B100" s="71" t="s">
        <v>486</v>
      </c>
      <c r="C100" s="72" t="s">
        <v>139</v>
      </c>
      <c r="D100" s="73">
        <v>173</v>
      </c>
      <c r="E100" s="74" t="s">
        <v>287</v>
      </c>
      <c r="F100" s="75">
        <v>39.59</v>
      </c>
      <c r="G100" s="76"/>
      <c r="H100" s="77"/>
      <c r="I100" s="78" t="s">
        <v>39</v>
      </c>
      <c r="J100" s="79">
        <f t="shared" si="10"/>
        <v>1</v>
      </c>
      <c r="K100" s="80" t="s">
        <v>64</v>
      </c>
      <c r="L100" s="80" t="s">
        <v>7</v>
      </c>
      <c r="M100" s="81"/>
      <c r="N100" s="76"/>
      <c r="O100" s="76"/>
      <c r="P100" s="82"/>
      <c r="Q100" s="76"/>
      <c r="R100" s="76"/>
      <c r="S100" s="82"/>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4">
        <f t="shared" si="7"/>
        <v>6849.07</v>
      </c>
      <c r="BB100" s="85">
        <f t="shared" si="11"/>
        <v>6849.07</v>
      </c>
      <c r="BC100" s="86" t="str">
        <f t="shared" si="12"/>
        <v>INR  Six Thousand Eight Hundred &amp; Forty Nine  and Paise Seven Only</v>
      </c>
      <c r="BD100" s="87">
        <v>35</v>
      </c>
      <c r="BE100" s="87">
        <f t="shared" si="8"/>
        <v>39.59</v>
      </c>
      <c r="BF100" s="87">
        <f t="shared" si="9"/>
        <v>6055</v>
      </c>
      <c r="IB100" s="89"/>
      <c r="IC100" s="89"/>
      <c r="ID100" s="89"/>
      <c r="IE100" s="89"/>
      <c r="IF100" s="89"/>
    </row>
    <row r="101" spans="1:240" s="88" customFormat="1" ht="90.75" customHeight="1">
      <c r="A101" s="90">
        <v>89</v>
      </c>
      <c r="B101" s="71" t="s">
        <v>487</v>
      </c>
      <c r="C101" s="72" t="s">
        <v>140</v>
      </c>
      <c r="D101" s="73">
        <v>21.569</v>
      </c>
      <c r="E101" s="74" t="s">
        <v>296</v>
      </c>
      <c r="F101" s="75">
        <v>10968.12</v>
      </c>
      <c r="G101" s="76"/>
      <c r="H101" s="77"/>
      <c r="I101" s="78" t="s">
        <v>39</v>
      </c>
      <c r="J101" s="79">
        <f t="shared" si="10"/>
        <v>1</v>
      </c>
      <c r="K101" s="80" t="s">
        <v>64</v>
      </c>
      <c r="L101" s="80" t="s">
        <v>7</v>
      </c>
      <c r="M101" s="81"/>
      <c r="N101" s="76"/>
      <c r="O101" s="76"/>
      <c r="P101" s="82"/>
      <c r="Q101" s="76"/>
      <c r="R101" s="76"/>
      <c r="S101" s="82"/>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4">
        <f t="shared" si="7"/>
        <v>236571.38</v>
      </c>
      <c r="BB101" s="85">
        <f t="shared" si="11"/>
        <v>236571.38</v>
      </c>
      <c r="BC101" s="86" t="str">
        <f t="shared" si="12"/>
        <v>INR  Two Lakh Thirty Six Thousand Five Hundred &amp; Seventy One  and Paise Thirty Eight Only</v>
      </c>
      <c r="BD101" s="87">
        <v>9696</v>
      </c>
      <c r="BE101" s="87">
        <f t="shared" si="8"/>
        <v>10968.12</v>
      </c>
      <c r="BF101" s="87">
        <f t="shared" si="9"/>
        <v>209133.02</v>
      </c>
      <c r="IB101" s="89"/>
      <c r="IC101" s="89"/>
      <c r="ID101" s="89"/>
      <c r="IE101" s="89"/>
      <c r="IF101" s="89"/>
    </row>
    <row r="102" spans="1:240" s="88" customFormat="1" ht="91.5" customHeight="1">
      <c r="A102" s="70">
        <v>90</v>
      </c>
      <c r="B102" s="71" t="s">
        <v>488</v>
      </c>
      <c r="C102" s="72" t="s">
        <v>141</v>
      </c>
      <c r="D102" s="73">
        <v>27.142</v>
      </c>
      <c r="E102" s="74" t="s">
        <v>296</v>
      </c>
      <c r="F102" s="75">
        <v>11077.8</v>
      </c>
      <c r="G102" s="76"/>
      <c r="H102" s="77"/>
      <c r="I102" s="78" t="s">
        <v>39</v>
      </c>
      <c r="J102" s="79">
        <f t="shared" si="10"/>
        <v>1</v>
      </c>
      <c r="K102" s="80" t="s">
        <v>64</v>
      </c>
      <c r="L102" s="80" t="s">
        <v>7</v>
      </c>
      <c r="M102" s="81"/>
      <c r="N102" s="76"/>
      <c r="O102" s="76"/>
      <c r="P102" s="82"/>
      <c r="Q102" s="76"/>
      <c r="R102" s="76"/>
      <c r="S102" s="82"/>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4">
        <f t="shared" si="7"/>
        <v>300673.65</v>
      </c>
      <c r="BB102" s="85">
        <f t="shared" si="11"/>
        <v>300673.65</v>
      </c>
      <c r="BC102" s="86" t="str">
        <f t="shared" si="12"/>
        <v>INR  Three Lakh Six Hundred &amp; Seventy Three  and Paise Sixty Five Only</v>
      </c>
      <c r="BD102" s="87">
        <v>9792.96</v>
      </c>
      <c r="BE102" s="87">
        <f t="shared" si="8"/>
        <v>11077.8</v>
      </c>
      <c r="BF102" s="87">
        <f t="shared" si="9"/>
        <v>265800.52</v>
      </c>
      <c r="IB102" s="89"/>
      <c r="IC102" s="89"/>
      <c r="ID102" s="89"/>
      <c r="IE102" s="89"/>
      <c r="IF102" s="89"/>
    </row>
    <row r="103" spans="1:240" s="88" customFormat="1" ht="91.5" customHeight="1">
      <c r="A103" s="90">
        <v>91</v>
      </c>
      <c r="B103" s="71" t="s">
        <v>489</v>
      </c>
      <c r="C103" s="72" t="s">
        <v>142</v>
      </c>
      <c r="D103" s="73">
        <v>7.139</v>
      </c>
      <c r="E103" s="74" t="s">
        <v>296</v>
      </c>
      <c r="F103" s="75">
        <v>11188.57</v>
      </c>
      <c r="G103" s="76"/>
      <c r="H103" s="77"/>
      <c r="I103" s="78" t="s">
        <v>39</v>
      </c>
      <c r="J103" s="79">
        <f t="shared" si="10"/>
        <v>1</v>
      </c>
      <c r="K103" s="80" t="s">
        <v>64</v>
      </c>
      <c r="L103" s="80" t="s">
        <v>7</v>
      </c>
      <c r="M103" s="81"/>
      <c r="N103" s="76"/>
      <c r="O103" s="76"/>
      <c r="P103" s="82"/>
      <c r="Q103" s="76"/>
      <c r="R103" s="76"/>
      <c r="S103" s="82"/>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4">
        <f t="shared" si="7"/>
        <v>79875.2</v>
      </c>
      <c r="BB103" s="85">
        <f t="shared" si="11"/>
        <v>79875.2</v>
      </c>
      <c r="BC103" s="86" t="str">
        <f t="shared" si="12"/>
        <v>INR  Seventy Nine Thousand Eight Hundred &amp; Seventy Five  and Paise Twenty Only</v>
      </c>
      <c r="BD103" s="87">
        <v>9890.89</v>
      </c>
      <c r="BE103" s="87">
        <f t="shared" si="8"/>
        <v>11188.57</v>
      </c>
      <c r="BF103" s="87">
        <f t="shared" si="9"/>
        <v>70611.06</v>
      </c>
      <c r="IB103" s="89"/>
      <c r="IC103" s="89"/>
      <c r="ID103" s="89"/>
      <c r="IE103" s="89"/>
      <c r="IF103" s="89"/>
    </row>
    <row r="104" spans="1:240" s="88" customFormat="1" ht="120">
      <c r="A104" s="70">
        <v>92</v>
      </c>
      <c r="B104" s="71" t="s">
        <v>490</v>
      </c>
      <c r="C104" s="72" t="s">
        <v>143</v>
      </c>
      <c r="D104" s="73">
        <v>20</v>
      </c>
      <c r="E104" s="74" t="s">
        <v>296</v>
      </c>
      <c r="F104" s="75">
        <v>11413.81</v>
      </c>
      <c r="G104" s="76"/>
      <c r="H104" s="77"/>
      <c r="I104" s="78" t="s">
        <v>39</v>
      </c>
      <c r="J104" s="79">
        <f t="shared" si="10"/>
        <v>1</v>
      </c>
      <c r="K104" s="80" t="s">
        <v>64</v>
      </c>
      <c r="L104" s="80" t="s">
        <v>7</v>
      </c>
      <c r="M104" s="81"/>
      <c r="N104" s="76"/>
      <c r="O104" s="76"/>
      <c r="P104" s="82"/>
      <c r="Q104" s="76"/>
      <c r="R104" s="76"/>
      <c r="S104" s="82"/>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4">
        <f t="shared" si="7"/>
        <v>228276.2</v>
      </c>
      <c r="BB104" s="85">
        <f t="shared" si="11"/>
        <v>228276.2</v>
      </c>
      <c r="BC104" s="86" t="str">
        <f t="shared" si="12"/>
        <v>INR  Two Lakh Twenty Eight Thousand Two Hundred &amp; Seventy Six  and Paise Twenty Only</v>
      </c>
      <c r="BD104" s="87">
        <v>10090</v>
      </c>
      <c r="BE104" s="87">
        <f t="shared" si="8"/>
        <v>11413.81</v>
      </c>
      <c r="BF104" s="87">
        <f t="shared" si="9"/>
        <v>201800</v>
      </c>
      <c r="IB104" s="89"/>
      <c r="IC104" s="89"/>
      <c r="ID104" s="89"/>
      <c r="IE104" s="89"/>
      <c r="IF104" s="89"/>
    </row>
    <row r="105" spans="1:240" s="88" customFormat="1" ht="49.5" customHeight="1">
      <c r="A105" s="90">
        <v>93</v>
      </c>
      <c r="B105" s="71" t="s">
        <v>491</v>
      </c>
      <c r="C105" s="72" t="s">
        <v>144</v>
      </c>
      <c r="D105" s="73">
        <v>55</v>
      </c>
      <c r="E105" s="74" t="s">
        <v>383</v>
      </c>
      <c r="F105" s="75">
        <v>462.66</v>
      </c>
      <c r="G105" s="76"/>
      <c r="H105" s="77"/>
      <c r="I105" s="78" t="s">
        <v>39</v>
      </c>
      <c r="J105" s="79">
        <f t="shared" si="10"/>
        <v>1</v>
      </c>
      <c r="K105" s="80" t="s">
        <v>64</v>
      </c>
      <c r="L105" s="80" t="s">
        <v>7</v>
      </c>
      <c r="M105" s="81"/>
      <c r="N105" s="76"/>
      <c r="O105" s="76"/>
      <c r="P105" s="82"/>
      <c r="Q105" s="76"/>
      <c r="R105" s="76"/>
      <c r="S105" s="82"/>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4">
        <f t="shared" si="7"/>
        <v>25446.3</v>
      </c>
      <c r="BB105" s="85">
        <f t="shared" si="11"/>
        <v>25446.3</v>
      </c>
      <c r="BC105" s="86" t="str">
        <f t="shared" si="12"/>
        <v>INR  Twenty Five Thousand Four Hundred &amp; Forty Six  and Paise Thirty Only</v>
      </c>
      <c r="BD105" s="87">
        <v>409</v>
      </c>
      <c r="BE105" s="87">
        <f t="shared" si="8"/>
        <v>462.66</v>
      </c>
      <c r="BF105" s="87">
        <f t="shared" si="9"/>
        <v>22495</v>
      </c>
      <c r="IB105" s="89"/>
      <c r="IC105" s="89"/>
      <c r="ID105" s="89"/>
      <c r="IE105" s="89"/>
      <c r="IF105" s="89"/>
    </row>
    <row r="106" spans="1:240" s="88" customFormat="1" ht="152.25" customHeight="1">
      <c r="A106" s="70">
        <v>94</v>
      </c>
      <c r="B106" s="71" t="s">
        <v>492</v>
      </c>
      <c r="C106" s="72" t="s">
        <v>145</v>
      </c>
      <c r="D106" s="73">
        <v>60</v>
      </c>
      <c r="E106" s="74" t="s">
        <v>286</v>
      </c>
      <c r="F106" s="75">
        <v>10267.9</v>
      </c>
      <c r="G106" s="76"/>
      <c r="H106" s="77"/>
      <c r="I106" s="78" t="s">
        <v>39</v>
      </c>
      <c r="J106" s="79">
        <f t="shared" si="10"/>
        <v>1</v>
      </c>
      <c r="K106" s="80" t="s">
        <v>64</v>
      </c>
      <c r="L106" s="80" t="s">
        <v>7</v>
      </c>
      <c r="M106" s="81"/>
      <c r="N106" s="76"/>
      <c r="O106" s="76"/>
      <c r="P106" s="82"/>
      <c r="Q106" s="76"/>
      <c r="R106" s="76"/>
      <c r="S106" s="82"/>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4">
        <f t="shared" si="7"/>
        <v>616074</v>
      </c>
      <c r="BB106" s="85">
        <f t="shared" si="11"/>
        <v>616074</v>
      </c>
      <c r="BC106" s="86" t="str">
        <f t="shared" si="12"/>
        <v>INR  Six Lakh Sixteen Thousand  &amp;Seventy Four  Only</v>
      </c>
      <c r="BD106" s="87">
        <v>9077</v>
      </c>
      <c r="BE106" s="87">
        <f t="shared" si="8"/>
        <v>10267.9</v>
      </c>
      <c r="BF106" s="87">
        <f t="shared" si="9"/>
        <v>544620</v>
      </c>
      <c r="IB106" s="89"/>
      <c r="IC106" s="89"/>
      <c r="ID106" s="89"/>
      <c r="IE106" s="89"/>
      <c r="IF106" s="89"/>
    </row>
    <row r="107" spans="1:240" s="88" customFormat="1" ht="150">
      <c r="A107" s="90">
        <v>95</v>
      </c>
      <c r="B107" s="71" t="s">
        <v>493</v>
      </c>
      <c r="C107" s="72" t="s">
        <v>146</v>
      </c>
      <c r="D107" s="73">
        <v>14.931</v>
      </c>
      <c r="E107" s="74" t="s">
        <v>384</v>
      </c>
      <c r="F107" s="75">
        <v>4898.1</v>
      </c>
      <c r="G107" s="76"/>
      <c r="H107" s="77"/>
      <c r="I107" s="78" t="s">
        <v>39</v>
      </c>
      <c r="J107" s="79">
        <f t="shared" si="10"/>
        <v>1</v>
      </c>
      <c r="K107" s="80" t="s">
        <v>64</v>
      </c>
      <c r="L107" s="80" t="s">
        <v>7</v>
      </c>
      <c r="M107" s="81"/>
      <c r="N107" s="76"/>
      <c r="O107" s="76"/>
      <c r="P107" s="82"/>
      <c r="Q107" s="76"/>
      <c r="R107" s="76"/>
      <c r="S107" s="82"/>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4">
        <f t="shared" si="7"/>
        <v>73133.53</v>
      </c>
      <c r="BB107" s="85">
        <f t="shared" si="11"/>
        <v>73133.53</v>
      </c>
      <c r="BC107" s="86" t="str">
        <f t="shared" si="12"/>
        <v>INR  Seventy Three Thousand One Hundred &amp; Thirty Three  and Paise Fifty Three Only</v>
      </c>
      <c r="BD107" s="87">
        <v>4330</v>
      </c>
      <c r="BE107" s="87">
        <f t="shared" si="8"/>
        <v>4898.1</v>
      </c>
      <c r="BF107" s="87">
        <f t="shared" si="9"/>
        <v>64651.23</v>
      </c>
      <c r="IB107" s="89"/>
      <c r="IC107" s="89"/>
      <c r="ID107" s="89"/>
      <c r="IE107" s="89"/>
      <c r="IF107" s="89"/>
    </row>
    <row r="108" spans="1:240" s="88" customFormat="1" ht="92.25" customHeight="1">
      <c r="A108" s="70">
        <v>96</v>
      </c>
      <c r="B108" s="71" t="s">
        <v>494</v>
      </c>
      <c r="C108" s="72" t="s">
        <v>147</v>
      </c>
      <c r="D108" s="73">
        <v>499</v>
      </c>
      <c r="E108" s="74" t="s">
        <v>287</v>
      </c>
      <c r="F108" s="75">
        <v>32.8</v>
      </c>
      <c r="G108" s="76"/>
      <c r="H108" s="77"/>
      <c r="I108" s="78" t="s">
        <v>39</v>
      </c>
      <c r="J108" s="79">
        <f t="shared" si="10"/>
        <v>1</v>
      </c>
      <c r="K108" s="80" t="s">
        <v>64</v>
      </c>
      <c r="L108" s="80" t="s">
        <v>7</v>
      </c>
      <c r="M108" s="81"/>
      <c r="N108" s="76"/>
      <c r="O108" s="76"/>
      <c r="P108" s="82"/>
      <c r="Q108" s="76"/>
      <c r="R108" s="76"/>
      <c r="S108" s="82"/>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4">
        <f t="shared" si="7"/>
        <v>16367.2</v>
      </c>
      <c r="BB108" s="85">
        <f t="shared" si="11"/>
        <v>16367.2</v>
      </c>
      <c r="BC108" s="86" t="str">
        <f t="shared" si="12"/>
        <v>INR  Sixteen Thousand Three Hundred &amp; Sixty Seven  and Paise Twenty Only</v>
      </c>
      <c r="BD108" s="87">
        <v>29</v>
      </c>
      <c r="BE108" s="87">
        <f t="shared" si="8"/>
        <v>32.8</v>
      </c>
      <c r="BF108" s="87">
        <f t="shared" si="9"/>
        <v>14471</v>
      </c>
      <c r="IB108" s="89"/>
      <c r="IC108" s="89"/>
      <c r="ID108" s="89"/>
      <c r="IE108" s="89"/>
      <c r="IF108" s="89"/>
    </row>
    <row r="109" spans="1:240" s="88" customFormat="1" ht="49.5" customHeight="1">
      <c r="A109" s="90">
        <v>97</v>
      </c>
      <c r="B109" s="71" t="s">
        <v>495</v>
      </c>
      <c r="C109" s="72" t="s">
        <v>148</v>
      </c>
      <c r="D109" s="73">
        <v>199</v>
      </c>
      <c r="E109" s="74" t="s">
        <v>287</v>
      </c>
      <c r="F109" s="75">
        <v>48.64</v>
      </c>
      <c r="G109" s="76"/>
      <c r="H109" s="77"/>
      <c r="I109" s="78" t="s">
        <v>39</v>
      </c>
      <c r="J109" s="79">
        <f t="shared" si="10"/>
        <v>1</v>
      </c>
      <c r="K109" s="80" t="s">
        <v>64</v>
      </c>
      <c r="L109" s="80" t="s">
        <v>7</v>
      </c>
      <c r="M109" s="81"/>
      <c r="N109" s="76"/>
      <c r="O109" s="76"/>
      <c r="P109" s="82"/>
      <c r="Q109" s="76"/>
      <c r="R109" s="76"/>
      <c r="S109" s="82"/>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4">
        <f t="shared" si="7"/>
        <v>9679.36</v>
      </c>
      <c r="BB109" s="85">
        <f t="shared" si="11"/>
        <v>9679.36</v>
      </c>
      <c r="BC109" s="86" t="str">
        <f t="shared" si="12"/>
        <v>INR  Nine Thousand Six Hundred &amp; Seventy Nine  and Paise Thirty Six Only</v>
      </c>
      <c r="BD109" s="87">
        <v>43</v>
      </c>
      <c r="BE109" s="87">
        <f t="shared" si="8"/>
        <v>48.64</v>
      </c>
      <c r="BF109" s="87">
        <f t="shared" si="9"/>
        <v>8557</v>
      </c>
      <c r="IB109" s="89"/>
      <c r="IC109" s="89"/>
      <c r="ID109" s="89"/>
      <c r="IE109" s="89"/>
      <c r="IF109" s="89"/>
    </row>
    <row r="110" spans="1:240" s="88" customFormat="1" ht="48.75" customHeight="1">
      <c r="A110" s="70">
        <v>98</v>
      </c>
      <c r="B110" s="71" t="s">
        <v>496</v>
      </c>
      <c r="C110" s="72" t="s">
        <v>149</v>
      </c>
      <c r="D110" s="73">
        <v>67</v>
      </c>
      <c r="E110" s="74" t="s">
        <v>287</v>
      </c>
      <c r="F110" s="75">
        <v>179.86</v>
      </c>
      <c r="G110" s="76"/>
      <c r="H110" s="77"/>
      <c r="I110" s="78" t="s">
        <v>39</v>
      </c>
      <c r="J110" s="79">
        <f t="shared" si="10"/>
        <v>1</v>
      </c>
      <c r="K110" s="80" t="s">
        <v>64</v>
      </c>
      <c r="L110" s="80" t="s">
        <v>7</v>
      </c>
      <c r="M110" s="81"/>
      <c r="N110" s="76"/>
      <c r="O110" s="76"/>
      <c r="P110" s="82"/>
      <c r="Q110" s="76"/>
      <c r="R110" s="76"/>
      <c r="S110" s="82"/>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4">
        <f t="shared" si="7"/>
        <v>12050.62</v>
      </c>
      <c r="BB110" s="85">
        <f t="shared" si="11"/>
        <v>12050.62</v>
      </c>
      <c r="BC110" s="86" t="str">
        <f t="shared" si="12"/>
        <v>INR  Twelve Thousand  &amp;Fifty  and Paise Sixty Two Only</v>
      </c>
      <c r="BD110" s="87">
        <v>159</v>
      </c>
      <c r="BE110" s="87">
        <f t="shared" si="8"/>
        <v>179.86</v>
      </c>
      <c r="BF110" s="87">
        <f t="shared" si="9"/>
        <v>10653</v>
      </c>
      <c r="IB110" s="89"/>
      <c r="IC110" s="89"/>
      <c r="ID110" s="89"/>
      <c r="IE110" s="89"/>
      <c r="IF110" s="89"/>
    </row>
    <row r="111" spans="1:240" s="88" customFormat="1" ht="34.5" customHeight="1">
      <c r="A111" s="90">
        <v>99</v>
      </c>
      <c r="B111" s="71" t="s">
        <v>497</v>
      </c>
      <c r="C111" s="72" t="s">
        <v>150</v>
      </c>
      <c r="D111" s="73">
        <v>133</v>
      </c>
      <c r="E111" s="74" t="s">
        <v>287</v>
      </c>
      <c r="F111" s="75">
        <v>79.18</v>
      </c>
      <c r="G111" s="76"/>
      <c r="H111" s="77"/>
      <c r="I111" s="78" t="s">
        <v>39</v>
      </c>
      <c r="J111" s="79">
        <f t="shared" si="10"/>
        <v>1</v>
      </c>
      <c r="K111" s="80" t="s">
        <v>64</v>
      </c>
      <c r="L111" s="80" t="s">
        <v>7</v>
      </c>
      <c r="M111" s="81"/>
      <c r="N111" s="76"/>
      <c r="O111" s="76"/>
      <c r="P111" s="82"/>
      <c r="Q111" s="76"/>
      <c r="R111" s="76"/>
      <c r="S111" s="82"/>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4">
        <f t="shared" si="7"/>
        <v>10530.94</v>
      </c>
      <c r="BB111" s="85">
        <f t="shared" si="11"/>
        <v>10530.94</v>
      </c>
      <c r="BC111" s="86" t="str">
        <f t="shared" si="12"/>
        <v>INR  Ten Thousand Five Hundred &amp; Thirty  and Paise Ninety Four Only</v>
      </c>
      <c r="BD111" s="87">
        <v>70</v>
      </c>
      <c r="BE111" s="87">
        <f t="shared" si="8"/>
        <v>79.18</v>
      </c>
      <c r="BF111" s="87">
        <f t="shared" si="9"/>
        <v>9310</v>
      </c>
      <c r="IB111" s="89"/>
      <c r="IC111" s="89"/>
      <c r="ID111" s="89"/>
      <c r="IE111" s="89"/>
      <c r="IF111" s="89"/>
    </row>
    <row r="112" spans="1:240" s="88" customFormat="1" ht="36" customHeight="1">
      <c r="A112" s="70">
        <v>100</v>
      </c>
      <c r="B112" s="71" t="s">
        <v>498</v>
      </c>
      <c r="C112" s="72" t="s">
        <v>151</v>
      </c>
      <c r="D112" s="73">
        <v>67</v>
      </c>
      <c r="E112" s="74" t="s">
        <v>287</v>
      </c>
      <c r="F112" s="75">
        <v>1883.45</v>
      </c>
      <c r="G112" s="76"/>
      <c r="H112" s="77"/>
      <c r="I112" s="78" t="s">
        <v>39</v>
      </c>
      <c r="J112" s="79">
        <f t="shared" si="10"/>
        <v>1</v>
      </c>
      <c r="K112" s="80" t="s">
        <v>64</v>
      </c>
      <c r="L112" s="80" t="s">
        <v>7</v>
      </c>
      <c r="M112" s="81"/>
      <c r="N112" s="76"/>
      <c r="O112" s="76"/>
      <c r="P112" s="82"/>
      <c r="Q112" s="76"/>
      <c r="R112" s="76"/>
      <c r="S112" s="82"/>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4">
        <f t="shared" si="7"/>
        <v>126191.15</v>
      </c>
      <c r="BB112" s="85">
        <f t="shared" si="11"/>
        <v>126191.15</v>
      </c>
      <c r="BC112" s="86" t="str">
        <f t="shared" si="12"/>
        <v>INR  One Lakh Twenty Six Thousand One Hundred &amp; Ninety One  and Paise Fifteen Only</v>
      </c>
      <c r="BD112" s="87">
        <v>1665</v>
      </c>
      <c r="BE112" s="87">
        <f t="shared" si="8"/>
        <v>1883.45</v>
      </c>
      <c r="BF112" s="87">
        <f t="shared" si="9"/>
        <v>111555</v>
      </c>
      <c r="IB112" s="89"/>
      <c r="IC112" s="89"/>
      <c r="ID112" s="89"/>
      <c r="IE112" s="89"/>
      <c r="IF112" s="89"/>
    </row>
    <row r="113" spans="1:240" s="88" customFormat="1" ht="77.25" customHeight="1">
      <c r="A113" s="90">
        <v>101</v>
      </c>
      <c r="B113" s="71" t="s">
        <v>499</v>
      </c>
      <c r="C113" s="72" t="s">
        <v>152</v>
      </c>
      <c r="D113" s="73">
        <v>133</v>
      </c>
      <c r="E113" s="74" t="s">
        <v>287</v>
      </c>
      <c r="F113" s="75">
        <v>111.99</v>
      </c>
      <c r="G113" s="76"/>
      <c r="H113" s="77"/>
      <c r="I113" s="78" t="s">
        <v>39</v>
      </c>
      <c r="J113" s="79">
        <f t="shared" si="10"/>
        <v>1</v>
      </c>
      <c r="K113" s="80" t="s">
        <v>64</v>
      </c>
      <c r="L113" s="80" t="s">
        <v>7</v>
      </c>
      <c r="M113" s="81"/>
      <c r="N113" s="76"/>
      <c r="O113" s="76"/>
      <c r="P113" s="82"/>
      <c r="Q113" s="76"/>
      <c r="R113" s="76"/>
      <c r="S113" s="82"/>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4">
        <f t="shared" si="7"/>
        <v>14894.67</v>
      </c>
      <c r="BB113" s="85">
        <f t="shared" si="11"/>
        <v>14894.67</v>
      </c>
      <c r="BC113" s="86" t="str">
        <f t="shared" si="12"/>
        <v>INR  Fourteen Thousand Eight Hundred &amp; Ninety Four  and Paise Sixty Seven Only</v>
      </c>
      <c r="BD113" s="87">
        <v>99</v>
      </c>
      <c r="BE113" s="87">
        <f t="shared" si="8"/>
        <v>111.99</v>
      </c>
      <c r="BF113" s="87">
        <f t="shared" si="9"/>
        <v>13167</v>
      </c>
      <c r="IB113" s="89"/>
      <c r="IC113" s="89"/>
      <c r="ID113" s="89"/>
      <c r="IE113" s="89"/>
      <c r="IF113" s="89"/>
    </row>
    <row r="114" spans="1:240" s="88" customFormat="1" ht="91.5" customHeight="1">
      <c r="A114" s="70">
        <v>102</v>
      </c>
      <c r="B114" s="71" t="s">
        <v>500</v>
      </c>
      <c r="C114" s="72" t="s">
        <v>153</v>
      </c>
      <c r="D114" s="73">
        <v>133</v>
      </c>
      <c r="E114" s="74" t="s">
        <v>287</v>
      </c>
      <c r="F114" s="75">
        <v>116.51</v>
      </c>
      <c r="G114" s="76"/>
      <c r="H114" s="77"/>
      <c r="I114" s="78" t="s">
        <v>39</v>
      </c>
      <c r="J114" s="79">
        <f t="shared" si="10"/>
        <v>1</v>
      </c>
      <c r="K114" s="80" t="s">
        <v>64</v>
      </c>
      <c r="L114" s="80" t="s">
        <v>7</v>
      </c>
      <c r="M114" s="81"/>
      <c r="N114" s="76"/>
      <c r="O114" s="76"/>
      <c r="P114" s="82"/>
      <c r="Q114" s="76"/>
      <c r="R114" s="76"/>
      <c r="S114" s="82"/>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4">
        <f t="shared" si="7"/>
        <v>15495.83</v>
      </c>
      <c r="BB114" s="85">
        <f t="shared" si="11"/>
        <v>15495.83</v>
      </c>
      <c r="BC114" s="86" t="str">
        <f t="shared" si="12"/>
        <v>INR  Fifteen Thousand Four Hundred &amp; Ninety Five  and Paise Eighty Three Only</v>
      </c>
      <c r="BD114" s="87">
        <v>103</v>
      </c>
      <c r="BE114" s="87">
        <f t="shared" si="8"/>
        <v>116.51</v>
      </c>
      <c r="BF114" s="87">
        <f t="shared" si="9"/>
        <v>13699</v>
      </c>
      <c r="IB114" s="89"/>
      <c r="IC114" s="89"/>
      <c r="ID114" s="89"/>
      <c r="IE114" s="89"/>
      <c r="IF114" s="89"/>
    </row>
    <row r="115" spans="1:240" s="88" customFormat="1" ht="108.75" customHeight="1">
      <c r="A115" s="90">
        <v>103</v>
      </c>
      <c r="B115" s="71" t="s">
        <v>501</v>
      </c>
      <c r="C115" s="72" t="s">
        <v>154</v>
      </c>
      <c r="D115" s="73">
        <v>896.837</v>
      </c>
      <c r="E115" s="74" t="s">
        <v>291</v>
      </c>
      <c r="F115" s="75">
        <v>290.72</v>
      </c>
      <c r="G115" s="76"/>
      <c r="H115" s="77"/>
      <c r="I115" s="78" t="s">
        <v>39</v>
      </c>
      <c r="J115" s="79">
        <f t="shared" si="10"/>
        <v>1</v>
      </c>
      <c r="K115" s="80" t="s">
        <v>64</v>
      </c>
      <c r="L115" s="80" t="s">
        <v>7</v>
      </c>
      <c r="M115" s="81"/>
      <c r="N115" s="76"/>
      <c r="O115" s="76"/>
      <c r="P115" s="82"/>
      <c r="Q115" s="76"/>
      <c r="R115" s="76"/>
      <c r="S115" s="82"/>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4">
        <f t="shared" si="7"/>
        <v>260728.45</v>
      </c>
      <c r="BB115" s="85">
        <f t="shared" si="11"/>
        <v>260728.45</v>
      </c>
      <c r="BC115" s="86" t="str">
        <f t="shared" si="12"/>
        <v>INR  Two Lakh Sixty Thousand Seven Hundred &amp; Twenty Eight  and Paise Forty Five Only</v>
      </c>
      <c r="BD115" s="87">
        <v>257</v>
      </c>
      <c r="BE115" s="87">
        <f t="shared" si="8"/>
        <v>290.72</v>
      </c>
      <c r="BF115" s="87">
        <f t="shared" si="9"/>
        <v>230487.11</v>
      </c>
      <c r="IB115" s="89"/>
      <c r="IC115" s="89"/>
      <c r="ID115" s="89"/>
      <c r="IE115" s="89"/>
      <c r="IF115" s="89"/>
    </row>
    <row r="116" spans="1:240" s="88" customFormat="1" ht="78" customHeight="1">
      <c r="A116" s="70">
        <v>104</v>
      </c>
      <c r="B116" s="71" t="s">
        <v>502</v>
      </c>
      <c r="C116" s="72" t="s">
        <v>155</v>
      </c>
      <c r="D116" s="73">
        <v>62.348</v>
      </c>
      <c r="E116" s="74" t="s">
        <v>382</v>
      </c>
      <c r="F116" s="75">
        <v>5487.45</v>
      </c>
      <c r="G116" s="76"/>
      <c r="H116" s="77"/>
      <c r="I116" s="78" t="s">
        <v>39</v>
      </c>
      <c r="J116" s="79">
        <f t="shared" si="10"/>
        <v>1</v>
      </c>
      <c r="K116" s="80" t="s">
        <v>64</v>
      </c>
      <c r="L116" s="80" t="s">
        <v>7</v>
      </c>
      <c r="M116" s="81"/>
      <c r="N116" s="76"/>
      <c r="O116" s="76"/>
      <c r="P116" s="82"/>
      <c r="Q116" s="76"/>
      <c r="R116" s="76"/>
      <c r="S116" s="82"/>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4">
        <f t="shared" si="7"/>
        <v>342131.53</v>
      </c>
      <c r="BB116" s="85">
        <f t="shared" si="11"/>
        <v>342131.53</v>
      </c>
      <c r="BC116" s="86" t="str">
        <f t="shared" si="12"/>
        <v>INR  Three Lakh Forty Two Thousand One Hundred &amp; Thirty One  and Paise Fifty Three Only</v>
      </c>
      <c r="BD116" s="87">
        <v>4851</v>
      </c>
      <c r="BE116" s="87">
        <f t="shared" si="8"/>
        <v>5487.45</v>
      </c>
      <c r="BF116" s="87">
        <f t="shared" si="9"/>
        <v>302450.15</v>
      </c>
      <c r="IB116" s="89"/>
      <c r="IC116" s="89"/>
      <c r="ID116" s="89"/>
      <c r="IE116" s="89"/>
      <c r="IF116" s="89"/>
    </row>
    <row r="117" spans="1:240" s="88" customFormat="1" ht="90">
      <c r="A117" s="90">
        <v>105</v>
      </c>
      <c r="B117" s="71" t="s">
        <v>503</v>
      </c>
      <c r="C117" s="72" t="s">
        <v>156</v>
      </c>
      <c r="D117" s="73">
        <v>8.795</v>
      </c>
      <c r="E117" s="74" t="s">
        <v>290</v>
      </c>
      <c r="F117" s="75">
        <v>806.55</v>
      </c>
      <c r="G117" s="76"/>
      <c r="H117" s="77"/>
      <c r="I117" s="78" t="s">
        <v>39</v>
      </c>
      <c r="J117" s="79">
        <f t="shared" si="10"/>
        <v>1</v>
      </c>
      <c r="K117" s="80" t="s">
        <v>64</v>
      </c>
      <c r="L117" s="80" t="s">
        <v>7</v>
      </c>
      <c r="M117" s="81"/>
      <c r="N117" s="76"/>
      <c r="O117" s="76"/>
      <c r="P117" s="82"/>
      <c r="Q117" s="76"/>
      <c r="R117" s="76"/>
      <c r="S117" s="82"/>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4">
        <f t="shared" si="7"/>
        <v>7093.61</v>
      </c>
      <c r="BB117" s="85">
        <f t="shared" si="11"/>
        <v>7093.61</v>
      </c>
      <c r="BC117" s="86" t="str">
        <f t="shared" si="12"/>
        <v>INR  Seven Thousand  &amp;Ninety Three  and Paise Sixty One Only</v>
      </c>
      <c r="BD117" s="87">
        <v>713</v>
      </c>
      <c r="BE117" s="87">
        <f t="shared" si="8"/>
        <v>806.55</v>
      </c>
      <c r="BF117" s="87">
        <f t="shared" si="9"/>
        <v>6270.84</v>
      </c>
      <c r="IB117" s="89"/>
      <c r="IC117" s="89"/>
      <c r="ID117" s="89"/>
      <c r="IE117" s="89"/>
      <c r="IF117" s="89"/>
    </row>
    <row r="118" spans="1:240" s="88" customFormat="1" ht="122.25" customHeight="1">
      <c r="A118" s="70">
        <v>106</v>
      </c>
      <c r="B118" s="71" t="s">
        <v>504</v>
      </c>
      <c r="C118" s="72" t="s">
        <v>157</v>
      </c>
      <c r="D118" s="73">
        <v>300</v>
      </c>
      <c r="E118" s="74" t="s">
        <v>294</v>
      </c>
      <c r="F118" s="75">
        <v>461.53</v>
      </c>
      <c r="G118" s="76"/>
      <c r="H118" s="77"/>
      <c r="I118" s="78" t="s">
        <v>39</v>
      </c>
      <c r="J118" s="79">
        <f t="shared" si="10"/>
        <v>1</v>
      </c>
      <c r="K118" s="80" t="s">
        <v>64</v>
      </c>
      <c r="L118" s="80" t="s">
        <v>7</v>
      </c>
      <c r="M118" s="81"/>
      <c r="N118" s="76"/>
      <c r="O118" s="76"/>
      <c r="P118" s="82"/>
      <c r="Q118" s="76"/>
      <c r="R118" s="76"/>
      <c r="S118" s="82"/>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4">
        <f t="shared" si="7"/>
        <v>138459</v>
      </c>
      <c r="BB118" s="85">
        <f t="shared" si="11"/>
        <v>138459</v>
      </c>
      <c r="BC118" s="86" t="str">
        <f t="shared" si="12"/>
        <v>INR  One Lakh Thirty Eight Thousand Four Hundred &amp; Fifty Nine  Only</v>
      </c>
      <c r="BD118" s="87">
        <v>408</v>
      </c>
      <c r="BE118" s="87">
        <f t="shared" si="8"/>
        <v>461.53</v>
      </c>
      <c r="BF118" s="87">
        <f t="shared" si="9"/>
        <v>122400</v>
      </c>
      <c r="IB118" s="89"/>
      <c r="IC118" s="89"/>
      <c r="ID118" s="89"/>
      <c r="IE118" s="89"/>
      <c r="IF118" s="89"/>
    </row>
    <row r="119" spans="1:240" s="88" customFormat="1" ht="105">
      <c r="A119" s="90">
        <v>107</v>
      </c>
      <c r="B119" s="71" t="s">
        <v>505</v>
      </c>
      <c r="C119" s="72" t="s">
        <v>158</v>
      </c>
      <c r="D119" s="73">
        <v>900</v>
      </c>
      <c r="E119" s="74" t="s">
        <v>294</v>
      </c>
      <c r="F119" s="75">
        <v>3.48</v>
      </c>
      <c r="G119" s="76"/>
      <c r="H119" s="77"/>
      <c r="I119" s="78" t="s">
        <v>39</v>
      </c>
      <c r="J119" s="79">
        <f t="shared" si="10"/>
        <v>1</v>
      </c>
      <c r="K119" s="80" t="s">
        <v>64</v>
      </c>
      <c r="L119" s="80" t="s">
        <v>7</v>
      </c>
      <c r="M119" s="81"/>
      <c r="N119" s="76"/>
      <c r="O119" s="76"/>
      <c r="P119" s="82"/>
      <c r="Q119" s="76"/>
      <c r="R119" s="76"/>
      <c r="S119" s="82"/>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4">
        <f t="shared" si="7"/>
        <v>3132</v>
      </c>
      <c r="BB119" s="85">
        <f t="shared" si="11"/>
        <v>3132</v>
      </c>
      <c r="BC119" s="86" t="str">
        <f t="shared" si="12"/>
        <v>INR  Three Thousand One Hundred &amp; Thirty Two  Only</v>
      </c>
      <c r="BD119" s="87">
        <v>3.08</v>
      </c>
      <c r="BE119" s="87">
        <f t="shared" si="8"/>
        <v>3.48</v>
      </c>
      <c r="BF119" s="87">
        <f t="shared" si="9"/>
        <v>2772</v>
      </c>
      <c r="IB119" s="89"/>
      <c r="IC119" s="89"/>
      <c r="ID119" s="89"/>
      <c r="IE119" s="89"/>
      <c r="IF119" s="89"/>
    </row>
    <row r="120" spans="1:240" s="88" customFormat="1" ht="259.5" customHeight="1">
      <c r="A120" s="70">
        <v>108</v>
      </c>
      <c r="B120" s="71" t="s">
        <v>506</v>
      </c>
      <c r="C120" s="72" t="s">
        <v>159</v>
      </c>
      <c r="D120" s="68"/>
      <c r="E120" s="46"/>
      <c r="F120" s="47"/>
      <c r="G120" s="48"/>
      <c r="H120" s="48"/>
      <c r="I120" s="47"/>
      <c r="J120" s="49"/>
      <c r="K120" s="50"/>
      <c r="L120" s="50"/>
      <c r="M120" s="51"/>
      <c r="N120" s="52"/>
      <c r="O120" s="52"/>
      <c r="P120" s="53"/>
      <c r="Q120" s="52"/>
      <c r="R120" s="52"/>
      <c r="S120" s="53"/>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5"/>
      <c r="BB120" s="56"/>
      <c r="BC120" s="57"/>
      <c r="BE120" s="87">
        <f t="shared" si="8"/>
        <v>0</v>
      </c>
      <c r="BF120" s="87">
        <f t="shared" si="9"/>
        <v>0</v>
      </c>
      <c r="IB120" s="89"/>
      <c r="IC120" s="89"/>
      <c r="ID120" s="89"/>
      <c r="IE120" s="89"/>
      <c r="IF120" s="89"/>
    </row>
    <row r="121" spans="1:240" s="88" customFormat="1" ht="165">
      <c r="A121" s="90">
        <v>109</v>
      </c>
      <c r="B121" s="71" t="s">
        <v>507</v>
      </c>
      <c r="C121" s="72" t="s">
        <v>160</v>
      </c>
      <c r="D121" s="73">
        <v>1</v>
      </c>
      <c r="E121" s="74" t="s">
        <v>414</v>
      </c>
      <c r="F121" s="75">
        <v>82128.51</v>
      </c>
      <c r="G121" s="76"/>
      <c r="H121" s="77"/>
      <c r="I121" s="78" t="s">
        <v>39</v>
      </c>
      <c r="J121" s="79">
        <f t="shared" si="10"/>
        <v>1</v>
      </c>
      <c r="K121" s="80" t="s">
        <v>64</v>
      </c>
      <c r="L121" s="80" t="s">
        <v>7</v>
      </c>
      <c r="M121" s="81"/>
      <c r="N121" s="76"/>
      <c r="O121" s="76"/>
      <c r="P121" s="82"/>
      <c r="Q121" s="76"/>
      <c r="R121" s="76"/>
      <c r="S121" s="82"/>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4">
        <f t="shared" si="7"/>
        <v>82128.51</v>
      </c>
      <c r="BB121" s="85">
        <f t="shared" si="11"/>
        <v>82128.51</v>
      </c>
      <c r="BC121" s="86" t="str">
        <f t="shared" si="12"/>
        <v>INR  Eighty Two Thousand One Hundred &amp; Twenty Eight  and Paise Fifty One Only</v>
      </c>
      <c r="BD121" s="87">
        <v>72603</v>
      </c>
      <c r="BE121" s="87">
        <f t="shared" si="8"/>
        <v>82128.51</v>
      </c>
      <c r="BF121" s="87">
        <f t="shared" si="9"/>
        <v>72603</v>
      </c>
      <c r="IB121" s="89"/>
      <c r="IC121" s="89"/>
      <c r="ID121" s="89"/>
      <c r="IE121" s="89"/>
      <c r="IF121" s="89"/>
    </row>
    <row r="122" spans="1:240" s="88" customFormat="1" ht="139.5" customHeight="1">
      <c r="A122" s="70">
        <v>110</v>
      </c>
      <c r="B122" s="71" t="s">
        <v>508</v>
      </c>
      <c r="C122" s="72" t="s">
        <v>161</v>
      </c>
      <c r="D122" s="73">
        <v>300</v>
      </c>
      <c r="E122" s="74" t="s">
        <v>395</v>
      </c>
      <c r="F122" s="75">
        <v>579.58</v>
      </c>
      <c r="G122" s="76"/>
      <c r="H122" s="77"/>
      <c r="I122" s="78" t="s">
        <v>39</v>
      </c>
      <c r="J122" s="79">
        <f t="shared" si="10"/>
        <v>1</v>
      </c>
      <c r="K122" s="80" t="s">
        <v>64</v>
      </c>
      <c r="L122" s="80" t="s">
        <v>7</v>
      </c>
      <c r="M122" s="81"/>
      <c r="N122" s="76"/>
      <c r="O122" s="76"/>
      <c r="P122" s="82"/>
      <c r="Q122" s="76"/>
      <c r="R122" s="76"/>
      <c r="S122" s="82"/>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4">
        <f t="shared" si="7"/>
        <v>173874</v>
      </c>
      <c r="BB122" s="85">
        <f t="shared" si="11"/>
        <v>173874</v>
      </c>
      <c r="BC122" s="86" t="str">
        <f t="shared" si="12"/>
        <v>INR  One Lakh Seventy Three Thousand Eight Hundred &amp; Seventy Four  Only</v>
      </c>
      <c r="BD122" s="87">
        <v>512.36</v>
      </c>
      <c r="BE122" s="87">
        <f t="shared" si="8"/>
        <v>579.58</v>
      </c>
      <c r="BF122" s="87">
        <f t="shared" si="9"/>
        <v>153708</v>
      </c>
      <c r="IB122" s="89"/>
      <c r="IC122" s="89"/>
      <c r="ID122" s="89"/>
      <c r="IE122" s="89"/>
      <c r="IF122" s="89"/>
    </row>
    <row r="123" spans="1:240" s="88" customFormat="1" ht="285">
      <c r="A123" s="90">
        <v>111</v>
      </c>
      <c r="B123" s="71" t="s">
        <v>509</v>
      </c>
      <c r="C123" s="72" t="s">
        <v>162</v>
      </c>
      <c r="D123" s="73">
        <v>1125</v>
      </c>
      <c r="E123" s="74" t="s">
        <v>290</v>
      </c>
      <c r="F123" s="75">
        <v>1563.32</v>
      </c>
      <c r="G123" s="76"/>
      <c r="H123" s="77"/>
      <c r="I123" s="78" t="s">
        <v>39</v>
      </c>
      <c r="J123" s="79">
        <f t="shared" si="10"/>
        <v>1</v>
      </c>
      <c r="K123" s="80" t="s">
        <v>64</v>
      </c>
      <c r="L123" s="80" t="s">
        <v>7</v>
      </c>
      <c r="M123" s="81"/>
      <c r="N123" s="76"/>
      <c r="O123" s="76"/>
      <c r="P123" s="82"/>
      <c r="Q123" s="76"/>
      <c r="R123" s="76"/>
      <c r="S123" s="82"/>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4">
        <f t="shared" si="7"/>
        <v>1758735</v>
      </c>
      <c r="BB123" s="85">
        <f t="shared" si="11"/>
        <v>1758735</v>
      </c>
      <c r="BC123" s="86" t="str">
        <f t="shared" si="12"/>
        <v>INR  Seventeen Lakh Fifty Eight Thousand Seven Hundred &amp; Thirty Five  Only</v>
      </c>
      <c r="BD123" s="87">
        <v>1382</v>
      </c>
      <c r="BE123" s="87">
        <f t="shared" si="8"/>
        <v>1563.32</v>
      </c>
      <c r="BF123" s="87">
        <f t="shared" si="9"/>
        <v>1554750</v>
      </c>
      <c r="IB123" s="89"/>
      <c r="IC123" s="89"/>
      <c r="ID123" s="89"/>
      <c r="IE123" s="89"/>
      <c r="IF123" s="89"/>
    </row>
    <row r="124" spans="1:240" s="88" customFormat="1" ht="120">
      <c r="A124" s="70">
        <v>112</v>
      </c>
      <c r="B124" s="71" t="s">
        <v>510</v>
      </c>
      <c r="C124" s="72" t="s">
        <v>163</v>
      </c>
      <c r="D124" s="73">
        <v>600</v>
      </c>
      <c r="E124" s="74" t="s">
        <v>511</v>
      </c>
      <c r="F124" s="75">
        <v>81.66</v>
      </c>
      <c r="G124" s="76"/>
      <c r="H124" s="77"/>
      <c r="I124" s="78" t="s">
        <v>39</v>
      </c>
      <c r="J124" s="79">
        <f t="shared" si="10"/>
        <v>1</v>
      </c>
      <c r="K124" s="80" t="s">
        <v>64</v>
      </c>
      <c r="L124" s="80" t="s">
        <v>7</v>
      </c>
      <c r="M124" s="81"/>
      <c r="N124" s="76"/>
      <c r="O124" s="76"/>
      <c r="P124" s="82"/>
      <c r="Q124" s="76"/>
      <c r="R124" s="76"/>
      <c r="S124" s="82"/>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4">
        <f t="shared" si="7"/>
        <v>48996</v>
      </c>
      <c r="BB124" s="85">
        <f t="shared" si="11"/>
        <v>48996</v>
      </c>
      <c r="BC124" s="86" t="str">
        <f t="shared" si="12"/>
        <v>INR  Forty Eight Thousand Nine Hundred &amp; Ninety Six  Only</v>
      </c>
      <c r="BD124" s="87">
        <v>72.19</v>
      </c>
      <c r="BE124" s="87">
        <f t="shared" si="8"/>
        <v>81.66</v>
      </c>
      <c r="BF124" s="87">
        <f t="shared" si="9"/>
        <v>43314</v>
      </c>
      <c r="IB124" s="89"/>
      <c r="IC124" s="89"/>
      <c r="ID124" s="89"/>
      <c r="IE124" s="89"/>
      <c r="IF124" s="89"/>
    </row>
    <row r="125" spans="1:240" s="93" customFormat="1" ht="150.75" customHeight="1">
      <c r="A125" s="90">
        <v>113</v>
      </c>
      <c r="B125" s="71" t="s">
        <v>512</v>
      </c>
      <c r="C125" s="72" t="s">
        <v>164</v>
      </c>
      <c r="D125" s="73">
        <v>300</v>
      </c>
      <c r="E125" s="74" t="s">
        <v>290</v>
      </c>
      <c r="F125" s="75">
        <v>147.06</v>
      </c>
      <c r="G125" s="76"/>
      <c r="H125" s="77"/>
      <c r="I125" s="78" t="s">
        <v>39</v>
      </c>
      <c r="J125" s="79">
        <f>IF(I125="Less(-)",-1,1)</f>
        <v>1</v>
      </c>
      <c r="K125" s="80" t="s">
        <v>64</v>
      </c>
      <c r="L125" s="80" t="s">
        <v>7</v>
      </c>
      <c r="M125" s="81"/>
      <c r="N125" s="76"/>
      <c r="O125" s="76"/>
      <c r="P125" s="82"/>
      <c r="Q125" s="76"/>
      <c r="R125" s="76"/>
      <c r="S125" s="82"/>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4">
        <f t="shared" si="7"/>
        <v>44118</v>
      </c>
      <c r="BB125" s="85">
        <f>BA125+SUM(N125:AZ125)</f>
        <v>44118</v>
      </c>
      <c r="BC125" s="86" t="str">
        <f>SpellNumber(L125,BB125)</f>
        <v>INR  Forty Four Thousand One Hundred &amp; Eighteen  Only</v>
      </c>
      <c r="BD125" s="87">
        <v>130</v>
      </c>
      <c r="BE125" s="87">
        <f t="shared" si="8"/>
        <v>147.06</v>
      </c>
      <c r="BF125" s="87">
        <f t="shared" si="9"/>
        <v>39000</v>
      </c>
      <c r="IB125" s="94"/>
      <c r="IC125" s="94"/>
      <c r="ID125" s="94"/>
      <c r="IE125" s="94"/>
      <c r="IF125" s="94"/>
    </row>
    <row r="126" spans="1:240" s="93" customFormat="1" ht="150">
      <c r="A126" s="70">
        <v>114</v>
      </c>
      <c r="B126" s="71" t="s">
        <v>513</v>
      </c>
      <c r="C126" s="72" t="s">
        <v>165</v>
      </c>
      <c r="D126" s="73">
        <v>300</v>
      </c>
      <c r="E126" s="74" t="s">
        <v>290</v>
      </c>
      <c r="F126" s="75">
        <v>154.97</v>
      </c>
      <c r="G126" s="76"/>
      <c r="H126" s="77"/>
      <c r="I126" s="78" t="s">
        <v>39</v>
      </c>
      <c r="J126" s="79">
        <f>IF(I126="Less(-)",-1,1)</f>
        <v>1</v>
      </c>
      <c r="K126" s="80" t="s">
        <v>64</v>
      </c>
      <c r="L126" s="80" t="s">
        <v>7</v>
      </c>
      <c r="M126" s="81"/>
      <c r="N126" s="76"/>
      <c r="O126" s="76"/>
      <c r="P126" s="82"/>
      <c r="Q126" s="76"/>
      <c r="R126" s="76"/>
      <c r="S126" s="82"/>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4">
        <f t="shared" si="7"/>
        <v>46491</v>
      </c>
      <c r="BB126" s="85">
        <f>BA126+SUM(N126:AZ126)</f>
        <v>46491</v>
      </c>
      <c r="BC126" s="86" t="str">
        <f>SpellNumber(L126,BB126)</f>
        <v>INR  Forty Six Thousand Four Hundred &amp; Ninety One  Only</v>
      </c>
      <c r="BD126" s="92">
        <v>137</v>
      </c>
      <c r="BE126" s="87">
        <f t="shared" si="8"/>
        <v>154.97</v>
      </c>
      <c r="BF126" s="87">
        <f t="shared" si="9"/>
        <v>41100</v>
      </c>
      <c r="IB126" s="94"/>
      <c r="IC126" s="94"/>
      <c r="ID126" s="94"/>
      <c r="IE126" s="94"/>
      <c r="IF126" s="94"/>
    </row>
    <row r="127" spans="1:240" s="93" customFormat="1" ht="120">
      <c r="A127" s="90">
        <v>115</v>
      </c>
      <c r="B127" s="71" t="s">
        <v>514</v>
      </c>
      <c r="C127" s="72" t="s">
        <v>166</v>
      </c>
      <c r="D127" s="73">
        <v>300</v>
      </c>
      <c r="E127" s="74" t="s">
        <v>287</v>
      </c>
      <c r="F127" s="75">
        <v>122.17</v>
      </c>
      <c r="G127" s="76"/>
      <c r="H127" s="77"/>
      <c r="I127" s="78" t="s">
        <v>39</v>
      </c>
      <c r="J127" s="79">
        <f>IF(I127="Less(-)",-1,1)</f>
        <v>1</v>
      </c>
      <c r="K127" s="80" t="s">
        <v>64</v>
      </c>
      <c r="L127" s="80" t="s">
        <v>7</v>
      </c>
      <c r="M127" s="81"/>
      <c r="N127" s="76"/>
      <c r="O127" s="76"/>
      <c r="P127" s="82"/>
      <c r="Q127" s="76"/>
      <c r="R127" s="76"/>
      <c r="S127" s="82"/>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4">
        <f t="shared" si="7"/>
        <v>36651</v>
      </c>
      <c r="BB127" s="85">
        <f>BA127+SUM(N127:AZ127)</f>
        <v>36651</v>
      </c>
      <c r="BC127" s="86" t="str">
        <f>SpellNumber(L127,BB127)</f>
        <v>INR  Thirty Six Thousand Six Hundred &amp; Fifty One  Only</v>
      </c>
      <c r="BD127" s="92">
        <v>108</v>
      </c>
      <c r="BE127" s="87">
        <f t="shared" si="8"/>
        <v>122.17</v>
      </c>
      <c r="BF127" s="87">
        <f t="shared" si="9"/>
        <v>32400</v>
      </c>
      <c r="IB127" s="94"/>
      <c r="IC127" s="94"/>
      <c r="ID127" s="94"/>
      <c r="IE127" s="94"/>
      <c r="IF127" s="94"/>
    </row>
    <row r="128" spans="1:240" s="93" customFormat="1" ht="159.75" customHeight="1">
      <c r="A128" s="70">
        <v>116</v>
      </c>
      <c r="B128" s="71" t="s">
        <v>515</v>
      </c>
      <c r="C128" s="72" t="s">
        <v>167</v>
      </c>
      <c r="D128" s="73">
        <v>7.5</v>
      </c>
      <c r="E128" s="74" t="s">
        <v>290</v>
      </c>
      <c r="F128" s="75">
        <v>1013.56</v>
      </c>
      <c r="G128" s="76"/>
      <c r="H128" s="77"/>
      <c r="I128" s="78" t="s">
        <v>39</v>
      </c>
      <c r="J128" s="79">
        <f>IF(I128="Less(-)",-1,1)</f>
        <v>1</v>
      </c>
      <c r="K128" s="80" t="s">
        <v>64</v>
      </c>
      <c r="L128" s="80" t="s">
        <v>7</v>
      </c>
      <c r="M128" s="81"/>
      <c r="N128" s="76"/>
      <c r="O128" s="76"/>
      <c r="P128" s="82"/>
      <c r="Q128" s="76"/>
      <c r="R128" s="76"/>
      <c r="S128" s="82"/>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4">
        <f t="shared" si="7"/>
        <v>7601.7</v>
      </c>
      <c r="BB128" s="85">
        <f>BA128+SUM(N128:AZ128)</f>
        <v>7601.7</v>
      </c>
      <c r="BC128" s="86" t="str">
        <f>SpellNumber(L128,BB128)</f>
        <v>INR  Seven Thousand Six Hundred &amp; One  and Paise Seventy Only</v>
      </c>
      <c r="BD128" s="92">
        <v>896</v>
      </c>
      <c r="BE128" s="87">
        <f t="shared" si="8"/>
        <v>1013.56</v>
      </c>
      <c r="BF128" s="87">
        <f t="shared" si="9"/>
        <v>6720</v>
      </c>
      <c r="IB128" s="94"/>
      <c r="IC128" s="94"/>
      <c r="ID128" s="94"/>
      <c r="IE128" s="94"/>
      <c r="IF128" s="94"/>
    </row>
    <row r="129" spans="1:240" s="88" customFormat="1" ht="302.25" customHeight="1">
      <c r="A129" s="90">
        <v>117</v>
      </c>
      <c r="B129" s="71" t="s">
        <v>516</v>
      </c>
      <c r="C129" s="72" t="s">
        <v>168</v>
      </c>
      <c r="D129" s="73">
        <v>450</v>
      </c>
      <c r="E129" s="74" t="s">
        <v>286</v>
      </c>
      <c r="F129" s="75">
        <v>330.31</v>
      </c>
      <c r="G129" s="76"/>
      <c r="H129" s="77"/>
      <c r="I129" s="78" t="s">
        <v>39</v>
      </c>
      <c r="J129" s="79">
        <f t="shared" si="10"/>
        <v>1</v>
      </c>
      <c r="K129" s="80" t="s">
        <v>64</v>
      </c>
      <c r="L129" s="80" t="s">
        <v>7</v>
      </c>
      <c r="M129" s="81"/>
      <c r="N129" s="76"/>
      <c r="O129" s="76"/>
      <c r="P129" s="82"/>
      <c r="Q129" s="76"/>
      <c r="R129" s="76"/>
      <c r="S129" s="82"/>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4">
        <f t="shared" si="7"/>
        <v>148639.5</v>
      </c>
      <c r="BB129" s="85">
        <f t="shared" si="11"/>
        <v>148639.5</v>
      </c>
      <c r="BC129" s="86" t="str">
        <f t="shared" si="12"/>
        <v>INR  One Lakh Forty Eight Thousand Six Hundred &amp; Thirty Nine  and Paise Fifty Only</v>
      </c>
      <c r="BD129" s="87">
        <v>292</v>
      </c>
      <c r="BE129" s="87">
        <f t="shared" si="8"/>
        <v>330.31</v>
      </c>
      <c r="BF129" s="87">
        <f t="shared" si="9"/>
        <v>131400</v>
      </c>
      <c r="IB129" s="89"/>
      <c r="IC129" s="89"/>
      <c r="ID129" s="89"/>
      <c r="IE129" s="89"/>
      <c r="IF129" s="89"/>
    </row>
    <row r="130" spans="1:240" s="88" customFormat="1" ht="285.75" customHeight="1">
      <c r="A130" s="70">
        <v>118</v>
      </c>
      <c r="B130" s="71" t="s">
        <v>517</v>
      </c>
      <c r="C130" s="72" t="s">
        <v>169</v>
      </c>
      <c r="D130" s="73">
        <v>285</v>
      </c>
      <c r="E130" s="74" t="s">
        <v>518</v>
      </c>
      <c r="F130" s="75">
        <v>266.96</v>
      </c>
      <c r="G130" s="76"/>
      <c r="H130" s="77"/>
      <c r="I130" s="78" t="s">
        <v>39</v>
      </c>
      <c r="J130" s="79">
        <f t="shared" si="10"/>
        <v>1</v>
      </c>
      <c r="K130" s="80" t="s">
        <v>64</v>
      </c>
      <c r="L130" s="80" t="s">
        <v>7</v>
      </c>
      <c r="M130" s="81"/>
      <c r="N130" s="76"/>
      <c r="O130" s="76"/>
      <c r="P130" s="82"/>
      <c r="Q130" s="76"/>
      <c r="R130" s="76"/>
      <c r="S130" s="82"/>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4">
        <f t="shared" si="7"/>
        <v>76083.6</v>
      </c>
      <c r="BB130" s="85">
        <f t="shared" si="11"/>
        <v>76083.6</v>
      </c>
      <c r="BC130" s="86" t="str">
        <f t="shared" si="12"/>
        <v>INR  Seventy Six Thousand  &amp;Eighty Three  and Paise Sixty Only</v>
      </c>
      <c r="BD130" s="87">
        <v>236</v>
      </c>
      <c r="BE130" s="87">
        <f t="shared" si="8"/>
        <v>266.96</v>
      </c>
      <c r="BF130" s="87">
        <f t="shared" si="9"/>
        <v>67260</v>
      </c>
      <c r="IB130" s="89"/>
      <c r="IC130" s="89"/>
      <c r="ID130" s="89"/>
      <c r="IE130" s="89"/>
      <c r="IF130" s="89"/>
    </row>
    <row r="131" spans="1:240" s="88" customFormat="1" ht="285.75" customHeight="1">
      <c r="A131" s="90">
        <v>119</v>
      </c>
      <c r="B131" s="71" t="s">
        <v>519</v>
      </c>
      <c r="C131" s="72" t="s">
        <v>170</v>
      </c>
      <c r="D131" s="73">
        <v>315</v>
      </c>
      <c r="E131" s="74" t="s">
        <v>286</v>
      </c>
      <c r="F131" s="75">
        <v>200.22</v>
      </c>
      <c r="G131" s="76"/>
      <c r="H131" s="77"/>
      <c r="I131" s="78" t="s">
        <v>39</v>
      </c>
      <c r="J131" s="79">
        <f t="shared" si="10"/>
        <v>1</v>
      </c>
      <c r="K131" s="80" t="s">
        <v>64</v>
      </c>
      <c r="L131" s="80" t="s">
        <v>7</v>
      </c>
      <c r="M131" s="81"/>
      <c r="N131" s="76"/>
      <c r="O131" s="76"/>
      <c r="P131" s="82"/>
      <c r="Q131" s="76"/>
      <c r="R131" s="76"/>
      <c r="S131" s="82"/>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4">
        <f t="shared" si="7"/>
        <v>63069.3</v>
      </c>
      <c r="BB131" s="85">
        <f t="shared" si="11"/>
        <v>63069.3</v>
      </c>
      <c r="BC131" s="86" t="str">
        <f t="shared" si="12"/>
        <v>INR  Sixty Three Thousand  &amp;Sixty Nine  and Paise Thirty Only</v>
      </c>
      <c r="BD131" s="87">
        <v>177</v>
      </c>
      <c r="BE131" s="87">
        <f t="shared" si="8"/>
        <v>200.22</v>
      </c>
      <c r="BF131" s="87">
        <f t="shared" si="9"/>
        <v>55755</v>
      </c>
      <c r="IB131" s="89"/>
      <c r="IC131" s="89"/>
      <c r="ID131" s="89"/>
      <c r="IE131" s="89"/>
      <c r="IF131" s="89"/>
    </row>
    <row r="132" spans="1:240" s="88" customFormat="1" ht="285.75" customHeight="1">
      <c r="A132" s="70">
        <v>120</v>
      </c>
      <c r="B132" s="71" t="s">
        <v>520</v>
      </c>
      <c r="C132" s="72" t="s">
        <v>171</v>
      </c>
      <c r="D132" s="73">
        <v>300</v>
      </c>
      <c r="E132" s="74" t="s">
        <v>286</v>
      </c>
      <c r="F132" s="75">
        <v>145.92</v>
      </c>
      <c r="G132" s="76"/>
      <c r="H132" s="77"/>
      <c r="I132" s="78" t="s">
        <v>39</v>
      </c>
      <c r="J132" s="79">
        <f t="shared" si="10"/>
        <v>1</v>
      </c>
      <c r="K132" s="80" t="s">
        <v>64</v>
      </c>
      <c r="L132" s="80" t="s">
        <v>7</v>
      </c>
      <c r="M132" s="81"/>
      <c r="N132" s="76"/>
      <c r="O132" s="76"/>
      <c r="P132" s="82"/>
      <c r="Q132" s="76"/>
      <c r="R132" s="76"/>
      <c r="S132" s="82"/>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4">
        <f t="shared" si="7"/>
        <v>43776</v>
      </c>
      <c r="BB132" s="85">
        <f t="shared" si="11"/>
        <v>43776</v>
      </c>
      <c r="BC132" s="86" t="str">
        <f t="shared" si="12"/>
        <v>INR  Forty Three Thousand Seven Hundred &amp; Seventy Six  Only</v>
      </c>
      <c r="BD132" s="87">
        <v>129</v>
      </c>
      <c r="BE132" s="87">
        <f t="shared" si="8"/>
        <v>145.92</v>
      </c>
      <c r="BF132" s="87">
        <f t="shared" si="9"/>
        <v>38700</v>
      </c>
      <c r="IB132" s="89"/>
      <c r="IC132" s="89"/>
      <c r="ID132" s="89"/>
      <c r="IE132" s="89"/>
      <c r="IF132" s="89"/>
    </row>
    <row r="133" spans="1:240" s="88" customFormat="1" ht="285.75" customHeight="1">
      <c r="A133" s="90">
        <v>121</v>
      </c>
      <c r="B133" s="71" t="s">
        <v>521</v>
      </c>
      <c r="C133" s="72" t="s">
        <v>172</v>
      </c>
      <c r="D133" s="73">
        <v>500</v>
      </c>
      <c r="E133" s="74" t="s">
        <v>286</v>
      </c>
      <c r="F133" s="75">
        <v>231.9</v>
      </c>
      <c r="G133" s="76"/>
      <c r="H133" s="77"/>
      <c r="I133" s="78" t="s">
        <v>39</v>
      </c>
      <c r="J133" s="79">
        <f>IF(I133="Less(-)",-1,1)</f>
        <v>1</v>
      </c>
      <c r="K133" s="80" t="s">
        <v>64</v>
      </c>
      <c r="L133" s="80" t="s">
        <v>7</v>
      </c>
      <c r="M133" s="81"/>
      <c r="N133" s="76"/>
      <c r="O133" s="76"/>
      <c r="P133" s="82"/>
      <c r="Q133" s="76"/>
      <c r="R133" s="76"/>
      <c r="S133" s="82"/>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4">
        <f t="shared" si="7"/>
        <v>115950</v>
      </c>
      <c r="BB133" s="85">
        <f>BA133+SUM(N133:AZ133)</f>
        <v>115950</v>
      </c>
      <c r="BC133" s="86" t="str">
        <f>SpellNumber(L133,BB133)</f>
        <v>INR  One Lakh Fifteen Thousand Nine Hundred &amp; Fifty  Only</v>
      </c>
      <c r="BD133" s="87">
        <v>205</v>
      </c>
      <c r="BE133" s="87">
        <f t="shared" si="8"/>
        <v>231.9</v>
      </c>
      <c r="BF133" s="87">
        <f t="shared" si="9"/>
        <v>102500</v>
      </c>
      <c r="IB133" s="89"/>
      <c r="IC133" s="89"/>
      <c r="ID133" s="89"/>
      <c r="IE133" s="89"/>
      <c r="IF133" s="89"/>
    </row>
    <row r="134" spans="1:240" s="88" customFormat="1" ht="285.75" customHeight="1">
      <c r="A134" s="70">
        <v>122</v>
      </c>
      <c r="B134" s="71" t="s">
        <v>522</v>
      </c>
      <c r="C134" s="72" t="s">
        <v>173</v>
      </c>
      <c r="D134" s="73">
        <v>350</v>
      </c>
      <c r="E134" s="74" t="s">
        <v>286</v>
      </c>
      <c r="F134" s="75">
        <v>178.73</v>
      </c>
      <c r="G134" s="76"/>
      <c r="H134" s="77"/>
      <c r="I134" s="78" t="s">
        <v>39</v>
      </c>
      <c r="J134" s="79">
        <f t="shared" si="10"/>
        <v>1</v>
      </c>
      <c r="K134" s="80" t="s">
        <v>64</v>
      </c>
      <c r="L134" s="80" t="s">
        <v>7</v>
      </c>
      <c r="M134" s="81"/>
      <c r="N134" s="76"/>
      <c r="O134" s="76"/>
      <c r="P134" s="82"/>
      <c r="Q134" s="76"/>
      <c r="R134" s="76"/>
      <c r="S134" s="82"/>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4">
        <f t="shared" si="7"/>
        <v>62555.5</v>
      </c>
      <c r="BB134" s="85">
        <f t="shared" si="11"/>
        <v>62555.5</v>
      </c>
      <c r="BC134" s="86" t="str">
        <f t="shared" si="12"/>
        <v>INR  Sixty Two Thousand Five Hundred &amp; Fifty Five  and Paise Fifty Only</v>
      </c>
      <c r="BD134" s="87">
        <v>158</v>
      </c>
      <c r="BE134" s="87">
        <f t="shared" si="8"/>
        <v>178.73</v>
      </c>
      <c r="BF134" s="87">
        <f t="shared" si="9"/>
        <v>55300</v>
      </c>
      <c r="IB134" s="89"/>
      <c r="IC134" s="89"/>
      <c r="ID134" s="89"/>
      <c r="IE134" s="89"/>
      <c r="IF134" s="89"/>
    </row>
    <row r="135" spans="1:240" s="88" customFormat="1" ht="285.75" customHeight="1">
      <c r="A135" s="90">
        <v>123</v>
      </c>
      <c r="B135" s="71" t="s">
        <v>523</v>
      </c>
      <c r="C135" s="72" t="s">
        <v>174</v>
      </c>
      <c r="D135" s="73">
        <v>300</v>
      </c>
      <c r="E135" s="74" t="s">
        <v>286</v>
      </c>
      <c r="F135" s="75">
        <v>154.97</v>
      </c>
      <c r="G135" s="76"/>
      <c r="H135" s="77"/>
      <c r="I135" s="78" t="s">
        <v>39</v>
      </c>
      <c r="J135" s="79">
        <f t="shared" si="10"/>
        <v>1</v>
      </c>
      <c r="K135" s="80" t="s">
        <v>64</v>
      </c>
      <c r="L135" s="80" t="s">
        <v>7</v>
      </c>
      <c r="M135" s="81"/>
      <c r="N135" s="76"/>
      <c r="O135" s="76"/>
      <c r="P135" s="82"/>
      <c r="Q135" s="76"/>
      <c r="R135" s="76"/>
      <c r="S135" s="82"/>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4">
        <f t="shared" si="7"/>
        <v>46491</v>
      </c>
      <c r="BB135" s="85">
        <f t="shared" si="11"/>
        <v>46491</v>
      </c>
      <c r="BC135" s="86" t="str">
        <f t="shared" si="12"/>
        <v>INR  Forty Six Thousand Four Hundred &amp; Ninety One  Only</v>
      </c>
      <c r="BD135" s="87">
        <v>137</v>
      </c>
      <c r="BE135" s="87">
        <f t="shared" si="8"/>
        <v>154.97</v>
      </c>
      <c r="BF135" s="87">
        <f t="shared" si="9"/>
        <v>41100</v>
      </c>
      <c r="IB135" s="89"/>
      <c r="IC135" s="89"/>
      <c r="ID135" s="89"/>
      <c r="IE135" s="89"/>
      <c r="IF135" s="89"/>
    </row>
    <row r="136" spans="1:240" s="88" customFormat="1" ht="80.25" customHeight="1">
      <c r="A136" s="70">
        <v>124</v>
      </c>
      <c r="B136" s="71" t="s">
        <v>524</v>
      </c>
      <c r="C136" s="72" t="s">
        <v>175</v>
      </c>
      <c r="D136" s="73">
        <v>12</v>
      </c>
      <c r="E136" s="74" t="s">
        <v>287</v>
      </c>
      <c r="F136" s="75">
        <v>1861.96</v>
      </c>
      <c r="G136" s="76"/>
      <c r="H136" s="77"/>
      <c r="I136" s="78" t="s">
        <v>39</v>
      </c>
      <c r="J136" s="79">
        <f t="shared" si="10"/>
        <v>1</v>
      </c>
      <c r="K136" s="80" t="s">
        <v>64</v>
      </c>
      <c r="L136" s="80" t="s">
        <v>7</v>
      </c>
      <c r="M136" s="81"/>
      <c r="N136" s="76"/>
      <c r="O136" s="76"/>
      <c r="P136" s="82"/>
      <c r="Q136" s="76"/>
      <c r="R136" s="76"/>
      <c r="S136" s="82"/>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4">
        <f t="shared" si="7"/>
        <v>22343.52</v>
      </c>
      <c r="BB136" s="85">
        <f t="shared" si="11"/>
        <v>22343.52</v>
      </c>
      <c r="BC136" s="86" t="str">
        <f t="shared" si="12"/>
        <v>INR  Twenty Two Thousand Three Hundred &amp; Forty Three  and Paise Fifty Two Only</v>
      </c>
      <c r="BD136" s="87">
        <v>1646</v>
      </c>
      <c r="BE136" s="87">
        <f t="shared" si="8"/>
        <v>1861.96</v>
      </c>
      <c r="BF136" s="87">
        <f t="shared" si="9"/>
        <v>19752</v>
      </c>
      <c r="IB136" s="89"/>
      <c r="IC136" s="89"/>
      <c r="ID136" s="89"/>
      <c r="IE136" s="89"/>
      <c r="IF136" s="89"/>
    </row>
    <row r="137" spans="1:240" s="88" customFormat="1" ht="80.25" customHeight="1">
      <c r="A137" s="90">
        <v>125</v>
      </c>
      <c r="B137" s="71" t="s">
        <v>525</v>
      </c>
      <c r="C137" s="72" t="s">
        <v>176</v>
      </c>
      <c r="D137" s="73">
        <v>10</v>
      </c>
      <c r="E137" s="74" t="s">
        <v>287</v>
      </c>
      <c r="F137" s="75">
        <v>1423.05</v>
      </c>
      <c r="G137" s="76"/>
      <c r="H137" s="77"/>
      <c r="I137" s="78" t="s">
        <v>39</v>
      </c>
      <c r="J137" s="79">
        <f t="shared" si="10"/>
        <v>1</v>
      </c>
      <c r="K137" s="80" t="s">
        <v>64</v>
      </c>
      <c r="L137" s="80" t="s">
        <v>7</v>
      </c>
      <c r="M137" s="81"/>
      <c r="N137" s="76"/>
      <c r="O137" s="76"/>
      <c r="P137" s="82"/>
      <c r="Q137" s="76"/>
      <c r="R137" s="76"/>
      <c r="S137" s="82"/>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4">
        <f t="shared" si="7"/>
        <v>14230.5</v>
      </c>
      <c r="BB137" s="85">
        <f t="shared" si="11"/>
        <v>14230.5</v>
      </c>
      <c r="BC137" s="86" t="str">
        <f t="shared" si="12"/>
        <v>INR  Fourteen Thousand Two Hundred &amp; Thirty  and Paise Fifty Only</v>
      </c>
      <c r="BD137" s="87">
        <v>1258</v>
      </c>
      <c r="BE137" s="87">
        <f t="shared" si="8"/>
        <v>1423.05</v>
      </c>
      <c r="BF137" s="87">
        <f t="shared" si="9"/>
        <v>12580</v>
      </c>
      <c r="IB137" s="89"/>
      <c r="IC137" s="89"/>
      <c r="ID137" s="89"/>
      <c r="IE137" s="89"/>
      <c r="IF137" s="89"/>
    </row>
    <row r="138" spans="1:240" s="88" customFormat="1" ht="80.25" customHeight="1">
      <c r="A138" s="70">
        <v>126</v>
      </c>
      <c r="B138" s="71" t="s">
        <v>526</v>
      </c>
      <c r="C138" s="72" t="s">
        <v>177</v>
      </c>
      <c r="D138" s="73">
        <v>7</v>
      </c>
      <c r="E138" s="74" t="s">
        <v>287</v>
      </c>
      <c r="F138" s="75">
        <v>1031.65</v>
      </c>
      <c r="G138" s="76"/>
      <c r="H138" s="77"/>
      <c r="I138" s="78" t="s">
        <v>39</v>
      </c>
      <c r="J138" s="79">
        <f>IF(I138="Less(-)",-1,1)</f>
        <v>1</v>
      </c>
      <c r="K138" s="80" t="s">
        <v>64</v>
      </c>
      <c r="L138" s="80" t="s">
        <v>7</v>
      </c>
      <c r="M138" s="81"/>
      <c r="N138" s="76"/>
      <c r="O138" s="76"/>
      <c r="P138" s="82"/>
      <c r="Q138" s="76"/>
      <c r="R138" s="76"/>
      <c r="S138" s="82"/>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4">
        <f t="shared" si="7"/>
        <v>7221.55</v>
      </c>
      <c r="BB138" s="85">
        <f>BA138+SUM(N138:AZ138)</f>
        <v>7221.55</v>
      </c>
      <c r="BC138" s="86" t="str">
        <f>SpellNumber(L138,BB138)</f>
        <v>INR  Seven Thousand Two Hundred &amp; Twenty One  and Paise Fifty Five Only</v>
      </c>
      <c r="BD138" s="87">
        <v>912</v>
      </c>
      <c r="BE138" s="87">
        <f t="shared" si="8"/>
        <v>1031.65</v>
      </c>
      <c r="BF138" s="87">
        <f t="shared" si="9"/>
        <v>6384</v>
      </c>
      <c r="IB138" s="89"/>
      <c r="IC138" s="89"/>
      <c r="ID138" s="89"/>
      <c r="IE138" s="89"/>
      <c r="IF138" s="89"/>
    </row>
    <row r="139" spans="1:240" s="88" customFormat="1" ht="80.25" customHeight="1">
      <c r="A139" s="90">
        <v>127</v>
      </c>
      <c r="B139" s="71" t="s">
        <v>527</v>
      </c>
      <c r="C139" s="72" t="s">
        <v>178</v>
      </c>
      <c r="D139" s="73">
        <v>6</v>
      </c>
      <c r="E139" s="74" t="s">
        <v>287</v>
      </c>
      <c r="F139" s="75">
        <v>743.2</v>
      </c>
      <c r="G139" s="76"/>
      <c r="H139" s="77"/>
      <c r="I139" s="78" t="s">
        <v>39</v>
      </c>
      <c r="J139" s="79">
        <f t="shared" si="10"/>
        <v>1</v>
      </c>
      <c r="K139" s="80" t="s">
        <v>64</v>
      </c>
      <c r="L139" s="80" t="s">
        <v>7</v>
      </c>
      <c r="M139" s="81"/>
      <c r="N139" s="76"/>
      <c r="O139" s="76"/>
      <c r="P139" s="82"/>
      <c r="Q139" s="76"/>
      <c r="R139" s="76"/>
      <c r="S139" s="82"/>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4">
        <f t="shared" si="7"/>
        <v>4459.2</v>
      </c>
      <c r="BB139" s="85">
        <f t="shared" si="11"/>
        <v>4459.2</v>
      </c>
      <c r="BC139" s="86" t="str">
        <f t="shared" si="12"/>
        <v>INR  Four Thousand Four Hundred &amp; Fifty Nine  and Paise Twenty Only</v>
      </c>
      <c r="BD139" s="87">
        <v>657</v>
      </c>
      <c r="BE139" s="87">
        <f t="shared" si="8"/>
        <v>743.2</v>
      </c>
      <c r="BF139" s="87">
        <f t="shared" si="9"/>
        <v>3942</v>
      </c>
      <c r="IB139" s="89"/>
      <c r="IC139" s="89"/>
      <c r="ID139" s="89"/>
      <c r="IE139" s="89"/>
      <c r="IF139" s="89"/>
    </row>
    <row r="140" spans="1:240" s="88" customFormat="1" ht="80.25" customHeight="1">
      <c r="A140" s="70">
        <v>128</v>
      </c>
      <c r="B140" s="71" t="s">
        <v>528</v>
      </c>
      <c r="C140" s="72" t="s">
        <v>179</v>
      </c>
      <c r="D140" s="73">
        <v>5</v>
      </c>
      <c r="E140" s="74" t="s">
        <v>287</v>
      </c>
      <c r="F140" s="75">
        <v>589.36</v>
      </c>
      <c r="G140" s="76"/>
      <c r="H140" s="77"/>
      <c r="I140" s="78" t="s">
        <v>39</v>
      </c>
      <c r="J140" s="79">
        <f t="shared" si="10"/>
        <v>1</v>
      </c>
      <c r="K140" s="80" t="s">
        <v>64</v>
      </c>
      <c r="L140" s="80" t="s">
        <v>7</v>
      </c>
      <c r="M140" s="81"/>
      <c r="N140" s="76"/>
      <c r="O140" s="76"/>
      <c r="P140" s="82"/>
      <c r="Q140" s="76"/>
      <c r="R140" s="76"/>
      <c r="S140" s="82"/>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4">
        <f t="shared" si="7"/>
        <v>2946.8</v>
      </c>
      <c r="BB140" s="85">
        <f t="shared" si="11"/>
        <v>2946.8</v>
      </c>
      <c r="BC140" s="86" t="str">
        <f t="shared" si="12"/>
        <v>INR  Two Thousand Nine Hundred &amp; Forty Six  and Paise Eighty Only</v>
      </c>
      <c r="BD140" s="87">
        <v>521</v>
      </c>
      <c r="BE140" s="87">
        <f t="shared" si="8"/>
        <v>589.36</v>
      </c>
      <c r="BF140" s="87">
        <f t="shared" si="9"/>
        <v>2605</v>
      </c>
      <c r="IB140" s="89"/>
      <c r="IC140" s="89"/>
      <c r="ID140" s="89"/>
      <c r="IE140" s="89"/>
      <c r="IF140" s="89"/>
    </row>
    <row r="141" spans="1:240" s="88" customFormat="1" ht="79.5" customHeight="1">
      <c r="A141" s="90">
        <v>129</v>
      </c>
      <c r="B141" s="71" t="s">
        <v>529</v>
      </c>
      <c r="C141" s="72" t="s">
        <v>180</v>
      </c>
      <c r="D141" s="73">
        <v>2</v>
      </c>
      <c r="E141" s="74" t="s">
        <v>287</v>
      </c>
      <c r="F141" s="75">
        <v>1721.69</v>
      </c>
      <c r="G141" s="76"/>
      <c r="H141" s="77"/>
      <c r="I141" s="78" t="s">
        <v>39</v>
      </c>
      <c r="J141" s="79">
        <f t="shared" si="10"/>
        <v>1</v>
      </c>
      <c r="K141" s="80" t="s">
        <v>64</v>
      </c>
      <c r="L141" s="80" t="s">
        <v>7</v>
      </c>
      <c r="M141" s="81"/>
      <c r="N141" s="76"/>
      <c r="O141" s="76"/>
      <c r="P141" s="82"/>
      <c r="Q141" s="76"/>
      <c r="R141" s="76"/>
      <c r="S141" s="82"/>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4">
        <f t="shared" si="7"/>
        <v>3443.38</v>
      </c>
      <c r="BB141" s="85">
        <f t="shared" si="11"/>
        <v>3443.38</v>
      </c>
      <c r="BC141" s="86" t="str">
        <f t="shared" si="12"/>
        <v>INR  Three Thousand Four Hundred &amp; Forty Three  and Paise Thirty Eight Only</v>
      </c>
      <c r="BD141" s="87">
        <v>1522</v>
      </c>
      <c r="BE141" s="87">
        <f t="shared" si="8"/>
        <v>1721.69</v>
      </c>
      <c r="BF141" s="87">
        <f t="shared" si="9"/>
        <v>3044</v>
      </c>
      <c r="IB141" s="89"/>
      <c r="IC141" s="89"/>
      <c r="ID141" s="89"/>
      <c r="IE141" s="89"/>
      <c r="IF141" s="89"/>
    </row>
    <row r="142" spans="1:240" s="88" customFormat="1" ht="78" customHeight="1">
      <c r="A142" s="70">
        <v>130</v>
      </c>
      <c r="B142" s="71" t="s">
        <v>530</v>
      </c>
      <c r="C142" s="72" t="s">
        <v>181</v>
      </c>
      <c r="D142" s="73">
        <v>17</v>
      </c>
      <c r="E142" s="74" t="s">
        <v>287</v>
      </c>
      <c r="F142" s="75">
        <v>3511.24</v>
      </c>
      <c r="G142" s="76"/>
      <c r="H142" s="77"/>
      <c r="I142" s="78" t="s">
        <v>39</v>
      </c>
      <c r="J142" s="79">
        <f t="shared" si="10"/>
        <v>1</v>
      </c>
      <c r="K142" s="80" t="s">
        <v>64</v>
      </c>
      <c r="L142" s="80" t="s">
        <v>7</v>
      </c>
      <c r="M142" s="81"/>
      <c r="N142" s="76"/>
      <c r="O142" s="76"/>
      <c r="P142" s="82"/>
      <c r="Q142" s="76"/>
      <c r="R142" s="76"/>
      <c r="S142" s="82"/>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4">
        <f t="shared" si="7"/>
        <v>59691.08</v>
      </c>
      <c r="BB142" s="85">
        <f t="shared" si="11"/>
        <v>59691.08</v>
      </c>
      <c r="BC142" s="86" t="str">
        <f t="shared" si="12"/>
        <v>INR  Fifty Nine Thousand Six Hundred &amp; Ninety One  and Paise Eight Only</v>
      </c>
      <c r="BD142" s="87">
        <v>3104</v>
      </c>
      <c r="BE142" s="87">
        <f t="shared" si="8"/>
        <v>3511.24</v>
      </c>
      <c r="BF142" s="87">
        <f t="shared" si="9"/>
        <v>52768</v>
      </c>
      <c r="IB142" s="89"/>
      <c r="IC142" s="89"/>
      <c r="ID142" s="89"/>
      <c r="IE142" s="89"/>
      <c r="IF142" s="89"/>
    </row>
    <row r="143" spans="1:240" s="88" customFormat="1" ht="66" customHeight="1">
      <c r="A143" s="90">
        <v>131</v>
      </c>
      <c r="B143" s="71" t="s">
        <v>531</v>
      </c>
      <c r="C143" s="72" t="s">
        <v>182</v>
      </c>
      <c r="D143" s="73">
        <v>17</v>
      </c>
      <c r="E143" s="74" t="s">
        <v>287</v>
      </c>
      <c r="F143" s="75">
        <v>548.63</v>
      </c>
      <c r="G143" s="76"/>
      <c r="H143" s="77"/>
      <c r="I143" s="78" t="s">
        <v>39</v>
      </c>
      <c r="J143" s="79">
        <f t="shared" si="10"/>
        <v>1</v>
      </c>
      <c r="K143" s="80" t="s">
        <v>64</v>
      </c>
      <c r="L143" s="80" t="s">
        <v>7</v>
      </c>
      <c r="M143" s="81"/>
      <c r="N143" s="76"/>
      <c r="O143" s="76"/>
      <c r="P143" s="82"/>
      <c r="Q143" s="76"/>
      <c r="R143" s="76"/>
      <c r="S143" s="82"/>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4">
        <f aca="true" t="shared" si="13" ref="BA143:BA206">total_amount_ba($B$2,$D$2,D143,F143,J143,K143,M143)</f>
        <v>9326.71</v>
      </c>
      <c r="BB143" s="85">
        <f t="shared" si="11"/>
        <v>9326.71</v>
      </c>
      <c r="BC143" s="86" t="str">
        <f t="shared" si="12"/>
        <v>INR  Nine Thousand Three Hundred &amp; Twenty Six  and Paise Seventy One Only</v>
      </c>
      <c r="BD143" s="87">
        <v>485</v>
      </c>
      <c r="BE143" s="87">
        <f aca="true" t="shared" si="14" ref="BE143:BE197">BD143*1.12*1.01</f>
        <v>548.63</v>
      </c>
      <c r="BF143" s="87">
        <f aca="true" t="shared" si="15" ref="BF143:BF197">D143*BD143</f>
        <v>8245</v>
      </c>
      <c r="IB143" s="89"/>
      <c r="IC143" s="89"/>
      <c r="ID143" s="89"/>
      <c r="IE143" s="89"/>
      <c r="IF143" s="89"/>
    </row>
    <row r="144" spans="1:240" s="88" customFormat="1" ht="63" customHeight="1">
      <c r="A144" s="70">
        <v>132</v>
      </c>
      <c r="B144" s="71" t="s">
        <v>532</v>
      </c>
      <c r="C144" s="72" t="s">
        <v>183</v>
      </c>
      <c r="D144" s="73">
        <v>17</v>
      </c>
      <c r="E144" s="74" t="s">
        <v>287</v>
      </c>
      <c r="F144" s="75">
        <v>1148.17</v>
      </c>
      <c r="G144" s="76"/>
      <c r="H144" s="77"/>
      <c r="I144" s="78" t="s">
        <v>39</v>
      </c>
      <c r="J144" s="79">
        <f t="shared" si="10"/>
        <v>1</v>
      </c>
      <c r="K144" s="80" t="s">
        <v>64</v>
      </c>
      <c r="L144" s="80" t="s">
        <v>7</v>
      </c>
      <c r="M144" s="81"/>
      <c r="N144" s="76"/>
      <c r="O144" s="76"/>
      <c r="P144" s="82"/>
      <c r="Q144" s="76"/>
      <c r="R144" s="76"/>
      <c r="S144" s="82"/>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4">
        <f t="shared" si="13"/>
        <v>19518.89</v>
      </c>
      <c r="BB144" s="85">
        <f t="shared" si="11"/>
        <v>19518.89</v>
      </c>
      <c r="BC144" s="86" t="str">
        <f t="shared" si="12"/>
        <v>INR  Nineteen Thousand Five Hundred &amp; Eighteen  and Paise Eighty Nine Only</v>
      </c>
      <c r="BD144" s="87">
        <v>1015</v>
      </c>
      <c r="BE144" s="87">
        <f t="shared" si="14"/>
        <v>1148.17</v>
      </c>
      <c r="BF144" s="87">
        <f t="shared" si="15"/>
        <v>17255</v>
      </c>
      <c r="IB144" s="89"/>
      <c r="IC144" s="89"/>
      <c r="ID144" s="89"/>
      <c r="IE144" s="89"/>
      <c r="IF144" s="89"/>
    </row>
    <row r="145" spans="1:240" s="88" customFormat="1" ht="65.25" customHeight="1">
      <c r="A145" s="90">
        <v>133</v>
      </c>
      <c r="B145" s="71" t="s">
        <v>533</v>
      </c>
      <c r="C145" s="72" t="s">
        <v>184</v>
      </c>
      <c r="D145" s="73">
        <v>17</v>
      </c>
      <c r="E145" s="74" t="s">
        <v>287</v>
      </c>
      <c r="F145" s="75">
        <v>92.76</v>
      </c>
      <c r="G145" s="76"/>
      <c r="H145" s="77"/>
      <c r="I145" s="78" t="s">
        <v>39</v>
      </c>
      <c r="J145" s="79">
        <f t="shared" si="10"/>
        <v>1</v>
      </c>
      <c r="K145" s="80" t="s">
        <v>64</v>
      </c>
      <c r="L145" s="80" t="s">
        <v>7</v>
      </c>
      <c r="M145" s="81"/>
      <c r="N145" s="76"/>
      <c r="O145" s="76"/>
      <c r="P145" s="82"/>
      <c r="Q145" s="76"/>
      <c r="R145" s="76"/>
      <c r="S145" s="82"/>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4">
        <f t="shared" si="13"/>
        <v>1576.92</v>
      </c>
      <c r="BB145" s="85">
        <f t="shared" si="11"/>
        <v>1576.92</v>
      </c>
      <c r="BC145" s="86" t="str">
        <f t="shared" si="12"/>
        <v>INR  One Thousand Five Hundred &amp; Seventy Six  and Paise Ninety Two Only</v>
      </c>
      <c r="BD145" s="87">
        <v>82</v>
      </c>
      <c r="BE145" s="87">
        <f t="shared" si="14"/>
        <v>92.76</v>
      </c>
      <c r="BF145" s="87">
        <f t="shared" si="15"/>
        <v>1394</v>
      </c>
      <c r="IB145" s="89"/>
      <c r="IC145" s="89"/>
      <c r="ID145" s="89"/>
      <c r="IE145" s="89"/>
      <c r="IF145" s="89"/>
    </row>
    <row r="146" spans="1:240" s="88" customFormat="1" ht="76.5" customHeight="1">
      <c r="A146" s="70">
        <v>134</v>
      </c>
      <c r="B146" s="71" t="s">
        <v>534</v>
      </c>
      <c r="C146" s="72" t="s">
        <v>185</v>
      </c>
      <c r="D146" s="73">
        <v>20</v>
      </c>
      <c r="E146" s="74" t="s">
        <v>287</v>
      </c>
      <c r="F146" s="75">
        <v>3245.41</v>
      </c>
      <c r="G146" s="76"/>
      <c r="H146" s="77"/>
      <c r="I146" s="78" t="s">
        <v>39</v>
      </c>
      <c r="J146" s="79">
        <f t="shared" si="10"/>
        <v>1</v>
      </c>
      <c r="K146" s="80" t="s">
        <v>64</v>
      </c>
      <c r="L146" s="80" t="s">
        <v>7</v>
      </c>
      <c r="M146" s="81"/>
      <c r="N146" s="76"/>
      <c r="O146" s="76"/>
      <c r="P146" s="82"/>
      <c r="Q146" s="76"/>
      <c r="R146" s="76"/>
      <c r="S146" s="82"/>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4">
        <f t="shared" si="13"/>
        <v>64908.2</v>
      </c>
      <c r="BB146" s="85">
        <f t="shared" si="11"/>
        <v>64908.2</v>
      </c>
      <c r="BC146" s="86" t="str">
        <f t="shared" si="12"/>
        <v>INR  Sixty Four Thousand Nine Hundred &amp; Eight  and Paise Twenty Only</v>
      </c>
      <c r="BD146" s="87">
        <v>2869</v>
      </c>
      <c r="BE146" s="87">
        <f t="shared" si="14"/>
        <v>3245.41</v>
      </c>
      <c r="BF146" s="87">
        <f t="shared" si="15"/>
        <v>57380</v>
      </c>
      <c r="IB146" s="89"/>
      <c r="IC146" s="89"/>
      <c r="ID146" s="89"/>
      <c r="IE146" s="89"/>
      <c r="IF146" s="89"/>
    </row>
    <row r="147" spans="1:240" s="88" customFormat="1" ht="42.75" customHeight="1">
      <c r="A147" s="90">
        <v>135</v>
      </c>
      <c r="B147" s="71" t="s">
        <v>535</v>
      </c>
      <c r="C147" s="72" t="s">
        <v>186</v>
      </c>
      <c r="D147" s="73">
        <v>100</v>
      </c>
      <c r="E147" s="74" t="s">
        <v>287</v>
      </c>
      <c r="F147" s="75">
        <v>96.15</v>
      </c>
      <c r="G147" s="76"/>
      <c r="H147" s="77"/>
      <c r="I147" s="78" t="s">
        <v>39</v>
      </c>
      <c r="J147" s="79">
        <f aca="true" t="shared" si="16" ref="J147:J227">IF(I147="Less(-)",-1,1)</f>
        <v>1</v>
      </c>
      <c r="K147" s="80" t="s">
        <v>64</v>
      </c>
      <c r="L147" s="80" t="s">
        <v>7</v>
      </c>
      <c r="M147" s="81"/>
      <c r="N147" s="76"/>
      <c r="O147" s="76"/>
      <c r="P147" s="82"/>
      <c r="Q147" s="76"/>
      <c r="R147" s="76"/>
      <c r="S147" s="82"/>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4">
        <f t="shared" si="13"/>
        <v>9615</v>
      </c>
      <c r="BB147" s="85">
        <f aca="true" t="shared" si="17" ref="BB147:BB227">BA147+SUM(N147:AZ147)</f>
        <v>9615</v>
      </c>
      <c r="BC147" s="86" t="str">
        <f aca="true" t="shared" si="18" ref="BC147:BC227">SpellNumber(L147,BB147)</f>
        <v>INR  Nine Thousand Six Hundred &amp; Fifteen  Only</v>
      </c>
      <c r="BD147" s="87">
        <v>85</v>
      </c>
      <c r="BE147" s="87">
        <f t="shared" si="14"/>
        <v>96.15</v>
      </c>
      <c r="BF147" s="87">
        <f t="shared" si="15"/>
        <v>8500</v>
      </c>
      <c r="IB147" s="89"/>
      <c r="IC147" s="89"/>
      <c r="ID147" s="89"/>
      <c r="IE147" s="89"/>
      <c r="IF147" s="89"/>
    </row>
    <row r="148" spans="1:240" s="88" customFormat="1" ht="39" customHeight="1">
      <c r="A148" s="70">
        <v>136</v>
      </c>
      <c r="B148" s="71" t="s">
        <v>536</v>
      </c>
      <c r="C148" s="72" t="s">
        <v>187</v>
      </c>
      <c r="D148" s="73">
        <v>100</v>
      </c>
      <c r="E148" s="74" t="s">
        <v>287</v>
      </c>
      <c r="F148" s="75">
        <v>115.38</v>
      </c>
      <c r="G148" s="76"/>
      <c r="H148" s="77"/>
      <c r="I148" s="78" t="s">
        <v>39</v>
      </c>
      <c r="J148" s="79">
        <f t="shared" si="16"/>
        <v>1</v>
      </c>
      <c r="K148" s="80" t="s">
        <v>64</v>
      </c>
      <c r="L148" s="80" t="s">
        <v>7</v>
      </c>
      <c r="M148" s="81"/>
      <c r="N148" s="76"/>
      <c r="O148" s="76"/>
      <c r="P148" s="82"/>
      <c r="Q148" s="76"/>
      <c r="R148" s="76"/>
      <c r="S148" s="82"/>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4">
        <f t="shared" si="13"/>
        <v>11538</v>
      </c>
      <c r="BB148" s="85">
        <f t="shared" si="17"/>
        <v>11538</v>
      </c>
      <c r="BC148" s="86" t="str">
        <f t="shared" si="18"/>
        <v>INR  Eleven Thousand Five Hundred &amp; Thirty Eight  Only</v>
      </c>
      <c r="BD148" s="87">
        <v>102</v>
      </c>
      <c r="BE148" s="87">
        <f t="shared" si="14"/>
        <v>115.38</v>
      </c>
      <c r="BF148" s="87">
        <f t="shared" si="15"/>
        <v>10200</v>
      </c>
      <c r="IB148" s="89"/>
      <c r="IC148" s="89"/>
      <c r="ID148" s="89"/>
      <c r="IE148" s="89"/>
      <c r="IF148" s="89"/>
    </row>
    <row r="149" spans="1:240" s="88" customFormat="1" ht="156" customHeight="1">
      <c r="A149" s="90">
        <v>137</v>
      </c>
      <c r="B149" s="71" t="s">
        <v>537</v>
      </c>
      <c r="C149" s="72" t="s">
        <v>188</v>
      </c>
      <c r="D149" s="73">
        <v>25</v>
      </c>
      <c r="E149" s="74" t="s">
        <v>287</v>
      </c>
      <c r="F149" s="75">
        <v>2497.69</v>
      </c>
      <c r="G149" s="76"/>
      <c r="H149" s="77"/>
      <c r="I149" s="78" t="s">
        <v>39</v>
      </c>
      <c r="J149" s="79">
        <f t="shared" si="16"/>
        <v>1</v>
      </c>
      <c r="K149" s="80" t="s">
        <v>64</v>
      </c>
      <c r="L149" s="80" t="s">
        <v>7</v>
      </c>
      <c r="M149" s="81"/>
      <c r="N149" s="76"/>
      <c r="O149" s="76"/>
      <c r="P149" s="82"/>
      <c r="Q149" s="76"/>
      <c r="R149" s="76"/>
      <c r="S149" s="82"/>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4">
        <f t="shared" si="13"/>
        <v>62442.25</v>
      </c>
      <c r="BB149" s="85">
        <f t="shared" si="17"/>
        <v>62442.25</v>
      </c>
      <c r="BC149" s="86" t="str">
        <f t="shared" si="18"/>
        <v>INR  Sixty Two Thousand Four Hundred &amp; Forty Two  and Paise Twenty Five Only</v>
      </c>
      <c r="BD149" s="87">
        <v>2208</v>
      </c>
      <c r="BE149" s="87">
        <f t="shared" si="14"/>
        <v>2497.69</v>
      </c>
      <c r="BF149" s="87">
        <f t="shared" si="15"/>
        <v>55200</v>
      </c>
      <c r="IB149" s="89"/>
      <c r="IC149" s="89"/>
      <c r="ID149" s="89"/>
      <c r="IE149" s="89"/>
      <c r="IF149" s="89"/>
    </row>
    <row r="150" spans="1:240" s="88" customFormat="1" ht="35.25" customHeight="1">
      <c r="A150" s="70">
        <v>138</v>
      </c>
      <c r="B150" s="71" t="s">
        <v>381</v>
      </c>
      <c r="C150" s="72" t="s">
        <v>189</v>
      </c>
      <c r="D150" s="73">
        <v>25</v>
      </c>
      <c r="E150" s="74" t="s">
        <v>287</v>
      </c>
      <c r="F150" s="75">
        <v>1693.41</v>
      </c>
      <c r="G150" s="76"/>
      <c r="H150" s="77"/>
      <c r="I150" s="78" t="s">
        <v>39</v>
      </c>
      <c r="J150" s="79">
        <f t="shared" si="16"/>
        <v>1</v>
      </c>
      <c r="K150" s="80" t="s">
        <v>64</v>
      </c>
      <c r="L150" s="80" t="s">
        <v>7</v>
      </c>
      <c r="M150" s="81"/>
      <c r="N150" s="76"/>
      <c r="O150" s="76"/>
      <c r="P150" s="82"/>
      <c r="Q150" s="76"/>
      <c r="R150" s="76"/>
      <c r="S150" s="82"/>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4">
        <f t="shared" si="13"/>
        <v>42335.25</v>
      </c>
      <c r="BB150" s="85">
        <f t="shared" si="17"/>
        <v>42335.25</v>
      </c>
      <c r="BC150" s="86" t="str">
        <f t="shared" si="18"/>
        <v>INR  Forty Two Thousand Three Hundred &amp; Thirty Five  and Paise Twenty Five Only</v>
      </c>
      <c r="BD150" s="87">
        <v>1497</v>
      </c>
      <c r="BE150" s="87">
        <f t="shared" si="14"/>
        <v>1693.41</v>
      </c>
      <c r="BF150" s="87">
        <f t="shared" si="15"/>
        <v>37425</v>
      </c>
      <c r="IB150" s="89"/>
      <c r="IC150" s="89"/>
      <c r="ID150" s="89"/>
      <c r="IE150" s="89"/>
      <c r="IF150" s="89"/>
    </row>
    <row r="151" spans="1:240" s="88" customFormat="1" ht="48.75" customHeight="1">
      <c r="A151" s="90">
        <v>139</v>
      </c>
      <c r="B151" s="71" t="s">
        <v>538</v>
      </c>
      <c r="C151" s="72" t="s">
        <v>190</v>
      </c>
      <c r="D151" s="73">
        <v>26</v>
      </c>
      <c r="E151" s="74" t="s">
        <v>287</v>
      </c>
      <c r="F151" s="75">
        <v>102.94</v>
      </c>
      <c r="G151" s="76"/>
      <c r="H151" s="77"/>
      <c r="I151" s="78" t="s">
        <v>39</v>
      </c>
      <c r="J151" s="79">
        <f t="shared" si="16"/>
        <v>1</v>
      </c>
      <c r="K151" s="80" t="s">
        <v>64</v>
      </c>
      <c r="L151" s="80" t="s">
        <v>7</v>
      </c>
      <c r="M151" s="81"/>
      <c r="N151" s="76"/>
      <c r="O151" s="76"/>
      <c r="P151" s="82"/>
      <c r="Q151" s="76"/>
      <c r="R151" s="76"/>
      <c r="S151" s="82"/>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4">
        <f t="shared" si="13"/>
        <v>2676.44</v>
      </c>
      <c r="BB151" s="85">
        <f t="shared" si="17"/>
        <v>2676.44</v>
      </c>
      <c r="BC151" s="86" t="str">
        <f t="shared" si="18"/>
        <v>INR  Two Thousand Six Hundred &amp; Seventy Six  and Paise Forty Four Only</v>
      </c>
      <c r="BD151" s="87">
        <v>91</v>
      </c>
      <c r="BE151" s="87">
        <f t="shared" si="14"/>
        <v>102.94</v>
      </c>
      <c r="BF151" s="87">
        <f t="shared" si="15"/>
        <v>2366</v>
      </c>
      <c r="IB151" s="89"/>
      <c r="IC151" s="89"/>
      <c r="ID151" s="89"/>
      <c r="IE151" s="89"/>
      <c r="IF151" s="89"/>
    </row>
    <row r="152" spans="1:240" s="88" customFormat="1" ht="47.25" customHeight="1">
      <c r="A152" s="70">
        <v>140</v>
      </c>
      <c r="B152" s="71" t="s">
        <v>539</v>
      </c>
      <c r="C152" s="72" t="s">
        <v>191</v>
      </c>
      <c r="D152" s="73">
        <v>53</v>
      </c>
      <c r="E152" s="74" t="s">
        <v>287</v>
      </c>
      <c r="F152" s="75">
        <v>486.42</v>
      </c>
      <c r="G152" s="76"/>
      <c r="H152" s="77"/>
      <c r="I152" s="78" t="s">
        <v>39</v>
      </c>
      <c r="J152" s="79">
        <f t="shared" si="16"/>
        <v>1</v>
      </c>
      <c r="K152" s="80" t="s">
        <v>64</v>
      </c>
      <c r="L152" s="80" t="s">
        <v>7</v>
      </c>
      <c r="M152" s="81"/>
      <c r="N152" s="76"/>
      <c r="O152" s="76"/>
      <c r="P152" s="82"/>
      <c r="Q152" s="76"/>
      <c r="R152" s="76"/>
      <c r="S152" s="82"/>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4">
        <f t="shared" si="13"/>
        <v>25780.26</v>
      </c>
      <c r="BB152" s="85">
        <f t="shared" si="17"/>
        <v>25780.26</v>
      </c>
      <c r="BC152" s="86" t="str">
        <f t="shared" si="18"/>
        <v>INR  Twenty Five Thousand Seven Hundred &amp; Eighty  and Paise Twenty Six Only</v>
      </c>
      <c r="BD152" s="87">
        <v>430</v>
      </c>
      <c r="BE152" s="87">
        <f t="shared" si="14"/>
        <v>486.42</v>
      </c>
      <c r="BF152" s="87">
        <f t="shared" si="15"/>
        <v>22790</v>
      </c>
      <c r="IB152" s="89"/>
      <c r="IC152" s="89"/>
      <c r="ID152" s="89"/>
      <c r="IE152" s="89"/>
      <c r="IF152" s="89"/>
    </row>
    <row r="153" spans="1:240" s="88" customFormat="1" ht="66" customHeight="1">
      <c r="A153" s="90">
        <v>141</v>
      </c>
      <c r="B153" s="71" t="s">
        <v>540</v>
      </c>
      <c r="C153" s="72" t="s">
        <v>192</v>
      </c>
      <c r="D153" s="73">
        <v>30</v>
      </c>
      <c r="E153" s="74" t="s">
        <v>287</v>
      </c>
      <c r="F153" s="75">
        <v>693.43</v>
      </c>
      <c r="G153" s="76"/>
      <c r="H153" s="77"/>
      <c r="I153" s="78" t="s">
        <v>39</v>
      </c>
      <c r="J153" s="79">
        <f t="shared" si="16"/>
        <v>1</v>
      </c>
      <c r="K153" s="80" t="s">
        <v>64</v>
      </c>
      <c r="L153" s="80" t="s">
        <v>7</v>
      </c>
      <c r="M153" s="81"/>
      <c r="N153" s="76"/>
      <c r="O153" s="76"/>
      <c r="P153" s="82"/>
      <c r="Q153" s="76"/>
      <c r="R153" s="76"/>
      <c r="S153" s="82"/>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4">
        <f t="shared" si="13"/>
        <v>20802.9</v>
      </c>
      <c r="BB153" s="85">
        <f t="shared" si="17"/>
        <v>20802.9</v>
      </c>
      <c r="BC153" s="86" t="str">
        <f t="shared" si="18"/>
        <v>INR  Twenty Thousand Eight Hundred &amp; Two  and Paise Ninety Only</v>
      </c>
      <c r="BD153" s="87">
        <v>613</v>
      </c>
      <c r="BE153" s="87">
        <f t="shared" si="14"/>
        <v>693.43</v>
      </c>
      <c r="BF153" s="87">
        <f t="shared" si="15"/>
        <v>18390</v>
      </c>
      <c r="IB153" s="89"/>
      <c r="IC153" s="89"/>
      <c r="ID153" s="89"/>
      <c r="IE153" s="89"/>
      <c r="IF153" s="89"/>
    </row>
    <row r="154" spans="1:240" s="88" customFormat="1" ht="78.75" customHeight="1">
      <c r="A154" s="70">
        <v>142</v>
      </c>
      <c r="B154" s="71" t="s">
        <v>541</v>
      </c>
      <c r="C154" s="72" t="s">
        <v>193</v>
      </c>
      <c r="D154" s="73">
        <v>60</v>
      </c>
      <c r="E154" s="74" t="s">
        <v>287</v>
      </c>
      <c r="F154" s="75">
        <v>609.72</v>
      </c>
      <c r="G154" s="76"/>
      <c r="H154" s="77"/>
      <c r="I154" s="78" t="s">
        <v>39</v>
      </c>
      <c r="J154" s="79">
        <f t="shared" si="16"/>
        <v>1</v>
      </c>
      <c r="K154" s="80" t="s">
        <v>64</v>
      </c>
      <c r="L154" s="80" t="s">
        <v>7</v>
      </c>
      <c r="M154" s="81"/>
      <c r="N154" s="76"/>
      <c r="O154" s="76"/>
      <c r="P154" s="82"/>
      <c r="Q154" s="76"/>
      <c r="R154" s="76"/>
      <c r="S154" s="82"/>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4">
        <f t="shared" si="13"/>
        <v>36583.2</v>
      </c>
      <c r="BB154" s="85">
        <f t="shared" si="17"/>
        <v>36583.2</v>
      </c>
      <c r="BC154" s="86" t="str">
        <f t="shared" si="18"/>
        <v>INR  Thirty Six Thousand Five Hundred &amp; Eighty Three  and Paise Twenty Only</v>
      </c>
      <c r="BD154" s="87">
        <v>539</v>
      </c>
      <c r="BE154" s="87">
        <f t="shared" si="14"/>
        <v>609.72</v>
      </c>
      <c r="BF154" s="87">
        <f t="shared" si="15"/>
        <v>32340</v>
      </c>
      <c r="IB154" s="89"/>
      <c r="IC154" s="89"/>
      <c r="ID154" s="89"/>
      <c r="IE154" s="89"/>
      <c r="IF154" s="89"/>
    </row>
    <row r="155" spans="1:240" s="88" customFormat="1" ht="63" customHeight="1">
      <c r="A155" s="90">
        <v>143</v>
      </c>
      <c r="B155" s="71" t="s">
        <v>542</v>
      </c>
      <c r="C155" s="72" t="s">
        <v>194</v>
      </c>
      <c r="D155" s="73">
        <v>60</v>
      </c>
      <c r="E155" s="74" t="s">
        <v>287</v>
      </c>
      <c r="F155" s="75">
        <v>921.93</v>
      </c>
      <c r="G155" s="76"/>
      <c r="H155" s="77"/>
      <c r="I155" s="78" t="s">
        <v>39</v>
      </c>
      <c r="J155" s="79">
        <f t="shared" si="16"/>
        <v>1</v>
      </c>
      <c r="K155" s="80" t="s">
        <v>64</v>
      </c>
      <c r="L155" s="80" t="s">
        <v>7</v>
      </c>
      <c r="M155" s="81"/>
      <c r="N155" s="76"/>
      <c r="O155" s="76"/>
      <c r="P155" s="82"/>
      <c r="Q155" s="76"/>
      <c r="R155" s="76"/>
      <c r="S155" s="82"/>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4">
        <f t="shared" si="13"/>
        <v>55315.8</v>
      </c>
      <c r="BB155" s="85">
        <f t="shared" si="17"/>
        <v>55315.8</v>
      </c>
      <c r="BC155" s="86" t="str">
        <f t="shared" si="18"/>
        <v>INR  Fifty Five Thousand Three Hundred &amp; Fifteen  and Paise Eighty Only</v>
      </c>
      <c r="BD155" s="87">
        <v>815</v>
      </c>
      <c r="BE155" s="87">
        <f t="shared" si="14"/>
        <v>921.93</v>
      </c>
      <c r="BF155" s="87">
        <f t="shared" si="15"/>
        <v>48900</v>
      </c>
      <c r="IB155" s="89"/>
      <c r="IC155" s="89"/>
      <c r="ID155" s="89"/>
      <c r="IE155" s="89"/>
      <c r="IF155" s="89"/>
    </row>
    <row r="156" spans="1:240" s="88" customFormat="1" ht="62.25" customHeight="1">
      <c r="A156" s="70">
        <v>144</v>
      </c>
      <c r="B156" s="71" t="s">
        <v>543</v>
      </c>
      <c r="C156" s="72" t="s">
        <v>195</v>
      </c>
      <c r="D156" s="73">
        <v>60</v>
      </c>
      <c r="E156" s="74" t="s">
        <v>287</v>
      </c>
      <c r="F156" s="75">
        <v>762.43</v>
      </c>
      <c r="G156" s="76"/>
      <c r="H156" s="77"/>
      <c r="I156" s="78" t="s">
        <v>39</v>
      </c>
      <c r="J156" s="79">
        <f t="shared" si="16"/>
        <v>1</v>
      </c>
      <c r="K156" s="80" t="s">
        <v>64</v>
      </c>
      <c r="L156" s="80" t="s">
        <v>7</v>
      </c>
      <c r="M156" s="81"/>
      <c r="N156" s="76"/>
      <c r="O156" s="76"/>
      <c r="P156" s="82"/>
      <c r="Q156" s="76"/>
      <c r="R156" s="76"/>
      <c r="S156" s="82"/>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4">
        <f t="shared" si="13"/>
        <v>45745.8</v>
      </c>
      <c r="BB156" s="85">
        <f t="shared" si="17"/>
        <v>45745.8</v>
      </c>
      <c r="BC156" s="86" t="str">
        <f t="shared" si="18"/>
        <v>INR  Forty Five Thousand Seven Hundred &amp; Forty Five  and Paise Eighty Only</v>
      </c>
      <c r="BD156" s="87">
        <v>674</v>
      </c>
      <c r="BE156" s="87">
        <f t="shared" si="14"/>
        <v>762.43</v>
      </c>
      <c r="BF156" s="87">
        <f t="shared" si="15"/>
        <v>40440</v>
      </c>
      <c r="IB156" s="89"/>
      <c r="IC156" s="89"/>
      <c r="ID156" s="89"/>
      <c r="IE156" s="89"/>
      <c r="IF156" s="89"/>
    </row>
    <row r="157" spans="1:240" s="88" customFormat="1" ht="76.5" customHeight="1">
      <c r="A157" s="90">
        <v>145</v>
      </c>
      <c r="B157" s="71" t="s">
        <v>544</v>
      </c>
      <c r="C157" s="72" t="s">
        <v>196</v>
      </c>
      <c r="D157" s="73">
        <v>35</v>
      </c>
      <c r="E157" s="74" t="s">
        <v>287</v>
      </c>
      <c r="F157" s="75">
        <v>627.82</v>
      </c>
      <c r="G157" s="76"/>
      <c r="H157" s="77"/>
      <c r="I157" s="78" t="s">
        <v>39</v>
      </c>
      <c r="J157" s="79">
        <f t="shared" si="16"/>
        <v>1</v>
      </c>
      <c r="K157" s="80" t="s">
        <v>64</v>
      </c>
      <c r="L157" s="80" t="s">
        <v>7</v>
      </c>
      <c r="M157" s="81"/>
      <c r="N157" s="76"/>
      <c r="O157" s="76"/>
      <c r="P157" s="82"/>
      <c r="Q157" s="76"/>
      <c r="R157" s="76"/>
      <c r="S157" s="82"/>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4">
        <f t="shared" si="13"/>
        <v>21973.7</v>
      </c>
      <c r="BB157" s="85">
        <f t="shared" si="17"/>
        <v>21973.7</v>
      </c>
      <c r="BC157" s="86" t="str">
        <f t="shared" si="18"/>
        <v>INR  Twenty One Thousand Nine Hundred &amp; Seventy Three  and Paise Seventy Only</v>
      </c>
      <c r="BD157" s="87">
        <v>555</v>
      </c>
      <c r="BE157" s="87">
        <f t="shared" si="14"/>
        <v>627.82</v>
      </c>
      <c r="BF157" s="87">
        <f t="shared" si="15"/>
        <v>19425</v>
      </c>
      <c r="IB157" s="89"/>
      <c r="IC157" s="89"/>
      <c r="ID157" s="89"/>
      <c r="IE157" s="89"/>
      <c r="IF157" s="89"/>
    </row>
    <row r="158" spans="1:240" s="88" customFormat="1" ht="48" customHeight="1">
      <c r="A158" s="70">
        <v>146</v>
      </c>
      <c r="B158" s="71" t="s">
        <v>545</v>
      </c>
      <c r="C158" s="72" t="s">
        <v>197</v>
      </c>
      <c r="D158" s="73">
        <v>21</v>
      </c>
      <c r="E158" s="74" t="s">
        <v>287</v>
      </c>
      <c r="F158" s="75">
        <v>202.48</v>
      </c>
      <c r="G158" s="76"/>
      <c r="H158" s="77"/>
      <c r="I158" s="78" t="s">
        <v>39</v>
      </c>
      <c r="J158" s="79">
        <f t="shared" si="16"/>
        <v>1</v>
      </c>
      <c r="K158" s="80" t="s">
        <v>64</v>
      </c>
      <c r="L158" s="80" t="s">
        <v>7</v>
      </c>
      <c r="M158" s="81"/>
      <c r="N158" s="76"/>
      <c r="O158" s="76"/>
      <c r="P158" s="82"/>
      <c r="Q158" s="76"/>
      <c r="R158" s="76"/>
      <c r="S158" s="82"/>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4">
        <f t="shared" si="13"/>
        <v>4252.08</v>
      </c>
      <c r="BB158" s="85">
        <f t="shared" si="17"/>
        <v>4252.08</v>
      </c>
      <c r="BC158" s="86" t="str">
        <f t="shared" si="18"/>
        <v>INR  Four Thousand Two Hundred &amp; Fifty Two  and Paise Eight Only</v>
      </c>
      <c r="BD158" s="87">
        <v>179</v>
      </c>
      <c r="BE158" s="87">
        <f t="shared" si="14"/>
        <v>202.48</v>
      </c>
      <c r="BF158" s="87">
        <f t="shared" si="15"/>
        <v>3759</v>
      </c>
      <c r="IB158" s="89"/>
      <c r="IC158" s="89"/>
      <c r="ID158" s="89"/>
      <c r="IE158" s="89"/>
      <c r="IF158" s="89"/>
    </row>
    <row r="159" spans="1:240" s="88" customFormat="1" ht="48" customHeight="1">
      <c r="A159" s="90">
        <v>147</v>
      </c>
      <c r="B159" s="71" t="s">
        <v>546</v>
      </c>
      <c r="C159" s="72" t="s">
        <v>198</v>
      </c>
      <c r="D159" s="73">
        <v>34</v>
      </c>
      <c r="E159" s="74" t="s">
        <v>287</v>
      </c>
      <c r="F159" s="75">
        <v>174.2</v>
      </c>
      <c r="G159" s="76"/>
      <c r="H159" s="77"/>
      <c r="I159" s="78" t="s">
        <v>39</v>
      </c>
      <c r="J159" s="79">
        <f t="shared" si="16"/>
        <v>1</v>
      </c>
      <c r="K159" s="80" t="s">
        <v>64</v>
      </c>
      <c r="L159" s="80" t="s">
        <v>7</v>
      </c>
      <c r="M159" s="81"/>
      <c r="N159" s="76"/>
      <c r="O159" s="76"/>
      <c r="P159" s="82"/>
      <c r="Q159" s="76"/>
      <c r="R159" s="76"/>
      <c r="S159" s="82"/>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4">
        <f t="shared" si="13"/>
        <v>5922.8</v>
      </c>
      <c r="BB159" s="85">
        <f t="shared" si="17"/>
        <v>5922.8</v>
      </c>
      <c r="BC159" s="86" t="str">
        <f t="shared" si="18"/>
        <v>INR  Five Thousand Nine Hundred &amp; Twenty Two  and Paise Eighty Only</v>
      </c>
      <c r="BD159" s="87">
        <v>154</v>
      </c>
      <c r="BE159" s="87">
        <f t="shared" si="14"/>
        <v>174.2</v>
      </c>
      <c r="BF159" s="87">
        <f t="shared" si="15"/>
        <v>5236</v>
      </c>
      <c r="IB159" s="89"/>
      <c r="IC159" s="89"/>
      <c r="ID159" s="89"/>
      <c r="IE159" s="89"/>
      <c r="IF159" s="89"/>
    </row>
    <row r="160" spans="1:240" s="88" customFormat="1" ht="78.75" customHeight="1">
      <c r="A160" s="70">
        <v>148</v>
      </c>
      <c r="B160" s="71" t="s">
        <v>547</v>
      </c>
      <c r="C160" s="72" t="s">
        <v>199</v>
      </c>
      <c r="D160" s="73">
        <v>24</v>
      </c>
      <c r="E160" s="74" t="s">
        <v>287</v>
      </c>
      <c r="F160" s="75">
        <v>251.13</v>
      </c>
      <c r="G160" s="76"/>
      <c r="H160" s="77"/>
      <c r="I160" s="78" t="s">
        <v>39</v>
      </c>
      <c r="J160" s="79">
        <f t="shared" si="16"/>
        <v>1</v>
      </c>
      <c r="K160" s="80" t="s">
        <v>64</v>
      </c>
      <c r="L160" s="80" t="s">
        <v>7</v>
      </c>
      <c r="M160" s="81"/>
      <c r="N160" s="76"/>
      <c r="O160" s="76"/>
      <c r="P160" s="82"/>
      <c r="Q160" s="76"/>
      <c r="R160" s="76"/>
      <c r="S160" s="82"/>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4">
        <f t="shared" si="13"/>
        <v>6027.12</v>
      </c>
      <c r="BB160" s="85">
        <f t="shared" si="17"/>
        <v>6027.12</v>
      </c>
      <c r="BC160" s="86" t="str">
        <f t="shared" si="18"/>
        <v>INR  Six Thousand  &amp;Twenty Seven  and Paise Twelve Only</v>
      </c>
      <c r="BD160" s="87">
        <v>222</v>
      </c>
      <c r="BE160" s="87">
        <f t="shared" si="14"/>
        <v>251.13</v>
      </c>
      <c r="BF160" s="87">
        <f t="shared" si="15"/>
        <v>5328</v>
      </c>
      <c r="IB160" s="89"/>
      <c r="IC160" s="89"/>
      <c r="ID160" s="89"/>
      <c r="IE160" s="89"/>
      <c r="IF160" s="89"/>
    </row>
    <row r="161" spans="1:240" s="88" customFormat="1" ht="36.75" customHeight="1">
      <c r="A161" s="90">
        <v>149</v>
      </c>
      <c r="B161" s="71" t="s">
        <v>548</v>
      </c>
      <c r="C161" s="72" t="s">
        <v>200</v>
      </c>
      <c r="D161" s="73">
        <v>52</v>
      </c>
      <c r="E161" s="74" t="s">
        <v>287</v>
      </c>
      <c r="F161" s="75">
        <v>252.26</v>
      </c>
      <c r="G161" s="76"/>
      <c r="H161" s="77"/>
      <c r="I161" s="78" t="s">
        <v>39</v>
      </c>
      <c r="J161" s="79">
        <f t="shared" si="16"/>
        <v>1</v>
      </c>
      <c r="K161" s="80" t="s">
        <v>64</v>
      </c>
      <c r="L161" s="80" t="s">
        <v>7</v>
      </c>
      <c r="M161" s="81"/>
      <c r="N161" s="76"/>
      <c r="O161" s="76"/>
      <c r="P161" s="82"/>
      <c r="Q161" s="76"/>
      <c r="R161" s="76"/>
      <c r="S161" s="82"/>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4">
        <f t="shared" si="13"/>
        <v>13117.52</v>
      </c>
      <c r="BB161" s="85">
        <f t="shared" si="17"/>
        <v>13117.52</v>
      </c>
      <c r="BC161" s="86" t="str">
        <f t="shared" si="18"/>
        <v>INR  Thirteen Thousand One Hundred &amp; Seventeen  and Paise Fifty Two Only</v>
      </c>
      <c r="BD161" s="87">
        <v>223</v>
      </c>
      <c r="BE161" s="87">
        <f t="shared" si="14"/>
        <v>252.26</v>
      </c>
      <c r="BF161" s="87">
        <f t="shared" si="15"/>
        <v>11596</v>
      </c>
      <c r="IB161" s="89"/>
      <c r="IC161" s="89"/>
      <c r="ID161" s="89"/>
      <c r="IE161" s="89"/>
      <c r="IF161" s="89"/>
    </row>
    <row r="162" spans="1:240" s="88" customFormat="1" ht="36" customHeight="1">
      <c r="A162" s="70">
        <v>150</v>
      </c>
      <c r="B162" s="71" t="s">
        <v>549</v>
      </c>
      <c r="C162" s="72" t="s">
        <v>201</v>
      </c>
      <c r="D162" s="73">
        <v>46</v>
      </c>
      <c r="E162" s="74" t="s">
        <v>287</v>
      </c>
      <c r="F162" s="75">
        <v>152.71</v>
      </c>
      <c r="G162" s="76"/>
      <c r="H162" s="77"/>
      <c r="I162" s="78" t="s">
        <v>39</v>
      </c>
      <c r="J162" s="79">
        <f t="shared" si="16"/>
        <v>1</v>
      </c>
      <c r="K162" s="80" t="s">
        <v>64</v>
      </c>
      <c r="L162" s="80" t="s">
        <v>7</v>
      </c>
      <c r="M162" s="81"/>
      <c r="N162" s="76"/>
      <c r="O162" s="76"/>
      <c r="P162" s="82"/>
      <c r="Q162" s="76"/>
      <c r="R162" s="76"/>
      <c r="S162" s="82"/>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4">
        <f t="shared" si="13"/>
        <v>7024.66</v>
      </c>
      <c r="BB162" s="85">
        <f t="shared" si="17"/>
        <v>7024.66</v>
      </c>
      <c r="BC162" s="86" t="str">
        <f t="shared" si="18"/>
        <v>INR  Seven Thousand  &amp;Twenty Four  and Paise Sixty Six Only</v>
      </c>
      <c r="BD162" s="87">
        <v>135</v>
      </c>
      <c r="BE162" s="87">
        <f t="shared" si="14"/>
        <v>152.71</v>
      </c>
      <c r="BF162" s="87">
        <f t="shared" si="15"/>
        <v>6210</v>
      </c>
      <c r="IB162" s="89"/>
      <c r="IC162" s="89"/>
      <c r="ID162" s="89"/>
      <c r="IE162" s="89"/>
      <c r="IF162" s="89"/>
    </row>
    <row r="163" spans="1:240" s="88" customFormat="1" ht="48.75" customHeight="1">
      <c r="A163" s="90">
        <v>151</v>
      </c>
      <c r="B163" s="71" t="s">
        <v>550</v>
      </c>
      <c r="C163" s="72" t="s">
        <v>202</v>
      </c>
      <c r="D163" s="73">
        <v>2</v>
      </c>
      <c r="E163" s="74" t="s">
        <v>287</v>
      </c>
      <c r="F163" s="75">
        <v>3715.99</v>
      </c>
      <c r="G163" s="76"/>
      <c r="H163" s="77"/>
      <c r="I163" s="78" t="s">
        <v>39</v>
      </c>
      <c r="J163" s="79">
        <f t="shared" si="16"/>
        <v>1</v>
      </c>
      <c r="K163" s="80" t="s">
        <v>64</v>
      </c>
      <c r="L163" s="80" t="s">
        <v>7</v>
      </c>
      <c r="M163" s="81"/>
      <c r="N163" s="76"/>
      <c r="O163" s="76"/>
      <c r="P163" s="82"/>
      <c r="Q163" s="76"/>
      <c r="R163" s="76"/>
      <c r="S163" s="82"/>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4">
        <f t="shared" si="13"/>
        <v>7431.98</v>
      </c>
      <c r="BB163" s="85">
        <f t="shared" si="17"/>
        <v>7431.98</v>
      </c>
      <c r="BC163" s="86" t="str">
        <f t="shared" si="18"/>
        <v>INR  Seven Thousand Four Hundred &amp; Thirty One  and Paise Ninety Eight Only</v>
      </c>
      <c r="BD163" s="87">
        <v>3285</v>
      </c>
      <c r="BE163" s="87">
        <f t="shared" si="14"/>
        <v>3715.99</v>
      </c>
      <c r="BF163" s="87">
        <f t="shared" si="15"/>
        <v>6570</v>
      </c>
      <c r="IB163" s="89"/>
      <c r="IC163" s="89"/>
      <c r="ID163" s="89"/>
      <c r="IE163" s="89"/>
      <c r="IF163" s="89"/>
    </row>
    <row r="164" spans="1:240" s="88" customFormat="1" ht="79.5" customHeight="1">
      <c r="A164" s="70">
        <v>152</v>
      </c>
      <c r="B164" s="71" t="s">
        <v>551</v>
      </c>
      <c r="C164" s="72" t="s">
        <v>203</v>
      </c>
      <c r="D164" s="73">
        <v>2</v>
      </c>
      <c r="E164" s="74" t="s">
        <v>287</v>
      </c>
      <c r="F164" s="75">
        <v>917.4</v>
      </c>
      <c r="G164" s="76"/>
      <c r="H164" s="77"/>
      <c r="I164" s="78" t="s">
        <v>39</v>
      </c>
      <c r="J164" s="79">
        <f t="shared" si="16"/>
        <v>1</v>
      </c>
      <c r="K164" s="80" t="s">
        <v>64</v>
      </c>
      <c r="L164" s="80" t="s">
        <v>7</v>
      </c>
      <c r="M164" s="81"/>
      <c r="N164" s="76"/>
      <c r="O164" s="76"/>
      <c r="P164" s="82"/>
      <c r="Q164" s="76"/>
      <c r="R164" s="76"/>
      <c r="S164" s="82"/>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4">
        <f t="shared" si="13"/>
        <v>1834.8</v>
      </c>
      <c r="BB164" s="85">
        <f t="shared" si="17"/>
        <v>1834.8</v>
      </c>
      <c r="BC164" s="86" t="str">
        <f t="shared" si="18"/>
        <v>INR  One Thousand Eight Hundred &amp; Thirty Four  and Paise Eighty Only</v>
      </c>
      <c r="BD164" s="87">
        <v>811</v>
      </c>
      <c r="BE164" s="87">
        <f t="shared" si="14"/>
        <v>917.4</v>
      </c>
      <c r="BF164" s="87">
        <f t="shared" si="15"/>
        <v>1622</v>
      </c>
      <c r="IB164" s="89"/>
      <c r="IC164" s="89"/>
      <c r="ID164" s="89"/>
      <c r="IE164" s="89"/>
      <c r="IF164" s="89"/>
    </row>
    <row r="165" spans="1:240" s="88" customFormat="1" ht="68.25" customHeight="1">
      <c r="A165" s="90">
        <v>153</v>
      </c>
      <c r="B165" s="71" t="s">
        <v>552</v>
      </c>
      <c r="C165" s="72" t="s">
        <v>204</v>
      </c>
      <c r="D165" s="73">
        <v>715</v>
      </c>
      <c r="E165" s="74" t="s">
        <v>286</v>
      </c>
      <c r="F165" s="75">
        <v>330.31</v>
      </c>
      <c r="G165" s="76"/>
      <c r="H165" s="77"/>
      <c r="I165" s="78" t="s">
        <v>39</v>
      </c>
      <c r="J165" s="79">
        <f t="shared" si="16"/>
        <v>1</v>
      </c>
      <c r="K165" s="80" t="s">
        <v>64</v>
      </c>
      <c r="L165" s="80" t="s">
        <v>7</v>
      </c>
      <c r="M165" s="81"/>
      <c r="N165" s="76"/>
      <c r="O165" s="76"/>
      <c r="P165" s="82"/>
      <c r="Q165" s="76"/>
      <c r="R165" s="76"/>
      <c r="S165" s="82"/>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4">
        <f t="shared" si="13"/>
        <v>236171.65</v>
      </c>
      <c r="BB165" s="85">
        <f t="shared" si="17"/>
        <v>236171.65</v>
      </c>
      <c r="BC165" s="86" t="str">
        <f t="shared" si="18"/>
        <v>INR  Two Lakh Thirty Six Thousand One Hundred &amp; Seventy One  and Paise Sixty Five Only</v>
      </c>
      <c r="BD165" s="87">
        <v>292</v>
      </c>
      <c r="BE165" s="87">
        <f t="shared" si="14"/>
        <v>330.31</v>
      </c>
      <c r="BF165" s="87">
        <f t="shared" si="15"/>
        <v>208780</v>
      </c>
      <c r="IB165" s="89"/>
      <c r="IC165" s="89"/>
      <c r="ID165" s="89"/>
      <c r="IE165" s="89"/>
      <c r="IF165" s="89"/>
    </row>
    <row r="166" spans="1:240" s="88" customFormat="1" ht="66" customHeight="1">
      <c r="A166" s="70">
        <v>154</v>
      </c>
      <c r="B166" s="71" t="s">
        <v>553</v>
      </c>
      <c r="C166" s="72" t="s">
        <v>205</v>
      </c>
      <c r="D166" s="73">
        <v>150</v>
      </c>
      <c r="E166" s="74" t="s">
        <v>287</v>
      </c>
      <c r="F166" s="75">
        <v>220.58</v>
      </c>
      <c r="G166" s="76"/>
      <c r="H166" s="77"/>
      <c r="I166" s="78" t="s">
        <v>39</v>
      </c>
      <c r="J166" s="79">
        <f t="shared" si="16"/>
        <v>1</v>
      </c>
      <c r="K166" s="80" t="s">
        <v>64</v>
      </c>
      <c r="L166" s="80" t="s">
        <v>7</v>
      </c>
      <c r="M166" s="81"/>
      <c r="N166" s="76"/>
      <c r="O166" s="76"/>
      <c r="P166" s="82"/>
      <c r="Q166" s="76"/>
      <c r="R166" s="76"/>
      <c r="S166" s="82"/>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4">
        <f t="shared" si="13"/>
        <v>33087</v>
      </c>
      <c r="BB166" s="85">
        <f t="shared" si="17"/>
        <v>33087</v>
      </c>
      <c r="BC166" s="86" t="str">
        <f t="shared" si="18"/>
        <v>INR  Thirty Three Thousand  &amp;Eighty Seven  Only</v>
      </c>
      <c r="BD166" s="87">
        <v>195</v>
      </c>
      <c r="BE166" s="87">
        <f t="shared" si="14"/>
        <v>220.58</v>
      </c>
      <c r="BF166" s="87">
        <f t="shared" si="15"/>
        <v>29250</v>
      </c>
      <c r="IB166" s="89"/>
      <c r="IC166" s="89"/>
      <c r="ID166" s="89"/>
      <c r="IE166" s="89"/>
      <c r="IF166" s="89"/>
    </row>
    <row r="167" spans="1:240" s="88" customFormat="1" ht="65.25" customHeight="1">
      <c r="A167" s="90">
        <v>155</v>
      </c>
      <c r="B167" s="71" t="s">
        <v>554</v>
      </c>
      <c r="C167" s="72" t="s">
        <v>206</v>
      </c>
      <c r="D167" s="73">
        <v>130</v>
      </c>
      <c r="E167" s="74" t="s">
        <v>287</v>
      </c>
      <c r="F167" s="75">
        <v>135.74</v>
      </c>
      <c r="G167" s="76"/>
      <c r="H167" s="77"/>
      <c r="I167" s="78" t="s">
        <v>39</v>
      </c>
      <c r="J167" s="79">
        <f t="shared" si="16"/>
        <v>1</v>
      </c>
      <c r="K167" s="80" t="s">
        <v>64</v>
      </c>
      <c r="L167" s="80" t="s">
        <v>7</v>
      </c>
      <c r="M167" s="81"/>
      <c r="N167" s="76"/>
      <c r="O167" s="76"/>
      <c r="P167" s="82"/>
      <c r="Q167" s="76"/>
      <c r="R167" s="76"/>
      <c r="S167" s="82"/>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4">
        <f t="shared" si="13"/>
        <v>17646.2</v>
      </c>
      <c r="BB167" s="85">
        <f t="shared" si="17"/>
        <v>17646.2</v>
      </c>
      <c r="BC167" s="86" t="str">
        <f t="shared" si="18"/>
        <v>INR  Seventeen Thousand Six Hundred &amp; Forty Six  and Paise Twenty Only</v>
      </c>
      <c r="BD167" s="87">
        <v>120</v>
      </c>
      <c r="BE167" s="87">
        <f t="shared" si="14"/>
        <v>135.74</v>
      </c>
      <c r="BF167" s="87">
        <f t="shared" si="15"/>
        <v>15600</v>
      </c>
      <c r="IB167" s="89"/>
      <c r="IC167" s="89"/>
      <c r="ID167" s="89"/>
      <c r="IE167" s="89"/>
      <c r="IF167" s="89"/>
    </row>
    <row r="168" spans="1:240" s="88" customFormat="1" ht="65.25" customHeight="1">
      <c r="A168" s="70">
        <v>156</v>
      </c>
      <c r="B168" s="71" t="s">
        <v>555</v>
      </c>
      <c r="C168" s="72" t="s">
        <v>207</v>
      </c>
      <c r="D168" s="73">
        <v>125</v>
      </c>
      <c r="E168" s="74" t="s">
        <v>287</v>
      </c>
      <c r="F168" s="75">
        <v>166.29</v>
      </c>
      <c r="G168" s="76"/>
      <c r="H168" s="77"/>
      <c r="I168" s="78" t="s">
        <v>39</v>
      </c>
      <c r="J168" s="79">
        <f t="shared" si="16"/>
        <v>1</v>
      </c>
      <c r="K168" s="80" t="s">
        <v>64</v>
      </c>
      <c r="L168" s="80" t="s">
        <v>7</v>
      </c>
      <c r="M168" s="81"/>
      <c r="N168" s="76"/>
      <c r="O168" s="76"/>
      <c r="P168" s="82"/>
      <c r="Q168" s="76"/>
      <c r="R168" s="76"/>
      <c r="S168" s="82"/>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4">
        <f t="shared" si="13"/>
        <v>20786.25</v>
      </c>
      <c r="BB168" s="85">
        <f t="shared" si="17"/>
        <v>20786.25</v>
      </c>
      <c r="BC168" s="86" t="str">
        <f t="shared" si="18"/>
        <v>INR  Twenty Thousand Seven Hundred &amp; Eighty Six  and Paise Twenty Five Only</v>
      </c>
      <c r="BD168" s="87">
        <v>147</v>
      </c>
      <c r="BE168" s="87">
        <f t="shared" si="14"/>
        <v>166.29</v>
      </c>
      <c r="BF168" s="87">
        <f t="shared" si="15"/>
        <v>18375</v>
      </c>
      <c r="IB168" s="89"/>
      <c r="IC168" s="89"/>
      <c r="ID168" s="89"/>
      <c r="IE168" s="89"/>
      <c r="IF168" s="89"/>
    </row>
    <row r="169" spans="1:240" s="88" customFormat="1" ht="66.75" customHeight="1">
      <c r="A169" s="90">
        <v>157</v>
      </c>
      <c r="B169" s="71" t="s">
        <v>556</v>
      </c>
      <c r="C169" s="72" t="s">
        <v>208</v>
      </c>
      <c r="D169" s="73">
        <v>110</v>
      </c>
      <c r="E169" s="74" t="s">
        <v>287</v>
      </c>
      <c r="F169" s="75">
        <v>37.33</v>
      </c>
      <c r="G169" s="76"/>
      <c r="H169" s="77"/>
      <c r="I169" s="78" t="s">
        <v>39</v>
      </c>
      <c r="J169" s="79">
        <f t="shared" si="16"/>
        <v>1</v>
      </c>
      <c r="K169" s="80" t="s">
        <v>64</v>
      </c>
      <c r="L169" s="80" t="s">
        <v>7</v>
      </c>
      <c r="M169" s="81"/>
      <c r="N169" s="76"/>
      <c r="O169" s="76"/>
      <c r="P169" s="82"/>
      <c r="Q169" s="76"/>
      <c r="R169" s="76"/>
      <c r="S169" s="82"/>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4">
        <f t="shared" si="13"/>
        <v>4106.3</v>
      </c>
      <c r="BB169" s="85">
        <f t="shared" si="17"/>
        <v>4106.3</v>
      </c>
      <c r="BC169" s="86" t="str">
        <f t="shared" si="18"/>
        <v>INR  Four Thousand One Hundred &amp; Six  and Paise Thirty Only</v>
      </c>
      <c r="BD169" s="87">
        <v>33</v>
      </c>
      <c r="BE169" s="87">
        <f t="shared" si="14"/>
        <v>37.33</v>
      </c>
      <c r="BF169" s="87">
        <f t="shared" si="15"/>
        <v>3630</v>
      </c>
      <c r="IB169" s="89"/>
      <c r="IC169" s="89"/>
      <c r="ID169" s="89"/>
      <c r="IE169" s="89"/>
      <c r="IF169" s="89"/>
    </row>
    <row r="170" spans="1:240" s="88" customFormat="1" ht="63" customHeight="1">
      <c r="A170" s="70">
        <v>158</v>
      </c>
      <c r="B170" s="71" t="s">
        <v>557</v>
      </c>
      <c r="C170" s="72" t="s">
        <v>209</v>
      </c>
      <c r="D170" s="73">
        <v>350</v>
      </c>
      <c r="E170" s="74" t="s">
        <v>287</v>
      </c>
      <c r="F170" s="75">
        <v>23.76</v>
      </c>
      <c r="G170" s="76"/>
      <c r="H170" s="77"/>
      <c r="I170" s="78" t="s">
        <v>39</v>
      </c>
      <c r="J170" s="79">
        <f t="shared" si="16"/>
        <v>1</v>
      </c>
      <c r="K170" s="80" t="s">
        <v>64</v>
      </c>
      <c r="L170" s="80" t="s">
        <v>7</v>
      </c>
      <c r="M170" s="81"/>
      <c r="N170" s="76"/>
      <c r="O170" s="76"/>
      <c r="P170" s="82"/>
      <c r="Q170" s="76"/>
      <c r="R170" s="76"/>
      <c r="S170" s="82"/>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4">
        <f t="shared" si="13"/>
        <v>8316</v>
      </c>
      <c r="BB170" s="85">
        <f t="shared" si="17"/>
        <v>8316</v>
      </c>
      <c r="BC170" s="86" t="str">
        <f t="shared" si="18"/>
        <v>INR  Eight Thousand Three Hundred &amp; Sixteen  Only</v>
      </c>
      <c r="BD170" s="87">
        <v>21</v>
      </c>
      <c r="BE170" s="87">
        <f t="shared" si="14"/>
        <v>23.76</v>
      </c>
      <c r="BF170" s="87">
        <f t="shared" si="15"/>
        <v>7350</v>
      </c>
      <c r="IB170" s="89"/>
      <c r="IC170" s="89"/>
      <c r="ID170" s="89"/>
      <c r="IE170" s="89"/>
      <c r="IF170" s="89"/>
    </row>
    <row r="171" spans="1:240" s="88" customFormat="1" ht="204" customHeight="1">
      <c r="A171" s="90">
        <v>159</v>
      </c>
      <c r="B171" s="71" t="s">
        <v>558</v>
      </c>
      <c r="C171" s="72" t="s">
        <v>210</v>
      </c>
      <c r="D171" s="73">
        <v>300</v>
      </c>
      <c r="E171" s="74" t="s">
        <v>286</v>
      </c>
      <c r="F171" s="75">
        <v>64.48</v>
      </c>
      <c r="G171" s="76"/>
      <c r="H171" s="77"/>
      <c r="I171" s="78" t="s">
        <v>39</v>
      </c>
      <c r="J171" s="79">
        <f t="shared" si="16"/>
        <v>1</v>
      </c>
      <c r="K171" s="80" t="s">
        <v>64</v>
      </c>
      <c r="L171" s="80" t="s">
        <v>7</v>
      </c>
      <c r="M171" s="81"/>
      <c r="N171" s="76"/>
      <c r="O171" s="76"/>
      <c r="P171" s="82"/>
      <c r="Q171" s="76"/>
      <c r="R171" s="76"/>
      <c r="S171" s="82"/>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4">
        <f t="shared" si="13"/>
        <v>19344</v>
      </c>
      <c r="BB171" s="85">
        <f t="shared" si="17"/>
        <v>19344</v>
      </c>
      <c r="BC171" s="86" t="str">
        <f t="shared" si="18"/>
        <v>INR  Nineteen Thousand Three Hundred &amp; Forty Four  Only</v>
      </c>
      <c r="BD171" s="87">
        <v>57</v>
      </c>
      <c r="BE171" s="87">
        <f t="shared" si="14"/>
        <v>64.48</v>
      </c>
      <c r="BF171" s="87">
        <f t="shared" si="15"/>
        <v>17100</v>
      </c>
      <c r="IB171" s="89"/>
      <c r="IC171" s="89"/>
      <c r="ID171" s="89"/>
      <c r="IE171" s="89"/>
      <c r="IF171" s="89"/>
    </row>
    <row r="172" spans="1:240" s="88" customFormat="1" ht="201.75" customHeight="1">
      <c r="A172" s="70">
        <v>160</v>
      </c>
      <c r="B172" s="71" t="s">
        <v>559</v>
      </c>
      <c r="C172" s="72" t="s">
        <v>211</v>
      </c>
      <c r="D172" s="73">
        <v>415</v>
      </c>
      <c r="E172" s="74" t="s">
        <v>286</v>
      </c>
      <c r="F172" s="75">
        <v>95.02</v>
      </c>
      <c r="G172" s="76"/>
      <c r="H172" s="77"/>
      <c r="I172" s="78" t="s">
        <v>39</v>
      </c>
      <c r="J172" s="79">
        <f t="shared" si="16"/>
        <v>1</v>
      </c>
      <c r="K172" s="80" t="s">
        <v>64</v>
      </c>
      <c r="L172" s="80" t="s">
        <v>7</v>
      </c>
      <c r="M172" s="81"/>
      <c r="N172" s="76"/>
      <c r="O172" s="76"/>
      <c r="P172" s="82"/>
      <c r="Q172" s="76"/>
      <c r="R172" s="76"/>
      <c r="S172" s="82"/>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4">
        <f t="shared" si="13"/>
        <v>39433.3</v>
      </c>
      <c r="BB172" s="85">
        <f t="shared" si="17"/>
        <v>39433.3</v>
      </c>
      <c r="BC172" s="86" t="str">
        <f t="shared" si="18"/>
        <v>INR  Thirty Nine Thousand Four Hundred &amp; Thirty Three  and Paise Thirty Only</v>
      </c>
      <c r="BD172" s="87">
        <v>84</v>
      </c>
      <c r="BE172" s="87">
        <f t="shared" si="14"/>
        <v>95.02</v>
      </c>
      <c r="BF172" s="87">
        <f t="shared" si="15"/>
        <v>34860</v>
      </c>
      <c r="IB172" s="89"/>
      <c r="IC172" s="89"/>
      <c r="ID172" s="89"/>
      <c r="IE172" s="89"/>
      <c r="IF172" s="89"/>
    </row>
    <row r="173" spans="1:240" s="88" customFormat="1" ht="47.25" customHeight="1">
      <c r="A173" s="90">
        <v>161</v>
      </c>
      <c r="B173" s="71" t="s">
        <v>560</v>
      </c>
      <c r="C173" s="72" t="s">
        <v>212</v>
      </c>
      <c r="D173" s="73">
        <v>1</v>
      </c>
      <c r="E173" s="74" t="s">
        <v>287</v>
      </c>
      <c r="F173" s="75">
        <v>5800.79</v>
      </c>
      <c r="G173" s="76"/>
      <c r="H173" s="77"/>
      <c r="I173" s="78" t="s">
        <v>39</v>
      </c>
      <c r="J173" s="79">
        <f t="shared" si="16"/>
        <v>1</v>
      </c>
      <c r="K173" s="80" t="s">
        <v>64</v>
      </c>
      <c r="L173" s="80" t="s">
        <v>7</v>
      </c>
      <c r="M173" s="81"/>
      <c r="N173" s="76"/>
      <c r="O173" s="76"/>
      <c r="P173" s="82"/>
      <c r="Q173" s="76"/>
      <c r="R173" s="76"/>
      <c r="S173" s="82"/>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4">
        <f t="shared" si="13"/>
        <v>5800.79</v>
      </c>
      <c r="BB173" s="85">
        <f t="shared" si="17"/>
        <v>5800.79</v>
      </c>
      <c r="BC173" s="86" t="str">
        <f t="shared" si="18"/>
        <v>INR  Five Thousand Eight Hundred    and Paise Seventy Nine Only</v>
      </c>
      <c r="BD173" s="87">
        <v>5128</v>
      </c>
      <c r="BE173" s="87">
        <f t="shared" si="14"/>
        <v>5800.79</v>
      </c>
      <c r="BF173" s="87">
        <f t="shared" si="15"/>
        <v>5128</v>
      </c>
      <c r="IB173" s="89"/>
      <c r="IC173" s="89"/>
      <c r="ID173" s="89"/>
      <c r="IE173" s="89"/>
      <c r="IF173" s="89"/>
    </row>
    <row r="174" spans="1:240" s="88" customFormat="1" ht="51" customHeight="1">
      <c r="A174" s="70">
        <v>162</v>
      </c>
      <c r="B174" s="71" t="s">
        <v>561</v>
      </c>
      <c r="C174" s="72" t="s">
        <v>213</v>
      </c>
      <c r="D174" s="73">
        <v>6</v>
      </c>
      <c r="E174" s="74" t="s">
        <v>287</v>
      </c>
      <c r="F174" s="75">
        <v>11802.94</v>
      </c>
      <c r="G174" s="76"/>
      <c r="H174" s="77"/>
      <c r="I174" s="78" t="s">
        <v>39</v>
      </c>
      <c r="J174" s="79">
        <f t="shared" si="16"/>
        <v>1</v>
      </c>
      <c r="K174" s="80" t="s">
        <v>64</v>
      </c>
      <c r="L174" s="80" t="s">
        <v>7</v>
      </c>
      <c r="M174" s="81"/>
      <c r="N174" s="76"/>
      <c r="O174" s="76"/>
      <c r="P174" s="82"/>
      <c r="Q174" s="76"/>
      <c r="R174" s="76"/>
      <c r="S174" s="82"/>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4">
        <f t="shared" si="13"/>
        <v>70817.64</v>
      </c>
      <c r="BB174" s="85">
        <f t="shared" si="17"/>
        <v>70817.64</v>
      </c>
      <c r="BC174" s="86" t="str">
        <f t="shared" si="18"/>
        <v>INR  Seventy Thousand Eight Hundred &amp; Seventeen  and Paise Sixty Four Only</v>
      </c>
      <c r="BD174" s="87">
        <v>10434</v>
      </c>
      <c r="BE174" s="87">
        <f t="shared" si="14"/>
        <v>11802.94</v>
      </c>
      <c r="BF174" s="87">
        <f t="shared" si="15"/>
        <v>62604</v>
      </c>
      <c r="IB174" s="89"/>
      <c r="IC174" s="89"/>
      <c r="ID174" s="89"/>
      <c r="IE174" s="89"/>
      <c r="IF174" s="89"/>
    </row>
    <row r="175" spans="1:240" s="88" customFormat="1" ht="36" customHeight="1">
      <c r="A175" s="90">
        <v>163</v>
      </c>
      <c r="B175" s="71" t="s">
        <v>562</v>
      </c>
      <c r="C175" s="72" t="s">
        <v>214</v>
      </c>
      <c r="D175" s="73">
        <v>1</v>
      </c>
      <c r="E175" s="74" t="s">
        <v>287</v>
      </c>
      <c r="F175" s="75">
        <v>108.6</v>
      </c>
      <c r="G175" s="76"/>
      <c r="H175" s="77"/>
      <c r="I175" s="78" t="s">
        <v>39</v>
      </c>
      <c r="J175" s="79">
        <f t="shared" si="16"/>
        <v>1</v>
      </c>
      <c r="K175" s="80" t="s">
        <v>64</v>
      </c>
      <c r="L175" s="80" t="s">
        <v>7</v>
      </c>
      <c r="M175" s="81"/>
      <c r="N175" s="76"/>
      <c r="O175" s="76"/>
      <c r="P175" s="82"/>
      <c r="Q175" s="76"/>
      <c r="R175" s="76"/>
      <c r="S175" s="82"/>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4">
        <f t="shared" si="13"/>
        <v>108.6</v>
      </c>
      <c r="BB175" s="85">
        <f t="shared" si="17"/>
        <v>108.6</v>
      </c>
      <c r="BC175" s="86" t="str">
        <f t="shared" si="18"/>
        <v>INR  One Hundred &amp; Eight  and Paise Sixty Only</v>
      </c>
      <c r="BD175" s="87">
        <v>96</v>
      </c>
      <c r="BE175" s="87">
        <f t="shared" si="14"/>
        <v>108.6</v>
      </c>
      <c r="BF175" s="87">
        <f t="shared" si="15"/>
        <v>96</v>
      </c>
      <c r="IB175" s="89"/>
      <c r="IC175" s="89"/>
      <c r="ID175" s="89"/>
      <c r="IE175" s="89"/>
      <c r="IF175" s="89"/>
    </row>
    <row r="176" spans="1:240" s="88" customFormat="1" ht="36.75" customHeight="1">
      <c r="A176" s="70">
        <v>164</v>
      </c>
      <c r="B176" s="71" t="s">
        <v>563</v>
      </c>
      <c r="C176" s="72" t="s">
        <v>215</v>
      </c>
      <c r="D176" s="73">
        <v>6</v>
      </c>
      <c r="E176" s="74" t="s">
        <v>287</v>
      </c>
      <c r="F176" s="75">
        <v>255.65</v>
      </c>
      <c r="G176" s="76"/>
      <c r="H176" s="77"/>
      <c r="I176" s="78" t="s">
        <v>39</v>
      </c>
      <c r="J176" s="79">
        <f t="shared" si="16"/>
        <v>1</v>
      </c>
      <c r="K176" s="80" t="s">
        <v>64</v>
      </c>
      <c r="L176" s="80" t="s">
        <v>7</v>
      </c>
      <c r="M176" s="81"/>
      <c r="N176" s="76"/>
      <c r="O176" s="76"/>
      <c r="P176" s="82"/>
      <c r="Q176" s="76"/>
      <c r="R176" s="76"/>
      <c r="S176" s="82"/>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4">
        <f t="shared" si="13"/>
        <v>1533.9</v>
      </c>
      <c r="BB176" s="85">
        <f t="shared" si="17"/>
        <v>1533.9</v>
      </c>
      <c r="BC176" s="86" t="str">
        <f t="shared" si="18"/>
        <v>INR  One Thousand Five Hundred &amp; Thirty Three  and Paise Ninety Only</v>
      </c>
      <c r="BD176" s="87">
        <v>226</v>
      </c>
      <c r="BE176" s="87">
        <f t="shared" si="14"/>
        <v>255.65</v>
      </c>
      <c r="BF176" s="87">
        <f t="shared" si="15"/>
        <v>1356</v>
      </c>
      <c r="IB176" s="89"/>
      <c r="IC176" s="89"/>
      <c r="ID176" s="89"/>
      <c r="IE176" s="89"/>
      <c r="IF176" s="89"/>
    </row>
    <row r="177" spans="1:240" s="88" customFormat="1" ht="322.5" customHeight="1">
      <c r="A177" s="90">
        <v>165</v>
      </c>
      <c r="B177" s="71" t="s">
        <v>564</v>
      </c>
      <c r="C177" s="72" t="s">
        <v>216</v>
      </c>
      <c r="D177" s="73">
        <v>24</v>
      </c>
      <c r="E177" s="74" t="s">
        <v>287</v>
      </c>
      <c r="F177" s="75">
        <v>8040.57</v>
      </c>
      <c r="G177" s="76"/>
      <c r="H177" s="77"/>
      <c r="I177" s="78" t="s">
        <v>39</v>
      </c>
      <c r="J177" s="79">
        <f t="shared" si="16"/>
        <v>1</v>
      </c>
      <c r="K177" s="80" t="s">
        <v>64</v>
      </c>
      <c r="L177" s="80" t="s">
        <v>7</v>
      </c>
      <c r="M177" s="81"/>
      <c r="N177" s="76"/>
      <c r="O177" s="76"/>
      <c r="P177" s="82"/>
      <c r="Q177" s="76"/>
      <c r="R177" s="76"/>
      <c r="S177" s="82"/>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4">
        <f t="shared" si="13"/>
        <v>192973.68</v>
      </c>
      <c r="BB177" s="85">
        <f t="shared" si="17"/>
        <v>192973.68</v>
      </c>
      <c r="BC177" s="86" t="str">
        <f t="shared" si="18"/>
        <v>INR  One Lakh Ninety Two Thousand Nine Hundred &amp; Seventy Three  and Paise Sixty Eight Only</v>
      </c>
      <c r="BD177" s="87">
        <v>7108</v>
      </c>
      <c r="BE177" s="87">
        <f t="shared" si="14"/>
        <v>8040.57</v>
      </c>
      <c r="BF177" s="87">
        <f t="shared" si="15"/>
        <v>170592</v>
      </c>
      <c r="IB177" s="89"/>
      <c r="IC177" s="89"/>
      <c r="ID177" s="89"/>
      <c r="IE177" s="89"/>
      <c r="IF177" s="89"/>
    </row>
    <row r="178" spans="1:240" s="88" customFormat="1" ht="321" customHeight="1">
      <c r="A178" s="70">
        <v>166</v>
      </c>
      <c r="B178" s="71" t="s">
        <v>565</v>
      </c>
      <c r="C178" s="72" t="s">
        <v>217</v>
      </c>
      <c r="D178" s="73">
        <v>1</v>
      </c>
      <c r="E178" s="74" t="s">
        <v>287</v>
      </c>
      <c r="F178" s="75">
        <v>40223.21</v>
      </c>
      <c r="G178" s="76"/>
      <c r="H178" s="77"/>
      <c r="I178" s="78" t="s">
        <v>39</v>
      </c>
      <c r="J178" s="79">
        <f t="shared" si="16"/>
        <v>1</v>
      </c>
      <c r="K178" s="80" t="s">
        <v>64</v>
      </c>
      <c r="L178" s="80" t="s">
        <v>7</v>
      </c>
      <c r="M178" s="81"/>
      <c r="N178" s="76"/>
      <c r="O178" s="76"/>
      <c r="P178" s="82"/>
      <c r="Q178" s="76"/>
      <c r="R178" s="76"/>
      <c r="S178" s="82"/>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4">
        <f t="shared" si="13"/>
        <v>40223.21</v>
      </c>
      <c r="BB178" s="85">
        <f t="shared" si="17"/>
        <v>40223.21</v>
      </c>
      <c r="BC178" s="86" t="str">
        <f t="shared" si="18"/>
        <v>INR  Forty Thousand Two Hundred &amp; Twenty Three  and Paise Twenty One Only</v>
      </c>
      <c r="BD178" s="87">
        <v>35558</v>
      </c>
      <c r="BE178" s="87">
        <f t="shared" si="14"/>
        <v>40223.21</v>
      </c>
      <c r="BF178" s="87">
        <f t="shared" si="15"/>
        <v>35558</v>
      </c>
      <c r="IB178" s="89"/>
      <c r="IC178" s="89"/>
      <c r="ID178" s="89"/>
      <c r="IE178" s="89"/>
      <c r="IF178" s="89"/>
    </row>
    <row r="179" spans="1:240" s="88" customFormat="1" ht="318.75" customHeight="1">
      <c r="A179" s="90">
        <v>167</v>
      </c>
      <c r="B179" s="71" t="s">
        <v>566</v>
      </c>
      <c r="C179" s="72" t="s">
        <v>218</v>
      </c>
      <c r="D179" s="73">
        <v>1</v>
      </c>
      <c r="E179" s="74" t="s">
        <v>287</v>
      </c>
      <c r="F179" s="75">
        <v>101244.66</v>
      </c>
      <c r="G179" s="76"/>
      <c r="H179" s="77"/>
      <c r="I179" s="78" t="s">
        <v>39</v>
      </c>
      <c r="J179" s="79">
        <f t="shared" si="16"/>
        <v>1</v>
      </c>
      <c r="K179" s="80" t="s">
        <v>64</v>
      </c>
      <c r="L179" s="80" t="s">
        <v>7</v>
      </c>
      <c r="M179" s="81"/>
      <c r="N179" s="76"/>
      <c r="O179" s="76"/>
      <c r="P179" s="82"/>
      <c r="Q179" s="76"/>
      <c r="R179" s="76"/>
      <c r="S179" s="82"/>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4">
        <f t="shared" si="13"/>
        <v>101244.66</v>
      </c>
      <c r="BB179" s="85">
        <f t="shared" si="17"/>
        <v>101244.66</v>
      </c>
      <c r="BC179" s="86" t="str">
        <f t="shared" si="18"/>
        <v>INR  One Lakh One Thousand Two Hundred &amp; Forty Four  and Paise Sixty Six Only</v>
      </c>
      <c r="BD179" s="87">
        <v>89502</v>
      </c>
      <c r="BE179" s="87">
        <f t="shared" si="14"/>
        <v>101244.66</v>
      </c>
      <c r="BF179" s="87">
        <f t="shared" si="15"/>
        <v>89502</v>
      </c>
      <c r="IB179" s="89"/>
      <c r="IC179" s="89"/>
      <c r="ID179" s="89"/>
      <c r="IE179" s="89"/>
      <c r="IF179" s="89"/>
    </row>
    <row r="180" spans="1:240" s="88" customFormat="1" ht="379.5" customHeight="1">
      <c r="A180" s="70">
        <v>168</v>
      </c>
      <c r="B180" s="71" t="s">
        <v>567</v>
      </c>
      <c r="C180" s="72" t="s">
        <v>219</v>
      </c>
      <c r="D180" s="73">
        <v>1</v>
      </c>
      <c r="E180" s="74" t="s">
        <v>287</v>
      </c>
      <c r="F180" s="75">
        <v>128011.12</v>
      </c>
      <c r="G180" s="76"/>
      <c r="H180" s="77"/>
      <c r="I180" s="78" t="s">
        <v>39</v>
      </c>
      <c r="J180" s="79">
        <f>IF(I180="Less(-)",-1,1)</f>
        <v>1</v>
      </c>
      <c r="K180" s="80" t="s">
        <v>64</v>
      </c>
      <c r="L180" s="80" t="s">
        <v>7</v>
      </c>
      <c r="M180" s="81"/>
      <c r="N180" s="76"/>
      <c r="O180" s="76"/>
      <c r="P180" s="82"/>
      <c r="Q180" s="76"/>
      <c r="R180" s="76"/>
      <c r="S180" s="82"/>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4">
        <f t="shared" si="13"/>
        <v>128011.12</v>
      </c>
      <c r="BB180" s="85">
        <f>BA180+SUM(N180:AZ180)</f>
        <v>128011.12</v>
      </c>
      <c r="BC180" s="86" t="str">
        <f>SpellNumber(L180,BB180)</f>
        <v>INR  One Lakh Twenty Eight Thousand  &amp;Eleven  and Paise Twelve Only</v>
      </c>
      <c r="BD180" s="87">
        <v>113164</v>
      </c>
      <c r="BE180" s="87">
        <f t="shared" si="14"/>
        <v>128011.12</v>
      </c>
      <c r="BF180" s="87">
        <f t="shared" si="15"/>
        <v>113164</v>
      </c>
      <c r="IB180" s="89"/>
      <c r="IC180" s="89"/>
      <c r="ID180" s="89"/>
      <c r="IE180" s="89"/>
      <c r="IF180" s="89"/>
    </row>
    <row r="181" spans="1:240" s="88" customFormat="1" ht="364.5" customHeight="1">
      <c r="A181" s="90">
        <v>169</v>
      </c>
      <c r="B181" s="71" t="s">
        <v>568</v>
      </c>
      <c r="C181" s="72" t="s">
        <v>220</v>
      </c>
      <c r="D181" s="73">
        <v>3</v>
      </c>
      <c r="E181" s="74" t="s">
        <v>287</v>
      </c>
      <c r="F181" s="75">
        <v>18410.28</v>
      </c>
      <c r="G181" s="76"/>
      <c r="H181" s="77"/>
      <c r="I181" s="78" t="s">
        <v>39</v>
      </c>
      <c r="J181" s="79">
        <f t="shared" si="16"/>
        <v>1</v>
      </c>
      <c r="K181" s="80" t="s">
        <v>64</v>
      </c>
      <c r="L181" s="80" t="s">
        <v>7</v>
      </c>
      <c r="M181" s="81"/>
      <c r="N181" s="76"/>
      <c r="O181" s="76"/>
      <c r="P181" s="82"/>
      <c r="Q181" s="76"/>
      <c r="R181" s="76"/>
      <c r="S181" s="82"/>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4">
        <f t="shared" si="13"/>
        <v>55230.84</v>
      </c>
      <c r="BB181" s="85">
        <f t="shared" si="17"/>
        <v>55230.84</v>
      </c>
      <c r="BC181" s="86" t="str">
        <f t="shared" si="18"/>
        <v>INR  Fifty Five Thousand Two Hundred &amp; Thirty  and Paise Eighty Four Only</v>
      </c>
      <c r="BD181" s="87">
        <v>16275</v>
      </c>
      <c r="BE181" s="87">
        <f t="shared" si="14"/>
        <v>18410.28</v>
      </c>
      <c r="BF181" s="87">
        <f t="shared" si="15"/>
        <v>48825</v>
      </c>
      <c r="IB181" s="89"/>
      <c r="IC181" s="89"/>
      <c r="ID181" s="89"/>
      <c r="IE181" s="89"/>
      <c r="IF181" s="89"/>
    </row>
    <row r="182" spans="1:240" s="93" customFormat="1" ht="226.5" customHeight="1">
      <c r="A182" s="70">
        <v>170</v>
      </c>
      <c r="B182" s="71" t="s">
        <v>569</v>
      </c>
      <c r="C182" s="72" t="s">
        <v>221</v>
      </c>
      <c r="D182" s="73">
        <v>50</v>
      </c>
      <c r="E182" s="74" t="s">
        <v>293</v>
      </c>
      <c r="F182" s="75">
        <v>1147.04</v>
      </c>
      <c r="G182" s="76"/>
      <c r="H182" s="77"/>
      <c r="I182" s="78" t="s">
        <v>39</v>
      </c>
      <c r="J182" s="79">
        <f t="shared" si="16"/>
        <v>1</v>
      </c>
      <c r="K182" s="80" t="s">
        <v>64</v>
      </c>
      <c r="L182" s="80" t="s">
        <v>7</v>
      </c>
      <c r="M182" s="81"/>
      <c r="N182" s="76"/>
      <c r="O182" s="76"/>
      <c r="P182" s="82"/>
      <c r="Q182" s="76"/>
      <c r="R182" s="76"/>
      <c r="S182" s="82"/>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4">
        <f t="shared" si="13"/>
        <v>57352</v>
      </c>
      <c r="BB182" s="85">
        <f t="shared" si="17"/>
        <v>57352</v>
      </c>
      <c r="BC182" s="86" t="str">
        <f aca="true" t="shared" si="19" ref="BC182:BC190">SpellNumber(L182,BB182)</f>
        <v>INR  Fifty Seven Thousand Three Hundred &amp; Fifty Two  Only</v>
      </c>
      <c r="BD182" s="75">
        <v>1014</v>
      </c>
      <c r="BE182" s="87">
        <f t="shared" si="14"/>
        <v>1147.04</v>
      </c>
      <c r="BF182" s="87">
        <f t="shared" si="15"/>
        <v>50700</v>
      </c>
      <c r="IB182" s="94"/>
      <c r="IC182" s="94"/>
      <c r="ID182" s="94"/>
      <c r="IE182" s="94"/>
      <c r="IF182" s="94"/>
    </row>
    <row r="183" spans="1:240" s="93" customFormat="1" ht="185.25" customHeight="1">
      <c r="A183" s="90">
        <v>171</v>
      </c>
      <c r="B183" s="71" t="s">
        <v>570</v>
      </c>
      <c r="C183" s="72" t="s">
        <v>222</v>
      </c>
      <c r="D183" s="73">
        <v>50</v>
      </c>
      <c r="E183" s="74" t="s">
        <v>293</v>
      </c>
      <c r="F183" s="75">
        <v>998.85</v>
      </c>
      <c r="G183" s="76"/>
      <c r="H183" s="77"/>
      <c r="I183" s="78" t="s">
        <v>39</v>
      </c>
      <c r="J183" s="79">
        <f t="shared" si="16"/>
        <v>1</v>
      </c>
      <c r="K183" s="80" t="s">
        <v>64</v>
      </c>
      <c r="L183" s="80" t="s">
        <v>7</v>
      </c>
      <c r="M183" s="81"/>
      <c r="N183" s="76"/>
      <c r="O183" s="76"/>
      <c r="P183" s="82"/>
      <c r="Q183" s="76"/>
      <c r="R183" s="76"/>
      <c r="S183" s="82"/>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4">
        <f t="shared" si="13"/>
        <v>49942.5</v>
      </c>
      <c r="BB183" s="85">
        <f t="shared" si="17"/>
        <v>49942.5</v>
      </c>
      <c r="BC183" s="86" t="str">
        <f t="shared" si="19"/>
        <v>INR  Forty Nine Thousand Nine Hundred &amp; Forty Two  and Paise Fifty Only</v>
      </c>
      <c r="BD183" s="75">
        <v>883</v>
      </c>
      <c r="BE183" s="87">
        <f t="shared" si="14"/>
        <v>998.85</v>
      </c>
      <c r="BF183" s="87">
        <f t="shared" si="15"/>
        <v>44150</v>
      </c>
      <c r="IB183" s="94"/>
      <c r="IC183" s="94"/>
      <c r="ID183" s="94"/>
      <c r="IE183" s="94"/>
      <c r="IF183" s="94"/>
    </row>
    <row r="184" spans="1:240" s="93" customFormat="1" ht="191.25" customHeight="1">
      <c r="A184" s="70">
        <v>172</v>
      </c>
      <c r="B184" s="71" t="s">
        <v>570</v>
      </c>
      <c r="C184" s="72" t="s">
        <v>223</v>
      </c>
      <c r="D184" s="73">
        <v>50</v>
      </c>
      <c r="E184" s="74" t="s">
        <v>293</v>
      </c>
      <c r="F184" s="75">
        <v>1193.42</v>
      </c>
      <c r="G184" s="76"/>
      <c r="H184" s="77"/>
      <c r="I184" s="78" t="s">
        <v>39</v>
      </c>
      <c r="J184" s="79">
        <f t="shared" si="16"/>
        <v>1</v>
      </c>
      <c r="K184" s="80" t="s">
        <v>64</v>
      </c>
      <c r="L184" s="80" t="s">
        <v>7</v>
      </c>
      <c r="M184" s="81"/>
      <c r="N184" s="76"/>
      <c r="O184" s="76"/>
      <c r="P184" s="82"/>
      <c r="Q184" s="76"/>
      <c r="R184" s="76"/>
      <c r="S184" s="82"/>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4">
        <f t="shared" si="13"/>
        <v>59671</v>
      </c>
      <c r="BB184" s="85">
        <f t="shared" si="17"/>
        <v>59671</v>
      </c>
      <c r="BC184" s="86" t="str">
        <f t="shared" si="19"/>
        <v>INR  Fifty Nine Thousand Six Hundred &amp; Seventy One  Only</v>
      </c>
      <c r="BD184" s="75">
        <v>1055</v>
      </c>
      <c r="BE184" s="87">
        <f t="shared" si="14"/>
        <v>1193.42</v>
      </c>
      <c r="BF184" s="87">
        <f t="shared" si="15"/>
        <v>52750</v>
      </c>
      <c r="IB184" s="94"/>
      <c r="IC184" s="94"/>
      <c r="ID184" s="94"/>
      <c r="IE184" s="94"/>
      <c r="IF184" s="94"/>
    </row>
    <row r="185" spans="1:240" s="93" customFormat="1" ht="185.25" customHeight="1">
      <c r="A185" s="90">
        <v>173</v>
      </c>
      <c r="B185" s="71" t="s">
        <v>571</v>
      </c>
      <c r="C185" s="72" t="s">
        <v>224</v>
      </c>
      <c r="D185" s="73">
        <v>100</v>
      </c>
      <c r="E185" s="74" t="s">
        <v>293</v>
      </c>
      <c r="F185" s="75">
        <v>1234.14</v>
      </c>
      <c r="G185" s="76"/>
      <c r="H185" s="77"/>
      <c r="I185" s="78" t="s">
        <v>39</v>
      </c>
      <c r="J185" s="79">
        <f t="shared" si="16"/>
        <v>1</v>
      </c>
      <c r="K185" s="80" t="s">
        <v>64</v>
      </c>
      <c r="L185" s="80" t="s">
        <v>7</v>
      </c>
      <c r="M185" s="81"/>
      <c r="N185" s="76"/>
      <c r="O185" s="76"/>
      <c r="P185" s="82"/>
      <c r="Q185" s="76"/>
      <c r="R185" s="76"/>
      <c r="S185" s="82"/>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4">
        <f t="shared" si="13"/>
        <v>123414</v>
      </c>
      <c r="BB185" s="85">
        <f t="shared" si="17"/>
        <v>123414</v>
      </c>
      <c r="BC185" s="86" t="str">
        <f t="shared" si="19"/>
        <v>INR  One Lakh Twenty Three Thousand Four Hundred &amp; Fourteen  Only</v>
      </c>
      <c r="BD185" s="75">
        <v>1091</v>
      </c>
      <c r="BE185" s="87">
        <f t="shared" si="14"/>
        <v>1234.14</v>
      </c>
      <c r="BF185" s="87">
        <f t="shared" si="15"/>
        <v>109100</v>
      </c>
      <c r="IB185" s="94"/>
      <c r="IC185" s="94"/>
      <c r="ID185" s="94"/>
      <c r="IE185" s="94"/>
      <c r="IF185" s="94"/>
    </row>
    <row r="186" spans="1:240" s="93" customFormat="1" ht="60" customHeight="1">
      <c r="A186" s="70">
        <v>174</v>
      </c>
      <c r="B186" s="71" t="s">
        <v>572</v>
      </c>
      <c r="C186" s="72" t="s">
        <v>225</v>
      </c>
      <c r="D186" s="73">
        <v>50</v>
      </c>
      <c r="E186" s="74" t="s">
        <v>293</v>
      </c>
      <c r="F186" s="75">
        <v>1492.05</v>
      </c>
      <c r="G186" s="76"/>
      <c r="H186" s="77"/>
      <c r="I186" s="78" t="s">
        <v>39</v>
      </c>
      <c r="J186" s="79">
        <f t="shared" si="16"/>
        <v>1</v>
      </c>
      <c r="K186" s="80" t="s">
        <v>64</v>
      </c>
      <c r="L186" s="80" t="s">
        <v>7</v>
      </c>
      <c r="M186" s="81"/>
      <c r="N186" s="76"/>
      <c r="O186" s="76"/>
      <c r="P186" s="82"/>
      <c r="Q186" s="76"/>
      <c r="R186" s="76"/>
      <c r="S186" s="82"/>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4">
        <f t="shared" si="13"/>
        <v>74602.5</v>
      </c>
      <c r="BB186" s="85">
        <f t="shared" si="17"/>
        <v>74602.5</v>
      </c>
      <c r="BC186" s="86" t="str">
        <f t="shared" si="19"/>
        <v>INR  Seventy Four Thousand Six Hundred &amp; Two  and Paise Fifty Only</v>
      </c>
      <c r="BD186" s="75">
        <v>1319</v>
      </c>
      <c r="BE186" s="87">
        <f t="shared" si="14"/>
        <v>1492.05</v>
      </c>
      <c r="BF186" s="87">
        <f t="shared" si="15"/>
        <v>65950</v>
      </c>
      <c r="IB186" s="94"/>
      <c r="IC186" s="94"/>
      <c r="ID186" s="94"/>
      <c r="IE186" s="94"/>
      <c r="IF186" s="94"/>
    </row>
    <row r="187" spans="1:240" s="93" customFormat="1" ht="57" customHeight="1">
      <c r="A187" s="90">
        <v>175</v>
      </c>
      <c r="B187" s="71" t="s">
        <v>573</v>
      </c>
      <c r="C187" s="72" t="s">
        <v>226</v>
      </c>
      <c r="D187" s="73">
        <v>4</v>
      </c>
      <c r="E187" s="74" t="s">
        <v>298</v>
      </c>
      <c r="F187" s="75">
        <v>978.49</v>
      </c>
      <c r="G187" s="76"/>
      <c r="H187" s="77"/>
      <c r="I187" s="78" t="s">
        <v>39</v>
      </c>
      <c r="J187" s="79">
        <f t="shared" si="16"/>
        <v>1</v>
      </c>
      <c r="K187" s="80" t="s">
        <v>64</v>
      </c>
      <c r="L187" s="80" t="s">
        <v>7</v>
      </c>
      <c r="M187" s="81"/>
      <c r="N187" s="76"/>
      <c r="O187" s="76"/>
      <c r="P187" s="82"/>
      <c r="Q187" s="76"/>
      <c r="R187" s="76"/>
      <c r="S187" s="82"/>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4">
        <f t="shared" si="13"/>
        <v>3913.96</v>
      </c>
      <c r="BB187" s="85">
        <f t="shared" si="17"/>
        <v>3913.96</v>
      </c>
      <c r="BC187" s="86" t="str">
        <f t="shared" si="19"/>
        <v>INR  Three Thousand Nine Hundred &amp; Thirteen  and Paise Ninety Six Only</v>
      </c>
      <c r="BD187" s="75">
        <v>865</v>
      </c>
      <c r="BE187" s="87">
        <f t="shared" si="14"/>
        <v>978.49</v>
      </c>
      <c r="BF187" s="87">
        <f t="shared" si="15"/>
        <v>3460</v>
      </c>
      <c r="IB187" s="94"/>
      <c r="IC187" s="94"/>
      <c r="ID187" s="94"/>
      <c r="IE187" s="94"/>
      <c r="IF187" s="94"/>
    </row>
    <row r="188" spans="1:240" s="93" customFormat="1" ht="48" customHeight="1">
      <c r="A188" s="70">
        <v>176</v>
      </c>
      <c r="B188" s="71" t="s">
        <v>574</v>
      </c>
      <c r="C188" s="72" t="s">
        <v>227</v>
      </c>
      <c r="D188" s="73">
        <v>4</v>
      </c>
      <c r="E188" s="74" t="s">
        <v>298</v>
      </c>
      <c r="F188" s="75">
        <v>636.87</v>
      </c>
      <c r="G188" s="76"/>
      <c r="H188" s="77"/>
      <c r="I188" s="78" t="s">
        <v>39</v>
      </c>
      <c r="J188" s="79">
        <f t="shared" si="16"/>
        <v>1</v>
      </c>
      <c r="K188" s="80" t="s">
        <v>64</v>
      </c>
      <c r="L188" s="80" t="s">
        <v>7</v>
      </c>
      <c r="M188" s="81"/>
      <c r="N188" s="76"/>
      <c r="O188" s="76"/>
      <c r="P188" s="82"/>
      <c r="Q188" s="76"/>
      <c r="R188" s="76"/>
      <c r="S188" s="82"/>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4">
        <f t="shared" si="13"/>
        <v>2547.48</v>
      </c>
      <c r="BB188" s="85">
        <f t="shared" si="17"/>
        <v>2547.48</v>
      </c>
      <c r="BC188" s="86" t="str">
        <f t="shared" si="19"/>
        <v>INR  Two Thousand Five Hundred &amp; Forty Seven  and Paise Forty Eight Only</v>
      </c>
      <c r="BD188" s="75">
        <v>563</v>
      </c>
      <c r="BE188" s="87">
        <f t="shared" si="14"/>
        <v>636.87</v>
      </c>
      <c r="BF188" s="87">
        <f t="shared" si="15"/>
        <v>2252</v>
      </c>
      <c r="IB188" s="94"/>
      <c r="IC188" s="94"/>
      <c r="ID188" s="94"/>
      <c r="IE188" s="94"/>
      <c r="IF188" s="94"/>
    </row>
    <row r="189" spans="1:240" s="93" customFormat="1" ht="117" customHeight="1">
      <c r="A189" s="90">
        <v>177</v>
      </c>
      <c r="B189" s="71" t="s">
        <v>575</v>
      </c>
      <c r="C189" s="72" t="s">
        <v>228</v>
      </c>
      <c r="D189" s="73">
        <v>3</v>
      </c>
      <c r="E189" s="74" t="s">
        <v>576</v>
      </c>
      <c r="F189" s="75">
        <v>8526.99</v>
      </c>
      <c r="G189" s="76"/>
      <c r="H189" s="77"/>
      <c r="I189" s="78" t="s">
        <v>39</v>
      </c>
      <c r="J189" s="79">
        <f t="shared" si="16"/>
        <v>1</v>
      </c>
      <c r="K189" s="80" t="s">
        <v>64</v>
      </c>
      <c r="L189" s="80" t="s">
        <v>7</v>
      </c>
      <c r="M189" s="81"/>
      <c r="N189" s="76"/>
      <c r="O189" s="76"/>
      <c r="P189" s="82"/>
      <c r="Q189" s="76"/>
      <c r="R189" s="76"/>
      <c r="S189" s="82"/>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4">
        <f t="shared" si="13"/>
        <v>25580.97</v>
      </c>
      <c r="BB189" s="85">
        <f t="shared" si="17"/>
        <v>25580.97</v>
      </c>
      <c r="BC189" s="86" t="str">
        <f t="shared" si="19"/>
        <v>INR  Twenty Five Thousand Five Hundred &amp; Eighty  and Paise Ninety Seven Only</v>
      </c>
      <c r="BD189" s="75">
        <v>7538</v>
      </c>
      <c r="BE189" s="87">
        <f t="shared" si="14"/>
        <v>8526.99</v>
      </c>
      <c r="BF189" s="87">
        <f t="shared" si="15"/>
        <v>22614</v>
      </c>
      <c r="IB189" s="94"/>
      <c r="IC189" s="94"/>
      <c r="ID189" s="94"/>
      <c r="IE189" s="94"/>
      <c r="IF189" s="94"/>
    </row>
    <row r="190" spans="1:240" s="93" customFormat="1" ht="100.5" customHeight="1">
      <c r="A190" s="70">
        <v>178</v>
      </c>
      <c r="B190" s="71" t="s">
        <v>577</v>
      </c>
      <c r="C190" s="72" t="s">
        <v>229</v>
      </c>
      <c r="D190" s="73">
        <v>1</v>
      </c>
      <c r="E190" s="74" t="s">
        <v>578</v>
      </c>
      <c r="F190" s="75">
        <v>1392.51</v>
      </c>
      <c r="G190" s="76"/>
      <c r="H190" s="77"/>
      <c r="I190" s="78" t="s">
        <v>39</v>
      </c>
      <c r="J190" s="79">
        <f t="shared" si="16"/>
        <v>1</v>
      </c>
      <c r="K190" s="80" t="s">
        <v>64</v>
      </c>
      <c r="L190" s="80" t="s">
        <v>7</v>
      </c>
      <c r="M190" s="81"/>
      <c r="N190" s="76"/>
      <c r="O190" s="76"/>
      <c r="P190" s="82"/>
      <c r="Q190" s="76"/>
      <c r="R190" s="76"/>
      <c r="S190" s="82"/>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4">
        <f t="shared" si="13"/>
        <v>1392.51</v>
      </c>
      <c r="BB190" s="85">
        <f t="shared" si="17"/>
        <v>1392.51</v>
      </c>
      <c r="BC190" s="86" t="str">
        <f t="shared" si="19"/>
        <v>INR  One Thousand Three Hundred &amp; Ninety Two  and Paise Fifty One Only</v>
      </c>
      <c r="BD190" s="75">
        <v>1231</v>
      </c>
      <c r="BE190" s="87">
        <f t="shared" si="14"/>
        <v>1392.51</v>
      </c>
      <c r="BF190" s="87">
        <f t="shared" si="15"/>
        <v>1231</v>
      </c>
      <c r="IB190" s="94"/>
      <c r="IC190" s="94"/>
      <c r="ID190" s="94"/>
      <c r="IE190" s="94"/>
      <c r="IF190" s="94"/>
    </row>
    <row r="191" spans="1:240" s="93" customFormat="1" ht="103.5" customHeight="1">
      <c r="A191" s="90">
        <v>179</v>
      </c>
      <c r="B191" s="71" t="s">
        <v>579</v>
      </c>
      <c r="C191" s="72" t="s">
        <v>230</v>
      </c>
      <c r="D191" s="73">
        <v>12.75</v>
      </c>
      <c r="E191" s="74" t="s">
        <v>395</v>
      </c>
      <c r="F191" s="75">
        <v>2295.2</v>
      </c>
      <c r="G191" s="76"/>
      <c r="H191" s="77"/>
      <c r="I191" s="78" t="s">
        <v>39</v>
      </c>
      <c r="J191" s="79">
        <f>IF(I191="Less(-)",-1,1)</f>
        <v>1</v>
      </c>
      <c r="K191" s="80" t="s">
        <v>64</v>
      </c>
      <c r="L191" s="80" t="s">
        <v>7</v>
      </c>
      <c r="M191" s="81"/>
      <c r="N191" s="76"/>
      <c r="O191" s="76"/>
      <c r="P191" s="82"/>
      <c r="Q191" s="76"/>
      <c r="R191" s="76"/>
      <c r="S191" s="82"/>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4">
        <f t="shared" si="13"/>
        <v>29263.8</v>
      </c>
      <c r="BB191" s="85">
        <f>BA191+SUM(N191:AZ191)</f>
        <v>29263.8</v>
      </c>
      <c r="BC191" s="86" t="str">
        <f>SpellNumber(L191,BB191)</f>
        <v>INR  Twenty Nine Thousand Two Hundred &amp; Sixty Three  and Paise Eighty Only</v>
      </c>
      <c r="BD191" s="75">
        <v>2029</v>
      </c>
      <c r="BE191" s="87">
        <f t="shared" si="14"/>
        <v>2295.2</v>
      </c>
      <c r="BF191" s="87">
        <f t="shared" si="15"/>
        <v>25869.75</v>
      </c>
      <c r="IB191" s="94"/>
      <c r="IC191" s="94"/>
      <c r="ID191" s="94"/>
      <c r="IE191" s="94"/>
      <c r="IF191" s="94"/>
    </row>
    <row r="192" spans="1:240" s="93" customFormat="1" ht="113.25" customHeight="1">
      <c r="A192" s="70">
        <v>180</v>
      </c>
      <c r="B192" s="71" t="s">
        <v>580</v>
      </c>
      <c r="C192" s="72" t="s">
        <v>231</v>
      </c>
      <c r="D192" s="73">
        <v>9.5</v>
      </c>
      <c r="E192" s="74" t="s">
        <v>395</v>
      </c>
      <c r="F192" s="75">
        <v>471.71</v>
      </c>
      <c r="G192" s="76"/>
      <c r="H192" s="77"/>
      <c r="I192" s="78" t="s">
        <v>39</v>
      </c>
      <c r="J192" s="79">
        <f aca="true" t="shared" si="20" ref="J192:J197">IF(I192="Less(-)",-1,1)</f>
        <v>1</v>
      </c>
      <c r="K192" s="80" t="s">
        <v>64</v>
      </c>
      <c r="L192" s="80" t="s">
        <v>7</v>
      </c>
      <c r="M192" s="81"/>
      <c r="N192" s="76"/>
      <c r="O192" s="76"/>
      <c r="P192" s="82"/>
      <c r="Q192" s="76"/>
      <c r="R192" s="76"/>
      <c r="S192" s="82"/>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4">
        <f t="shared" si="13"/>
        <v>4481.25</v>
      </c>
      <c r="BB192" s="85">
        <f aca="true" t="shared" si="21" ref="BB192:BB197">BA192+SUM(N192:AZ192)</f>
        <v>4481.25</v>
      </c>
      <c r="BC192" s="86" t="str">
        <f aca="true" t="shared" si="22" ref="BC192:BC197">SpellNumber(L192,BB192)</f>
        <v>INR  Four Thousand Four Hundred &amp; Eighty One  and Paise Twenty Five Only</v>
      </c>
      <c r="BD192" s="75">
        <v>417</v>
      </c>
      <c r="BE192" s="87">
        <f t="shared" si="14"/>
        <v>471.71</v>
      </c>
      <c r="BF192" s="87">
        <f t="shared" si="15"/>
        <v>3961.5</v>
      </c>
      <c r="IB192" s="94"/>
      <c r="IC192" s="94"/>
      <c r="ID192" s="94"/>
      <c r="IE192" s="94"/>
      <c r="IF192" s="94"/>
    </row>
    <row r="193" spans="1:240" s="93" customFormat="1" ht="63" customHeight="1">
      <c r="A193" s="90">
        <v>181</v>
      </c>
      <c r="B193" s="71" t="s">
        <v>581</v>
      </c>
      <c r="C193" s="72" t="s">
        <v>232</v>
      </c>
      <c r="D193" s="73">
        <v>150</v>
      </c>
      <c r="E193" s="74" t="s">
        <v>300</v>
      </c>
      <c r="F193" s="75">
        <v>988.67</v>
      </c>
      <c r="G193" s="76"/>
      <c r="H193" s="77"/>
      <c r="I193" s="78" t="s">
        <v>39</v>
      </c>
      <c r="J193" s="79">
        <f t="shared" si="20"/>
        <v>1</v>
      </c>
      <c r="K193" s="80" t="s">
        <v>64</v>
      </c>
      <c r="L193" s="80" t="s">
        <v>7</v>
      </c>
      <c r="M193" s="81"/>
      <c r="N193" s="76"/>
      <c r="O193" s="76"/>
      <c r="P193" s="82"/>
      <c r="Q193" s="76"/>
      <c r="R193" s="76"/>
      <c r="S193" s="82"/>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4">
        <f t="shared" si="13"/>
        <v>148300.5</v>
      </c>
      <c r="BB193" s="85">
        <f t="shared" si="21"/>
        <v>148300.5</v>
      </c>
      <c r="BC193" s="86" t="str">
        <f t="shared" si="22"/>
        <v>INR  One Lakh Forty Eight Thousand Three Hundred    and Paise Fifty Only</v>
      </c>
      <c r="BD193" s="75">
        <v>874</v>
      </c>
      <c r="BE193" s="87">
        <f t="shared" si="14"/>
        <v>988.67</v>
      </c>
      <c r="BF193" s="87">
        <f t="shared" si="15"/>
        <v>131100</v>
      </c>
      <c r="IB193" s="94"/>
      <c r="IC193" s="94"/>
      <c r="ID193" s="94"/>
      <c r="IE193" s="94"/>
      <c r="IF193" s="94"/>
    </row>
    <row r="194" spans="1:240" s="93" customFormat="1" ht="79.5" customHeight="1">
      <c r="A194" s="70">
        <v>182</v>
      </c>
      <c r="B194" s="71" t="s">
        <v>582</v>
      </c>
      <c r="C194" s="72" t="s">
        <v>233</v>
      </c>
      <c r="D194" s="73">
        <v>60</v>
      </c>
      <c r="E194" s="74" t="s">
        <v>300</v>
      </c>
      <c r="F194" s="75">
        <v>2413.98</v>
      </c>
      <c r="G194" s="76"/>
      <c r="H194" s="77"/>
      <c r="I194" s="78" t="s">
        <v>39</v>
      </c>
      <c r="J194" s="79">
        <f t="shared" si="20"/>
        <v>1</v>
      </c>
      <c r="K194" s="80" t="s">
        <v>64</v>
      </c>
      <c r="L194" s="80" t="s">
        <v>7</v>
      </c>
      <c r="M194" s="81"/>
      <c r="N194" s="76"/>
      <c r="O194" s="76"/>
      <c r="P194" s="82"/>
      <c r="Q194" s="76"/>
      <c r="R194" s="76"/>
      <c r="S194" s="82"/>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4">
        <f t="shared" si="13"/>
        <v>144838.8</v>
      </c>
      <c r="BB194" s="85">
        <f t="shared" si="21"/>
        <v>144838.8</v>
      </c>
      <c r="BC194" s="86" t="str">
        <f t="shared" si="22"/>
        <v>INR  One Lakh Forty Four Thousand Eight Hundred &amp; Thirty Eight  and Paise Eighty Only</v>
      </c>
      <c r="BD194" s="75">
        <v>2134</v>
      </c>
      <c r="BE194" s="87">
        <f t="shared" si="14"/>
        <v>2413.98</v>
      </c>
      <c r="BF194" s="87">
        <f t="shared" si="15"/>
        <v>128040</v>
      </c>
      <c r="IB194" s="94"/>
      <c r="IC194" s="94"/>
      <c r="ID194" s="94"/>
      <c r="IE194" s="94"/>
      <c r="IF194" s="94"/>
    </row>
    <row r="195" spans="1:240" s="93" customFormat="1" ht="51" customHeight="1">
      <c r="A195" s="90">
        <v>183</v>
      </c>
      <c r="B195" s="71" t="s">
        <v>583</v>
      </c>
      <c r="C195" s="72" t="s">
        <v>234</v>
      </c>
      <c r="D195" s="73">
        <v>1</v>
      </c>
      <c r="E195" s="74" t="s">
        <v>584</v>
      </c>
      <c r="F195" s="75">
        <v>9329.01</v>
      </c>
      <c r="G195" s="76"/>
      <c r="H195" s="77"/>
      <c r="I195" s="78" t="s">
        <v>39</v>
      </c>
      <c r="J195" s="79">
        <f t="shared" si="20"/>
        <v>1</v>
      </c>
      <c r="K195" s="80" t="s">
        <v>64</v>
      </c>
      <c r="L195" s="80" t="s">
        <v>7</v>
      </c>
      <c r="M195" s="81"/>
      <c r="N195" s="76"/>
      <c r="O195" s="76"/>
      <c r="P195" s="82"/>
      <c r="Q195" s="76"/>
      <c r="R195" s="76"/>
      <c r="S195" s="82"/>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4">
        <f t="shared" si="13"/>
        <v>9329.01</v>
      </c>
      <c r="BB195" s="85">
        <f t="shared" si="21"/>
        <v>9329.01</v>
      </c>
      <c r="BC195" s="86" t="str">
        <f t="shared" si="22"/>
        <v>INR  Nine Thousand Three Hundred &amp; Twenty Nine  and Paise One Only</v>
      </c>
      <c r="BD195" s="75">
        <v>8247</v>
      </c>
      <c r="BE195" s="87">
        <f t="shared" si="14"/>
        <v>9329.01</v>
      </c>
      <c r="BF195" s="87">
        <f t="shared" si="15"/>
        <v>8247</v>
      </c>
      <c r="IB195" s="94"/>
      <c r="IC195" s="94"/>
      <c r="ID195" s="94"/>
      <c r="IE195" s="94"/>
      <c r="IF195" s="94"/>
    </row>
    <row r="196" spans="1:240" s="93" customFormat="1" ht="37.5" customHeight="1">
      <c r="A196" s="70">
        <v>184</v>
      </c>
      <c r="B196" s="71" t="s">
        <v>585</v>
      </c>
      <c r="C196" s="72" t="s">
        <v>235</v>
      </c>
      <c r="D196" s="73">
        <v>2</v>
      </c>
      <c r="E196" s="74" t="s">
        <v>586</v>
      </c>
      <c r="F196" s="75">
        <v>144.79</v>
      </c>
      <c r="G196" s="76"/>
      <c r="H196" s="77"/>
      <c r="I196" s="78" t="s">
        <v>39</v>
      </c>
      <c r="J196" s="79">
        <f t="shared" si="20"/>
        <v>1</v>
      </c>
      <c r="K196" s="80" t="s">
        <v>64</v>
      </c>
      <c r="L196" s="80" t="s">
        <v>7</v>
      </c>
      <c r="M196" s="81"/>
      <c r="N196" s="76"/>
      <c r="O196" s="76"/>
      <c r="P196" s="82"/>
      <c r="Q196" s="76"/>
      <c r="R196" s="76"/>
      <c r="S196" s="82"/>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4">
        <f t="shared" si="13"/>
        <v>289.58</v>
      </c>
      <c r="BB196" s="85">
        <f t="shared" si="21"/>
        <v>289.58</v>
      </c>
      <c r="BC196" s="86" t="str">
        <f t="shared" si="22"/>
        <v>INR  Two Hundred &amp; Eighty Nine  and Paise Fifty Eight Only</v>
      </c>
      <c r="BD196" s="75">
        <v>128</v>
      </c>
      <c r="BE196" s="87">
        <f t="shared" si="14"/>
        <v>144.79</v>
      </c>
      <c r="BF196" s="87">
        <f t="shared" si="15"/>
        <v>256</v>
      </c>
      <c r="IB196" s="94"/>
      <c r="IC196" s="94"/>
      <c r="ID196" s="94"/>
      <c r="IE196" s="94"/>
      <c r="IF196" s="94"/>
    </row>
    <row r="197" spans="1:240" s="93" customFormat="1" ht="57" customHeight="1">
      <c r="A197" s="90">
        <v>185</v>
      </c>
      <c r="B197" s="71" t="s">
        <v>587</v>
      </c>
      <c r="C197" s="72" t="s">
        <v>236</v>
      </c>
      <c r="D197" s="73">
        <v>1</v>
      </c>
      <c r="E197" s="74" t="s">
        <v>588</v>
      </c>
      <c r="F197" s="75">
        <v>2528.23</v>
      </c>
      <c r="G197" s="76"/>
      <c r="H197" s="77"/>
      <c r="I197" s="78" t="s">
        <v>39</v>
      </c>
      <c r="J197" s="79">
        <f t="shared" si="20"/>
        <v>1</v>
      </c>
      <c r="K197" s="80" t="s">
        <v>64</v>
      </c>
      <c r="L197" s="80" t="s">
        <v>7</v>
      </c>
      <c r="M197" s="81"/>
      <c r="N197" s="76"/>
      <c r="O197" s="76"/>
      <c r="P197" s="82"/>
      <c r="Q197" s="76"/>
      <c r="R197" s="76"/>
      <c r="S197" s="82"/>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4">
        <f t="shared" si="13"/>
        <v>2528.23</v>
      </c>
      <c r="BB197" s="85">
        <f t="shared" si="21"/>
        <v>2528.23</v>
      </c>
      <c r="BC197" s="86" t="str">
        <f t="shared" si="22"/>
        <v>INR  Two Thousand Five Hundred &amp; Twenty Eight  and Paise Twenty Three Only</v>
      </c>
      <c r="BD197" s="75">
        <v>2235</v>
      </c>
      <c r="BE197" s="87">
        <f t="shared" si="14"/>
        <v>2528.23</v>
      </c>
      <c r="BF197" s="87">
        <f t="shared" si="15"/>
        <v>2235</v>
      </c>
      <c r="IB197" s="94"/>
      <c r="IC197" s="94"/>
      <c r="ID197" s="94"/>
      <c r="IE197" s="94"/>
      <c r="IF197" s="94"/>
    </row>
    <row r="198" spans="1:240" s="15" customFormat="1" ht="78.75" customHeight="1">
      <c r="A198" s="70">
        <v>186</v>
      </c>
      <c r="B198" s="95" t="s">
        <v>589</v>
      </c>
      <c r="C198" s="72" t="s">
        <v>237</v>
      </c>
      <c r="D198" s="73">
        <v>1</v>
      </c>
      <c r="E198" s="74" t="s">
        <v>297</v>
      </c>
      <c r="F198" s="75">
        <v>8639.48</v>
      </c>
      <c r="G198" s="76"/>
      <c r="H198" s="77"/>
      <c r="I198" s="78" t="s">
        <v>39</v>
      </c>
      <c r="J198" s="79">
        <f t="shared" si="16"/>
        <v>1</v>
      </c>
      <c r="K198" s="80" t="s">
        <v>64</v>
      </c>
      <c r="L198" s="80" t="s">
        <v>7</v>
      </c>
      <c r="M198" s="81"/>
      <c r="N198" s="76"/>
      <c r="O198" s="76"/>
      <c r="P198" s="82"/>
      <c r="Q198" s="76"/>
      <c r="R198" s="76"/>
      <c r="S198" s="82"/>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4">
        <f t="shared" si="13"/>
        <v>8639.48</v>
      </c>
      <c r="BB198" s="85">
        <f t="shared" si="17"/>
        <v>8639.48</v>
      </c>
      <c r="BC198" s="86" t="str">
        <f t="shared" si="18"/>
        <v>INR  Eight Thousand Six Hundred &amp; Thirty Nine  and Paise Forty Eight Only</v>
      </c>
      <c r="BD198" s="96">
        <v>7415</v>
      </c>
      <c r="BE198" s="92">
        <f>BD198*1.03*1.12*1.01</f>
        <v>8639.48</v>
      </c>
      <c r="BF198" s="96">
        <f>D198*BD198</f>
        <v>7415</v>
      </c>
      <c r="BG198" s="67"/>
      <c r="IB198" s="16"/>
      <c r="IC198" s="16"/>
      <c r="ID198" s="16"/>
      <c r="IE198" s="16"/>
      <c r="IF198" s="16"/>
    </row>
    <row r="199" spans="1:240" s="15" customFormat="1" ht="156.75" customHeight="1">
      <c r="A199" s="90">
        <v>187</v>
      </c>
      <c r="B199" s="71" t="s">
        <v>590</v>
      </c>
      <c r="C199" s="72" t="s">
        <v>238</v>
      </c>
      <c r="D199" s="73">
        <v>2</v>
      </c>
      <c r="E199" s="74" t="s">
        <v>293</v>
      </c>
      <c r="F199" s="75">
        <v>4389.07</v>
      </c>
      <c r="G199" s="76"/>
      <c r="H199" s="77"/>
      <c r="I199" s="78" t="s">
        <v>39</v>
      </c>
      <c r="J199" s="79">
        <f t="shared" si="16"/>
        <v>1</v>
      </c>
      <c r="K199" s="80" t="s">
        <v>64</v>
      </c>
      <c r="L199" s="80" t="s">
        <v>7</v>
      </c>
      <c r="M199" s="81"/>
      <c r="N199" s="76"/>
      <c r="O199" s="76"/>
      <c r="P199" s="82"/>
      <c r="Q199" s="76"/>
      <c r="R199" s="76"/>
      <c r="S199" s="82"/>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4">
        <f t="shared" si="13"/>
        <v>8778.14</v>
      </c>
      <c r="BB199" s="85">
        <f t="shared" si="17"/>
        <v>8778.14</v>
      </c>
      <c r="BC199" s="86" t="str">
        <f t="shared" si="18"/>
        <v>INR  Eight Thousand Seven Hundred &amp; Seventy Eight  and Paise Fourteen Only</v>
      </c>
      <c r="BD199" s="96">
        <v>3767</v>
      </c>
      <c r="BE199" s="92">
        <f aca="true" t="shared" si="23" ref="BE199:BE260">BD199*1.03*1.12*1.01</f>
        <v>4389.07</v>
      </c>
      <c r="BF199" s="96">
        <f aca="true" t="shared" si="24" ref="BF199:BF262">D199*BD199</f>
        <v>7534</v>
      </c>
      <c r="IB199" s="16"/>
      <c r="IC199" s="16"/>
      <c r="ID199" s="16"/>
      <c r="IE199" s="16"/>
      <c r="IF199" s="16"/>
    </row>
    <row r="200" spans="1:240" s="15" customFormat="1" ht="66.75" customHeight="1">
      <c r="A200" s="70">
        <v>188</v>
      </c>
      <c r="B200" s="71" t="s">
        <v>591</v>
      </c>
      <c r="C200" s="72" t="s">
        <v>239</v>
      </c>
      <c r="D200" s="73">
        <v>2</v>
      </c>
      <c r="E200" s="74" t="s">
        <v>297</v>
      </c>
      <c r="F200" s="75">
        <v>7367.15</v>
      </c>
      <c r="G200" s="76"/>
      <c r="H200" s="77"/>
      <c r="I200" s="78" t="s">
        <v>39</v>
      </c>
      <c r="J200" s="79">
        <f t="shared" si="16"/>
        <v>1</v>
      </c>
      <c r="K200" s="80" t="s">
        <v>64</v>
      </c>
      <c r="L200" s="80" t="s">
        <v>7</v>
      </c>
      <c r="M200" s="81"/>
      <c r="N200" s="76"/>
      <c r="O200" s="76"/>
      <c r="P200" s="82"/>
      <c r="Q200" s="76"/>
      <c r="R200" s="76"/>
      <c r="S200" s="82"/>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4">
        <f t="shared" si="13"/>
        <v>14734.3</v>
      </c>
      <c r="BB200" s="85">
        <f t="shared" si="17"/>
        <v>14734.3</v>
      </c>
      <c r="BC200" s="86" t="str">
        <f t="shared" si="18"/>
        <v>INR  Fourteen Thousand Seven Hundred &amp; Thirty Four  and Paise Thirty Only</v>
      </c>
      <c r="BD200" s="96">
        <v>6323</v>
      </c>
      <c r="BE200" s="92">
        <f t="shared" si="23"/>
        <v>7367.15</v>
      </c>
      <c r="BF200" s="96">
        <f t="shared" si="24"/>
        <v>12646</v>
      </c>
      <c r="IB200" s="16"/>
      <c r="IC200" s="16"/>
      <c r="ID200" s="16"/>
      <c r="IE200" s="16"/>
      <c r="IF200" s="16"/>
    </row>
    <row r="201" spans="1:240" s="15" customFormat="1" ht="52.5" customHeight="1">
      <c r="A201" s="90">
        <v>189</v>
      </c>
      <c r="B201" s="71" t="s">
        <v>592</v>
      </c>
      <c r="C201" s="72" t="s">
        <v>240</v>
      </c>
      <c r="D201" s="73">
        <v>1</v>
      </c>
      <c r="E201" s="74" t="s">
        <v>297</v>
      </c>
      <c r="F201" s="75">
        <v>9982.89</v>
      </c>
      <c r="G201" s="76"/>
      <c r="H201" s="77"/>
      <c r="I201" s="78" t="s">
        <v>39</v>
      </c>
      <c r="J201" s="79">
        <f t="shared" si="16"/>
        <v>1</v>
      </c>
      <c r="K201" s="80" t="s">
        <v>64</v>
      </c>
      <c r="L201" s="80" t="s">
        <v>7</v>
      </c>
      <c r="M201" s="81"/>
      <c r="N201" s="76"/>
      <c r="O201" s="76"/>
      <c r="P201" s="82"/>
      <c r="Q201" s="76"/>
      <c r="R201" s="76"/>
      <c r="S201" s="82"/>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4">
        <f t="shared" si="13"/>
        <v>9982.89</v>
      </c>
      <c r="BB201" s="85">
        <f t="shared" si="17"/>
        <v>9982.89</v>
      </c>
      <c r="BC201" s="86" t="str">
        <f t="shared" si="18"/>
        <v>INR  Nine Thousand Nine Hundred &amp; Eighty Two  and Paise Eighty Nine Only</v>
      </c>
      <c r="BD201" s="96">
        <v>8568</v>
      </c>
      <c r="BE201" s="92">
        <f t="shared" si="23"/>
        <v>9982.89</v>
      </c>
      <c r="BF201" s="96">
        <f t="shared" si="24"/>
        <v>8568</v>
      </c>
      <c r="IB201" s="16"/>
      <c r="IC201" s="16"/>
      <c r="ID201" s="16"/>
      <c r="IE201" s="16"/>
      <c r="IF201" s="16"/>
    </row>
    <row r="202" spans="1:240" s="15" customFormat="1" ht="183.75" customHeight="1">
      <c r="A202" s="70">
        <v>190</v>
      </c>
      <c r="B202" s="71" t="s">
        <v>593</v>
      </c>
      <c r="C202" s="72" t="s">
        <v>241</v>
      </c>
      <c r="D202" s="73">
        <v>1</v>
      </c>
      <c r="E202" s="74" t="s">
        <v>297</v>
      </c>
      <c r="F202" s="75">
        <v>30519.57</v>
      </c>
      <c r="G202" s="76"/>
      <c r="H202" s="77"/>
      <c r="I202" s="78" t="s">
        <v>39</v>
      </c>
      <c r="J202" s="79">
        <f t="shared" si="16"/>
        <v>1</v>
      </c>
      <c r="K202" s="80" t="s">
        <v>64</v>
      </c>
      <c r="L202" s="80" t="s">
        <v>7</v>
      </c>
      <c r="M202" s="81"/>
      <c r="N202" s="76"/>
      <c r="O202" s="76"/>
      <c r="P202" s="82"/>
      <c r="Q202" s="76"/>
      <c r="R202" s="76"/>
      <c r="S202" s="82"/>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4">
        <f t="shared" si="13"/>
        <v>30519.57</v>
      </c>
      <c r="BB202" s="85">
        <f t="shared" si="17"/>
        <v>30519.57</v>
      </c>
      <c r="BC202" s="86" t="str">
        <f t="shared" si="18"/>
        <v>INR  Thirty Thousand Five Hundred &amp; Nineteen  and Paise Fifty Seven Only</v>
      </c>
      <c r="BD202" s="96">
        <v>26194</v>
      </c>
      <c r="BE202" s="92">
        <f t="shared" si="23"/>
        <v>30519.57</v>
      </c>
      <c r="BF202" s="96">
        <f t="shared" si="24"/>
        <v>26194</v>
      </c>
      <c r="IB202" s="16"/>
      <c r="IC202" s="16"/>
      <c r="ID202" s="16"/>
      <c r="IE202" s="16"/>
      <c r="IF202" s="16"/>
    </row>
    <row r="203" spans="1:240" s="15" customFormat="1" ht="62.25" customHeight="1">
      <c r="A203" s="90">
        <v>191</v>
      </c>
      <c r="B203" s="71" t="s">
        <v>594</v>
      </c>
      <c r="C203" s="72" t="s">
        <v>242</v>
      </c>
      <c r="D203" s="73">
        <v>7</v>
      </c>
      <c r="E203" s="74" t="s">
        <v>297</v>
      </c>
      <c r="F203" s="75">
        <v>4814.34</v>
      </c>
      <c r="G203" s="76"/>
      <c r="H203" s="77"/>
      <c r="I203" s="78" t="s">
        <v>39</v>
      </c>
      <c r="J203" s="79">
        <f t="shared" si="16"/>
        <v>1</v>
      </c>
      <c r="K203" s="80" t="s">
        <v>64</v>
      </c>
      <c r="L203" s="80" t="s">
        <v>7</v>
      </c>
      <c r="M203" s="81"/>
      <c r="N203" s="76"/>
      <c r="O203" s="76"/>
      <c r="P203" s="82"/>
      <c r="Q203" s="76"/>
      <c r="R203" s="76"/>
      <c r="S203" s="82"/>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4">
        <f t="shared" si="13"/>
        <v>33700.38</v>
      </c>
      <c r="BB203" s="85">
        <f t="shared" si="17"/>
        <v>33700.38</v>
      </c>
      <c r="BC203" s="86" t="str">
        <f t="shared" si="18"/>
        <v>INR  Thirty Three Thousand Seven Hundred    and Paise Thirty Eight Only</v>
      </c>
      <c r="BD203" s="96">
        <v>4132</v>
      </c>
      <c r="BE203" s="92">
        <f t="shared" si="23"/>
        <v>4814.34</v>
      </c>
      <c r="BF203" s="96">
        <f t="shared" si="24"/>
        <v>28924</v>
      </c>
      <c r="IB203" s="16"/>
      <c r="IC203" s="16"/>
      <c r="ID203" s="16"/>
      <c r="IE203" s="16"/>
      <c r="IF203" s="16"/>
    </row>
    <row r="204" spans="1:240" s="15" customFormat="1" ht="66" customHeight="1">
      <c r="A204" s="70">
        <v>192</v>
      </c>
      <c r="B204" s="71" t="s">
        <v>595</v>
      </c>
      <c r="C204" s="72" t="s">
        <v>243</v>
      </c>
      <c r="D204" s="73">
        <v>2</v>
      </c>
      <c r="E204" s="74" t="s">
        <v>297</v>
      </c>
      <c r="F204" s="75">
        <v>4658.21</v>
      </c>
      <c r="G204" s="76"/>
      <c r="H204" s="77"/>
      <c r="I204" s="78" t="s">
        <v>39</v>
      </c>
      <c r="J204" s="79">
        <f t="shared" si="16"/>
        <v>1</v>
      </c>
      <c r="K204" s="80" t="s">
        <v>64</v>
      </c>
      <c r="L204" s="80" t="s">
        <v>7</v>
      </c>
      <c r="M204" s="81"/>
      <c r="N204" s="76"/>
      <c r="O204" s="76"/>
      <c r="P204" s="82"/>
      <c r="Q204" s="76"/>
      <c r="R204" s="76"/>
      <c r="S204" s="82"/>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4">
        <f t="shared" si="13"/>
        <v>9316.42</v>
      </c>
      <c r="BB204" s="85">
        <f t="shared" si="17"/>
        <v>9316.42</v>
      </c>
      <c r="BC204" s="86" t="str">
        <f t="shared" si="18"/>
        <v>INR  Nine Thousand Three Hundred &amp; Sixteen  and Paise Forty Two Only</v>
      </c>
      <c r="BD204" s="96">
        <v>3998</v>
      </c>
      <c r="BE204" s="92">
        <f t="shared" si="23"/>
        <v>4658.21</v>
      </c>
      <c r="BF204" s="96">
        <f t="shared" si="24"/>
        <v>7996</v>
      </c>
      <c r="IB204" s="16"/>
      <c r="IC204" s="16"/>
      <c r="ID204" s="16"/>
      <c r="IE204" s="16"/>
      <c r="IF204" s="16"/>
    </row>
    <row r="205" spans="1:240" s="15" customFormat="1" ht="141" customHeight="1">
      <c r="A205" s="90">
        <v>193</v>
      </c>
      <c r="B205" s="71" t="s">
        <v>596</v>
      </c>
      <c r="C205" s="72" t="s">
        <v>244</v>
      </c>
      <c r="D205" s="73">
        <v>5</v>
      </c>
      <c r="E205" s="74" t="s">
        <v>297</v>
      </c>
      <c r="F205" s="75">
        <v>6962.85</v>
      </c>
      <c r="G205" s="76"/>
      <c r="H205" s="77"/>
      <c r="I205" s="78" t="s">
        <v>39</v>
      </c>
      <c r="J205" s="79">
        <f t="shared" si="16"/>
        <v>1</v>
      </c>
      <c r="K205" s="80" t="s">
        <v>64</v>
      </c>
      <c r="L205" s="80" t="s">
        <v>7</v>
      </c>
      <c r="M205" s="81"/>
      <c r="N205" s="76"/>
      <c r="O205" s="76"/>
      <c r="P205" s="82"/>
      <c r="Q205" s="76"/>
      <c r="R205" s="76"/>
      <c r="S205" s="82"/>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4">
        <f t="shared" si="13"/>
        <v>34814.25</v>
      </c>
      <c r="BB205" s="85">
        <f t="shared" si="17"/>
        <v>34814.25</v>
      </c>
      <c r="BC205" s="86" t="str">
        <f t="shared" si="18"/>
        <v>INR  Thirty Four Thousand Eight Hundred &amp; Fourteen  and Paise Twenty Five Only</v>
      </c>
      <c r="BD205" s="96">
        <v>5976</v>
      </c>
      <c r="BE205" s="92">
        <f t="shared" si="23"/>
        <v>6962.85</v>
      </c>
      <c r="BF205" s="96">
        <f t="shared" si="24"/>
        <v>29880</v>
      </c>
      <c r="IB205" s="16"/>
      <c r="IC205" s="16"/>
      <c r="ID205" s="16"/>
      <c r="IE205" s="16"/>
      <c r="IF205" s="16"/>
    </row>
    <row r="206" spans="1:240" s="15" customFormat="1" ht="107.25" customHeight="1">
      <c r="A206" s="70">
        <v>194</v>
      </c>
      <c r="B206" s="71" t="s">
        <v>597</v>
      </c>
      <c r="C206" s="72" t="s">
        <v>245</v>
      </c>
      <c r="D206" s="73">
        <v>12</v>
      </c>
      <c r="E206" s="74" t="s">
        <v>297</v>
      </c>
      <c r="F206" s="75">
        <v>3898.55</v>
      </c>
      <c r="G206" s="76"/>
      <c r="H206" s="77"/>
      <c r="I206" s="78" t="s">
        <v>39</v>
      </c>
      <c r="J206" s="79">
        <f t="shared" si="16"/>
        <v>1</v>
      </c>
      <c r="K206" s="80" t="s">
        <v>64</v>
      </c>
      <c r="L206" s="80" t="s">
        <v>7</v>
      </c>
      <c r="M206" s="81"/>
      <c r="N206" s="76"/>
      <c r="O206" s="76"/>
      <c r="P206" s="82"/>
      <c r="Q206" s="76"/>
      <c r="R206" s="76"/>
      <c r="S206" s="82"/>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4">
        <f t="shared" si="13"/>
        <v>46782.6</v>
      </c>
      <c r="BB206" s="85">
        <f t="shared" si="17"/>
        <v>46782.6</v>
      </c>
      <c r="BC206" s="86" t="str">
        <f t="shared" si="18"/>
        <v>INR  Forty Six Thousand Seven Hundred &amp; Eighty Two  and Paise Sixty Only</v>
      </c>
      <c r="BD206" s="96">
        <v>3346</v>
      </c>
      <c r="BE206" s="92">
        <f t="shared" si="23"/>
        <v>3898.55</v>
      </c>
      <c r="BF206" s="96">
        <f t="shared" si="24"/>
        <v>40152</v>
      </c>
      <c r="IB206" s="16"/>
      <c r="IC206" s="16"/>
      <c r="ID206" s="16"/>
      <c r="IE206" s="16"/>
      <c r="IF206" s="16"/>
    </row>
    <row r="207" spans="1:240" s="15" customFormat="1" ht="108" customHeight="1">
      <c r="A207" s="90">
        <v>195</v>
      </c>
      <c r="B207" s="71" t="s">
        <v>598</v>
      </c>
      <c r="C207" s="72" t="s">
        <v>246</v>
      </c>
      <c r="D207" s="73">
        <v>2</v>
      </c>
      <c r="E207" s="74" t="s">
        <v>297</v>
      </c>
      <c r="F207" s="75">
        <v>2667</v>
      </c>
      <c r="G207" s="76"/>
      <c r="H207" s="77"/>
      <c r="I207" s="78" t="s">
        <v>39</v>
      </c>
      <c r="J207" s="79">
        <f t="shared" si="16"/>
        <v>1</v>
      </c>
      <c r="K207" s="80" t="s">
        <v>64</v>
      </c>
      <c r="L207" s="80" t="s">
        <v>7</v>
      </c>
      <c r="M207" s="81"/>
      <c r="N207" s="76"/>
      <c r="O207" s="76"/>
      <c r="P207" s="82"/>
      <c r="Q207" s="76"/>
      <c r="R207" s="76"/>
      <c r="S207" s="82"/>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4">
        <f aca="true" t="shared" si="25" ref="BA207:BA270">total_amount_ba($B$2,$D$2,D207,F207,J207,K207,M207)</f>
        <v>5334</v>
      </c>
      <c r="BB207" s="85">
        <f t="shared" si="17"/>
        <v>5334</v>
      </c>
      <c r="BC207" s="86" t="str">
        <f t="shared" si="18"/>
        <v>INR  Five Thousand Three Hundred &amp; Thirty Four  Only</v>
      </c>
      <c r="BD207" s="96">
        <v>2289</v>
      </c>
      <c r="BE207" s="92">
        <f t="shared" si="23"/>
        <v>2667</v>
      </c>
      <c r="BF207" s="96">
        <f t="shared" si="24"/>
        <v>4578</v>
      </c>
      <c r="IB207" s="16"/>
      <c r="IC207" s="16"/>
      <c r="ID207" s="16"/>
      <c r="IE207" s="16"/>
      <c r="IF207" s="16"/>
    </row>
    <row r="208" spans="1:240" s="15" customFormat="1" ht="107.25" customHeight="1">
      <c r="A208" s="70">
        <v>196</v>
      </c>
      <c r="B208" s="71" t="s">
        <v>599</v>
      </c>
      <c r="C208" s="72" t="s">
        <v>247</v>
      </c>
      <c r="D208" s="73">
        <v>300</v>
      </c>
      <c r="E208" s="74" t="s">
        <v>293</v>
      </c>
      <c r="F208" s="75">
        <v>200.4</v>
      </c>
      <c r="G208" s="76"/>
      <c r="H208" s="77"/>
      <c r="I208" s="78" t="s">
        <v>39</v>
      </c>
      <c r="J208" s="79">
        <f t="shared" si="16"/>
        <v>1</v>
      </c>
      <c r="K208" s="80" t="s">
        <v>64</v>
      </c>
      <c r="L208" s="80" t="s">
        <v>7</v>
      </c>
      <c r="M208" s="81"/>
      <c r="N208" s="76"/>
      <c r="O208" s="76"/>
      <c r="P208" s="82"/>
      <c r="Q208" s="76"/>
      <c r="R208" s="76"/>
      <c r="S208" s="82"/>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4">
        <f t="shared" si="25"/>
        <v>60120</v>
      </c>
      <c r="BB208" s="85">
        <f t="shared" si="17"/>
        <v>60120</v>
      </c>
      <c r="BC208" s="86" t="str">
        <f t="shared" si="18"/>
        <v>INR  Sixty Thousand One Hundred &amp; Twenty  Only</v>
      </c>
      <c r="BD208" s="96">
        <v>172</v>
      </c>
      <c r="BE208" s="92">
        <f t="shared" si="23"/>
        <v>200.4</v>
      </c>
      <c r="BF208" s="96">
        <f t="shared" si="24"/>
        <v>51600</v>
      </c>
      <c r="IB208" s="16"/>
      <c r="IC208" s="16"/>
      <c r="ID208" s="16"/>
      <c r="IE208" s="16"/>
      <c r="IF208" s="16"/>
    </row>
    <row r="209" spans="1:240" s="15" customFormat="1" ht="76.5" customHeight="1">
      <c r="A209" s="90">
        <v>197</v>
      </c>
      <c r="B209" s="71" t="s">
        <v>600</v>
      </c>
      <c r="C209" s="72" t="s">
        <v>248</v>
      </c>
      <c r="D209" s="73">
        <v>20</v>
      </c>
      <c r="E209" s="74" t="s">
        <v>293</v>
      </c>
      <c r="F209" s="75">
        <v>82.72</v>
      </c>
      <c r="G209" s="76"/>
      <c r="H209" s="77"/>
      <c r="I209" s="78" t="s">
        <v>39</v>
      </c>
      <c r="J209" s="79">
        <f t="shared" si="16"/>
        <v>1</v>
      </c>
      <c r="K209" s="80" t="s">
        <v>64</v>
      </c>
      <c r="L209" s="80" t="s">
        <v>7</v>
      </c>
      <c r="M209" s="81"/>
      <c r="N209" s="76"/>
      <c r="O209" s="76"/>
      <c r="P209" s="82"/>
      <c r="Q209" s="76"/>
      <c r="R209" s="76"/>
      <c r="S209" s="82"/>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4">
        <f t="shared" si="25"/>
        <v>1654.4</v>
      </c>
      <c r="BB209" s="85">
        <f t="shared" si="17"/>
        <v>1654.4</v>
      </c>
      <c r="BC209" s="86" t="str">
        <f t="shared" si="18"/>
        <v>INR  One Thousand Six Hundred &amp; Fifty Four  and Paise Forty Only</v>
      </c>
      <c r="BD209" s="96">
        <v>71</v>
      </c>
      <c r="BE209" s="92">
        <f t="shared" si="23"/>
        <v>82.72</v>
      </c>
      <c r="BF209" s="96">
        <f t="shared" si="24"/>
        <v>1420</v>
      </c>
      <c r="IB209" s="16"/>
      <c r="IC209" s="16"/>
      <c r="ID209" s="16"/>
      <c r="IE209" s="16"/>
      <c r="IF209" s="16"/>
    </row>
    <row r="210" spans="1:240" s="15" customFormat="1" ht="111" customHeight="1">
      <c r="A210" s="70">
        <v>198</v>
      </c>
      <c r="B210" s="71" t="s">
        <v>601</v>
      </c>
      <c r="C210" s="72" t="s">
        <v>249</v>
      </c>
      <c r="D210" s="73">
        <v>50</v>
      </c>
      <c r="E210" s="74" t="s">
        <v>293</v>
      </c>
      <c r="F210" s="75">
        <v>188.75</v>
      </c>
      <c r="G210" s="76"/>
      <c r="H210" s="77"/>
      <c r="I210" s="78" t="s">
        <v>39</v>
      </c>
      <c r="J210" s="79">
        <f t="shared" si="16"/>
        <v>1</v>
      </c>
      <c r="K210" s="80" t="s">
        <v>64</v>
      </c>
      <c r="L210" s="80" t="s">
        <v>7</v>
      </c>
      <c r="M210" s="81"/>
      <c r="N210" s="76"/>
      <c r="O210" s="76"/>
      <c r="P210" s="82"/>
      <c r="Q210" s="76"/>
      <c r="R210" s="76"/>
      <c r="S210" s="82"/>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4">
        <f t="shared" si="25"/>
        <v>9437.5</v>
      </c>
      <c r="BB210" s="85">
        <f t="shared" si="17"/>
        <v>9437.5</v>
      </c>
      <c r="BC210" s="86" t="str">
        <f t="shared" si="18"/>
        <v>INR  Nine Thousand Four Hundred &amp; Thirty Seven  and Paise Fifty Only</v>
      </c>
      <c r="BD210" s="96">
        <v>162</v>
      </c>
      <c r="BE210" s="92">
        <f t="shared" si="23"/>
        <v>188.75</v>
      </c>
      <c r="BF210" s="96">
        <f t="shared" si="24"/>
        <v>8100</v>
      </c>
      <c r="IB210" s="16"/>
      <c r="IC210" s="16"/>
      <c r="ID210" s="16"/>
      <c r="IE210" s="16"/>
      <c r="IF210" s="16"/>
    </row>
    <row r="211" spans="1:240" s="15" customFormat="1" ht="78" customHeight="1">
      <c r="A211" s="90">
        <v>199</v>
      </c>
      <c r="B211" s="71" t="s">
        <v>602</v>
      </c>
      <c r="C211" s="72" t="s">
        <v>250</v>
      </c>
      <c r="D211" s="73">
        <v>10</v>
      </c>
      <c r="E211" s="74" t="s">
        <v>293</v>
      </c>
      <c r="F211" s="75">
        <v>69.91</v>
      </c>
      <c r="G211" s="76"/>
      <c r="H211" s="77"/>
      <c r="I211" s="78" t="s">
        <v>39</v>
      </c>
      <c r="J211" s="79">
        <f t="shared" si="16"/>
        <v>1</v>
      </c>
      <c r="K211" s="80" t="s">
        <v>64</v>
      </c>
      <c r="L211" s="80" t="s">
        <v>7</v>
      </c>
      <c r="M211" s="81"/>
      <c r="N211" s="76"/>
      <c r="O211" s="76"/>
      <c r="P211" s="82"/>
      <c r="Q211" s="76"/>
      <c r="R211" s="76"/>
      <c r="S211" s="82"/>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4">
        <f t="shared" si="25"/>
        <v>699.1</v>
      </c>
      <c r="BB211" s="85">
        <f t="shared" si="17"/>
        <v>699.1</v>
      </c>
      <c r="BC211" s="86" t="str">
        <f t="shared" si="18"/>
        <v>INR  Six Hundred &amp; Ninety Nine  and Paise Ten Only</v>
      </c>
      <c r="BD211" s="96">
        <v>60</v>
      </c>
      <c r="BE211" s="92">
        <f t="shared" si="23"/>
        <v>69.91</v>
      </c>
      <c r="BF211" s="96">
        <f t="shared" si="24"/>
        <v>600</v>
      </c>
      <c r="IB211" s="16"/>
      <c r="IC211" s="16"/>
      <c r="ID211" s="16"/>
      <c r="IE211" s="16"/>
      <c r="IF211" s="16"/>
    </row>
    <row r="212" spans="1:240" s="15" customFormat="1" ht="77.25" customHeight="1">
      <c r="A212" s="70">
        <v>200</v>
      </c>
      <c r="B212" s="71" t="s">
        <v>603</v>
      </c>
      <c r="C212" s="72" t="s">
        <v>251</v>
      </c>
      <c r="D212" s="73">
        <v>20</v>
      </c>
      <c r="E212" s="74" t="s">
        <v>293</v>
      </c>
      <c r="F212" s="75">
        <v>69.91</v>
      </c>
      <c r="G212" s="76"/>
      <c r="H212" s="77"/>
      <c r="I212" s="78" t="s">
        <v>39</v>
      </c>
      <c r="J212" s="79">
        <f t="shared" si="16"/>
        <v>1</v>
      </c>
      <c r="K212" s="80" t="s">
        <v>64</v>
      </c>
      <c r="L212" s="80" t="s">
        <v>7</v>
      </c>
      <c r="M212" s="81"/>
      <c r="N212" s="76"/>
      <c r="O212" s="76"/>
      <c r="P212" s="82"/>
      <c r="Q212" s="76"/>
      <c r="R212" s="76"/>
      <c r="S212" s="82"/>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4">
        <f t="shared" si="25"/>
        <v>1398.2</v>
      </c>
      <c r="BB212" s="85">
        <f t="shared" si="17"/>
        <v>1398.2</v>
      </c>
      <c r="BC212" s="86" t="str">
        <f t="shared" si="18"/>
        <v>INR  One Thousand Three Hundred &amp; Ninety Eight  and Paise Twenty Only</v>
      </c>
      <c r="BD212" s="96">
        <v>60</v>
      </c>
      <c r="BE212" s="92">
        <f t="shared" si="23"/>
        <v>69.91</v>
      </c>
      <c r="BF212" s="96">
        <f t="shared" si="24"/>
        <v>1200</v>
      </c>
      <c r="IB212" s="16"/>
      <c r="IC212" s="16"/>
      <c r="ID212" s="16"/>
      <c r="IE212" s="16"/>
      <c r="IF212" s="16"/>
    </row>
    <row r="213" spans="1:240" s="15" customFormat="1" ht="109.5" customHeight="1">
      <c r="A213" s="90">
        <v>201</v>
      </c>
      <c r="B213" s="71" t="s">
        <v>604</v>
      </c>
      <c r="C213" s="72" t="s">
        <v>252</v>
      </c>
      <c r="D213" s="73">
        <v>370</v>
      </c>
      <c r="E213" s="74" t="s">
        <v>293</v>
      </c>
      <c r="F213" s="75">
        <v>188.75</v>
      </c>
      <c r="G213" s="76"/>
      <c r="H213" s="77"/>
      <c r="I213" s="78" t="s">
        <v>39</v>
      </c>
      <c r="J213" s="79">
        <f t="shared" si="16"/>
        <v>1</v>
      </c>
      <c r="K213" s="80" t="s">
        <v>64</v>
      </c>
      <c r="L213" s="80" t="s">
        <v>7</v>
      </c>
      <c r="M213" s="81"/>
      <c r="N213" s="76"/>
      <c r="O213" s="76"/>
      <c r="P213" s="82"/>
      <c r="Q213" s="76"/>
      <c r="R213" s="76"/>
      <c r="S213" s="82"/>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4">
        <f t="shared" si="25"/>
        <v>69837.5</v>
      </c>
      <c r="BB213" s="85">
        <f t="shared" si="17"/>
        <v>69837.5</v>
      </c>
      <c r="BC213" s="86" t="str">
        <f t="shared" si="18"/>
        <v>INR  Sixty Nine Thousand Eight Hundred &amp; Thirty Seven  and Paise Fifty Only</v>
      </c>
      <c r="BD213" s="96">
        <v>162</v>
      </c>
      <c r="BE213" s="92">
        <f t="shared" si="23"/>
        <v>188.75</v>
      </c>
      <c r="BF213" s="96">
        <f t="shared" si="24"/>
        <v>59940</v>
      </c>
      <c r="IB213" s="16"/>
      <c r="IC213" s="16"/>
      <c r="ID213" s="16"/>
      <c r="IE213" s="16"/>
      <c r="IF213" s="16"/>
    </row>
    <row r="214" spans="1:240" s="15" customFormat="1" ht="78" customHeight="1">
      <c r="A214" s="70">
        <v>202</v>
      </c>
      <c r="B214" s="71" t="s">
        <v>605</v>
      </c>
      <c r="C214" s="72" t="s">
        <v>253</v>
      </c>
      <c r="D214" s="73">
        <v>5</v>
      </c>
      <c r="E214" s="74" t="s">
        <v>293</v>
      </c>
      <c r="F214" s="75">
        <v>66.41</v>
      </c>
      <c r="G214" s="76"/>
      <c r="H214" s="77"/>
      <c r="I214" s="78" t="s">
        <v>39</v>
      </c>
      <c r="J214" s="79">
        <f t="shared" si="16"/>
        <v>1</v>
      </c>
      <c r="K214" s="80" t="s">
        <v>64</v>
      </c>
      <c r="L214" s="80" t="s">
        <v>7</v>
      </c>
      <c r="M214" s="81"/>
      <c r="N214" s="76"/>
      <c r="O214" s="76"/>
      <c r="P214" s="82"/>
      <c r="Q214" s="76"/>
      <c r="R214" s="76"/>
      <c r="S214" s="82"/>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4">
        <f t="shared" si="25"/>
        <v>332.05</v>
      </c>
      <c r="BB214" s="85">
        <f t="shared" si="17"/>
        <v>332.05</v>
      </c>
      <c r="BC214" s="86" t="str">
        <f t="shared" si="18"/>
        <v>INR  Three Hundred &amp; Thirty Two  and Paise Five Only</v>
      </c>
      <c r="BD214" s="96">
        <v>57</v>
      </c>
      <c r="BE214" s="92">
        <f t="shared" si="23"/>
        <v>66.41</v>
      </c>
      <c r="BF214" s="96">
        <f t="shared" si="24"/>
        <v>285</v>
      </c>
      <c r="IB214" s="16"/>
      <c r="IC214" s="16"/>
      <c r="ID214" s="16"/>
      <c r="IE214" s="16"/>
      <c r="IF214" s="16"/>
    </row>
    <row r="215" spans="1:240" s="15" customFormat="1" ht="66.75" customHeight="1">
      <c r="A215" s="90">
        <v>203</v>
      </c>
      <c r="B215" s="71" t="s">
        <v>606</v>
      </c>
      <c r="C215" s="72" t="s">
        <v>254</v>
      </c>
      <c r="D215" s="73">
        <v>300</v>
      </c>
      <c r="E215" s="74" t="s">
        <v>293</v>
      </c>
      <c r="F215" s="75">
        <v>147.97</v>
      </c>
      <c r="G215" s="76"/>
      <c r="H215" s="77"/>
      <c r="I215" s="78" t="s">
        <v>39</v>
      </c>
      <c r="J215" s="79">
        <f t="shared" si="16"/>
        <v>1</v>
      </c>
      <c r="K215" s="80" t="s">
        <v>64</v>
      </c>
      <c r="L215" s="80" t="s">
        <v>7</v>
      </c>
      <c r="M215" s="81"/>
      <c r="N215" s="76"/>
      <c r="O215" s="76"/>
      <c r="P215" s="82"/>
      <c r="Q215" s="76"/>
      <c r="R215" s="76"/>
      <c r="S215" s="82"/>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4">
        <f t="shared" si="25"/>
        <v>44391</v>
      </c>
      <c r="BB215" s="85">
        <f t="shared" si="17"/>
        <v>44391</v>
      </c>
      <c r="BC215" s="86" t="str">
        <f t="shared" si="18"/>
        <v>INR  Forty Four Thousand Three Hundred &amp; Ninety One  Only</v>
      </c>
      <c r="BD215" s="96">
        <v>127</v>
      </c>
      <c r="BE215" s="92">
        <f t="shared" si="23"/>
        <v>147.97</v>
      </c>
      <c r="BF215" s="96">
        <f t="shared" si="24"/>
        <v>38100</v>
      </c>
      <c r="IB215" s="16"/>
      <c r="IC215" s="16"/>
      <c r="ID215" s="16"/>
      <c r="IE215" s="16"/>
      <c r="IF215" s="16"/>
    </row>
    <row r="216" spans="1:240" s="15" customFormat="1" ht="50.25" customHeight="1">
      <c r="A216" s="70">
        <v>204</v>
      </c>
      <c r="B216" s="71" t="s">
        <v>607</v>
      </c>
      <c r="C216" s="72" t="s">
        <v>255</v>
      </c>
      <c r="D216" s="73">
        <v>200</v>
      </c>
      <c r="E216" s="74" t="s">
        <v>293</v>
      </c>
      <c r="F216" s="75">
        <v>188.75</v>
      </c>
      <c r="G216" s="76"/>
      <c r="H216" s="77"/>
      <c r="I216" s="78" t="s">
        <v>39</v>
      </c>
      <c r="J216" s="79">
        <f t="shared" si="16"/>
        <v>1</v>
      </c>
      <c r="K216" s="80" t="s">
        <v>64</v>
      </c>
      <c r="L216" s="80" t="s">
        <v>7</v>
      </c>
      <c r="M216" s="81"/>
      <c r="N216" s="76"/>
      <c r="O216" s="76"/>
      <c r="P216" s="82"/>
      <c r="Q216" s="76"/>
      <c r="R216" s="76"/>
      <c r="S216" s="82"/>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4">
        <f t="shared" si="25"/>
        <v>37750</v>
      </c>
      <c r="BB216" s="85">
        <f t="shared" si="17"/>
        <v>37750</v>
      </c>
      <c r="BC216" s="86" t="str">
        <f t="shared" si="18"/>
        <v>INR  Thirty Seven Thousand Seven Hundred &amp; Fifty  Only</v>
      </c>
      <c r="BD216" s="96">
        <v>162</v>
      </c>
      <c r="BE216" s="92">
        <f t="shared" si="23"/>
        <v>188.75</v>
      </c>
      <c r="BF216" s="96">
        <f t="shared" si="24"/>
        <v>32400</v>
      </c>
      <c r="IB216" s="16"/>
      <c r="IC216" s="16"/>
      <c r="ID216" s="16"/>
      <c r="IE216" s="16"/>
      <c r="IF216" s="16"/>
    </row>
    <row r="217" spans="1:240" s="15" customFormat="1" ht="64.5" customHeight="1">
      <c r="A217" s="90">
        <v>205</v>
      </c>
      <c r="B217" s="71" t="s">
        <v>608</v>
      </c>
      <c r="C217" s="72" t="s">
        <v>256</v>
      </c>
      <c r="D217" s="73">
        <v>40</v>
      </c>
      <c r="E217" s="74" t="s">
        <v>293</v>
      </c>
      <c r="F217" s="75">
        <v>147.97</v>
      </c>
      <c r="G217" s="76"/>
      <c r="H217" s="77"/>
      <c r="I217" s="78" t="s">
        <v>39</v>
      </c>
      <c r="J217" s="79">
        <f t="shared" si="16"/>
        <v>1</v>
      </c>
      <c r="K217" s="80" t="s">
        <v>64</v>
      </c>
      <c r="L217" s="80" t="s">
        <v>7</v>
      </c>
      <c r="M217" s="81"/>
      <c r="N217" s="76"/>
      <c r="O217" s="76"/>
      <c r="P217" s="82"/>
      <c r="Q217" s="76"/>
      <c r="R217" s="76"/>
      <c r="S217" s="82"/>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4">
        <f t="shared" si="25"/>
        <v>5918.8</v>
      </c>
      <c r="BB217" s="85">
        <f t="shared" si="17"/>
        <v>5918.8</v>
      </c>
      <c r="BC217" s="86" t="str">
        <f t="shared" si="18"/>
        <v>INR  Five Thousand Nine Hundred &amp; Eighteen  and Paise Eighty Only</v>
      </c>
      <c r="BD217" s="96">
        <v>127</v>
      </c>
      <c r="BE217" s="92">
        <f t="shared" si="23"/>
        <v>147.97</v>
      </c>
      <c r="BF217" s="96">
        <f t="shared" si="24"/>
        <v>5080</v>
      </c>
      <c r="IB217" s="16"/>
      <c r="IC217" s="16"/>
      <c r="ID217" s="16"/>
      <c r="IE217" s="16"/>
      <c r="IF217" s="16"/>
    </row>
    <row r="218" spans="1:240" s="15" customFormat="1" ht="75.75" customHeight="1">
      <c r="A218" s="70">
        <v>206</v>
      </c>
      <c r="B218" s="71" t="s">
        <v>609</v>
      </c>
      <c r="C218" s="72" t="s">
        <v>257</v>
      </c>
      <c r="D218" s="73">
        <v>4</v>
      </c>
      <c r="E218" s="74" t="s">
        <v>297</v>
      </c>
      <c r="F218" s="75">
        <v>473.05</v>
      </c>
      <c r="G218" s="76">
        <v>249</v>
      </c>
      <c r="H218" s="77"/>
      <c r="I218" s="78" t="s">
        <v>39</v>
      </c>
      <c r="J218" s="79">
        <f t="shared" si="16"/>
        <v>1</v>
      </c>
      <c r="K218" s="80" t="s">
        <v>64</v>
      </c>
      <c r="L218" s="80" t="s">
        <v>7</v>
      </c>
      <c r="M218" s="81"/>
      <c r="N218" s="76"/>
      <c r="O218" s="76"/>
      <c r="P218" s="82"/>
      <c r="Q218" s="76"/>
      <c r="R218" s="76"/>
      <c r="S218" s="82"/>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4">
        <f t="shared" si="25"/>
        <v>1892.2</v>
      </c>
      <c r="BB218" s="85">
        <f t="shared" si="17"/>
        <v>1892.2</v>
      </c>
      <c r="BC218" s="86" t="str">
        <f t="shared" si="18"/>
        <v>INR  One Thousand Eight Hundred &amp; Ninety Two  and Paise Twenty Only</v>
      </c>
      <c r="BD218" s="96">
        <v>406</v>
      </c>
      <c r="BE218" s="92">
        <f t="shared" si="23"/>
        <v>473.05</v>
      </c>
      <c r="BF218" s="96">
        <f t="shared" si="24"/>
        <v>1624</v>
      </c>
      <c r="IB218" s="16"/>
      <c r="IC218" s="16"/>
      <c r="ID218" s="16"/>
      <c r="IE218" s="16"/>
      <c r="IF218" s="16"/>
    </row>
    <row r="219" spans="1:240" s="15" customFormat="1" ht="75.75" customHeight="1">
      <c r="A219" s="90">
        <v>207</v>
      </c>
      <c r="B219" s="71" t="s">
        <v>610</v>
      </c>
      <c r="C219" s="72" t="s">
        <v>258</v>
      </c>
      <c r="D219" s="73">
        <v>4</v>
      </c>
      <c r="E219" s="74" t="s">
        <v>297</v>
      </c>
      <c r="F219" s="75">
        <v>305.27</v>
      </c>
      <c r="G219" s="76">
        <v>938</v>
      </c>
      <c r="H219" s="77"/>
      <c r="I219" s="78" t="s">
        <v>39</v>
      </c>
      <c r="J219" s="79">
        <f t="shared" si="16"/>
        <v>1</v>
      </c>
      <c r="K219" s="80" t="s">
        <v>64</v>
      </c>
      <c r="L219" s="80" t="s">
        <v>7</v>
      </c>
      <c r="M219" s="81"/>
      <c r="N219" s="76"/>
      <c r="O219" s="76"/>
      <c r="P219" s="82"/>
      <c r="Q219" s="76"/>
      <c r="R219" s="76"/>
      <c r="S219" s="82"/>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4">
        <f t="shared" si="25"/>
        <v>1221.08</v>
      </c>
      <c r="BB219" s="85">
        <f t="shared" si="17"/>
        <v>1221.08</v>
      </c>
      <c r="BC219" s="86" t="str">
        <f t="shared" si="18"/>
        <v>INR  One Thousand Two Hundred &amp; Twenty One  and Paise Eight Only</v>
      </c>
      <c r="BD219" s="96">
        <v>262</v>
      </c>
      <c r="BE219" s="92">
        <f t="shared" si="23"/>
        <v>305.27</v>
      </c>
      <c r="BF219" s="96">
        <f t="shared" si="24"/>
        <v>1048</v>
      </c>
      <c r="IB219" s="16"/>
      <c r="IC219" s="16"/>
      <c r="ID219" s="16"/>
      <c r="IE219" s="16"/>
      <c r="IF219" s="16"/>
    </row>
    <row r="220" spans="1:240" s="15" customFormat="1" ht="78.75" customHeight="1">
      <c r="A220" s="70">
        <v>208</v>
      </c>
      <c r="B220" s="71" t="s">
        <v>611</v>
      </c>
      <c r="C220" s="72" t="s">
        <v>259</v>
      </c>
      <c r="D220" s="73">
        <v>4</v>
      </c>
      <c r="E220" s="74" t="s">
        <v>297</v>
      </c>
      <c r="F220" s="75">
        <v>264.49</v>
      </c>
      <c r="G220" s="76"/>
      <c r="H220" s="77"/>
      <c r="I220" s="78" t="s">
        <v>39</v>
      </c>
      <c r="J220" s="79">
        <f t="shared" si="16"/>
        <v>1</v>
      </c>
      <c r="K220" s="80" t="s">
        <v>64</v>
      </c>
      <c r="L220" s="80" t="s">
        <v>7</v>
      </c>
      <c r="M220" s="81"/>
      <c r="N220" s="76"/>
      <c r="O220" s="76"/>
      <c r="P220" s="82"/>
      <c r="Q220" s="76"/>
      <c r="R220" s="76"/>
      <c r="S220" s="82"/>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4">
        <f t="shared" si="25"/>
        <v>1057.96</v>
      </c>
      <c r="BB220" s="85">
        <f t="shared" si="17"/>
        <v>1057.96</v>
      </c>
      <c r="BC220" s="86" t="str">
        <f t="shared" si="18"/>
        <v>INR  One Thousand  &amp;Fifty Seven  and Paise Ninety Six Only</v>
      </c>
      <c r="BD220" s="96">
        <v>227</v>
      </c>
      <c r="BE220" s="92">
        <f t="shared" si="23"/>
        <v>264.49</v>
      </c>
      <c r="BF220" s="96">
        <f t="shared" si="24"/>
        <v>908</v>
      </c>
      <c r="IB220" s="16"/>
      <c r="IC220" s="16"/>
      <c r="ID220" s="16"/>
      <c r="IE220" s="16"/>
      <c r="IF220" s="16"/>
    </row>
    <row r="221" spans="1:240" s="15" customFormat="1" ht="78" customHeight="1">
      <c r="A221" s="90">
        <v>209</v>
      </c>
      <c r="B221" s="71" t="s">
        <v>612</v>
      </c>
      <c r="C221" s="72" t="s">
        <v>260</v>
      </c>
      <c r="D221" s="73">
        <v>4</v>
      </c>
      <c r="E221" s="74" t="s">
        <v>297</v>
      </c>
      <c r="F221" s="75">
        <v>231.86</v>
      </c>
      <c r="G221" s="76"/>
      <c r="H221" s="77"/>
      <c r="I221" s="78" t="s">
        <v>39</v>
      </c>
      <c r="J221" s="79">
        <f t="shared" si="16"/>
        <v>1</v>
      </c>
      <c r="K221" s="80" t="s">
        <v>64</v>
      </c>
      <c r="L221" s="80" t="s">
        <v>7</v>
      </c>
      <c r="M221" s="81"/>
      <c r="N221" s="76"/>
      <c r="O221" s="76"/>
      <c r="P221" s="82"/>
      <c r="Q221" s="76"/>
      <c r="R221" s="76"/>
      <c r="S221" s="82"/>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4">
        <f t="shared" si="25"/>
        <v>927.44</v>
      </c>
      <c r="BB221" s="85">
        <f t="shared" si="17"/>
        <v>927.44</v>
      </c>
      <c r="BC221" s="86" t="str">
        <f t="shared" si="18"/>
        <v>INR  Nine Hundred &amp; Twenty Seven  and Paise Forty Four Only</v>
      </c>
      <c r="BD221" s="96">
        <v>199</v>
      </c>
      <c r="BE221" s="92">
        <f t="shared" si="23"/>
        <v>231.86</v>
      </c>
      <c r="BF221" s="96">
        <f t="shared" si="24"/>
        <v>796</v>
      </c>
      <c r="IB221" s="16"/>
      <c r="IC221" s="16"/>
      <c r="ID221" s="16"/>
      <c r="IE221" s="16"/>
      <c r="IF221" s="16"/>
    </row>
    <row r="222" spans="1:240" s="15" customFormat="1" ht="78" customHeight="1">
      <c r="A222" s="70">
        <v>210</v>
      </c>
      <c r="B222" s="71" t="s">
        <v>613</v>
      </c>
      <c r="C222" s="72" t="s">
        <v>261</v>
      </c>
      <c r="D222" s="73">
        <v>20</v>
      </c>
      <c r="E222" s="74" t="s">
        <v>297</v>
      </c>
      <c r="F222" s="75">
        <v>116.51</v>
      </c>
      <c r="G222" s="76"/>
      <c r="H222" s="77"/>
      <c r="I222" s="78" t="s">
        <v>39</v>
      </c>
      <c r="J222" s="79">
        <f t="shared" si="16"/>
        <v>1</v>
      </c>
      <c r="K222" s="80" t="s">
        <v>64</v>
      </c>
      <c r="L222" s="80" t="s">
        <v>7</v>
      </c>
      <c r="M222" s="81"/>
      <c r="N222" s="76"/>
      <c r="O222" s="76"/>
      <c r="P222" s="82"/>
      <c r="Q222" s="76"/>
      <c r="R222" s="76"/>
      <c r="S222" s="82"/>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4">
        <f t="shared" si="25"/>
        <v>2330.2</v>
      </c>
      <c r="BB222" s="85">
        <f t="shared" si="17"/>
        <v>2330.2</v>
      </c>
      <c r="BC222" s="86" t="str">
        <f t="shared" si="18"/>
        <v>INR  Two Thousand Three Hundred &amp; Thirty  and Paise Twenty Only</v>
      </c>
      <c r="BD222" s="96">
        <v>100</v>
      </c>
      <c r="BE222" s="92">
        <f t="shared" si="23"/>
        <v>116.51</v>
      </c>
      <c r="BF222" s="96">
        <f t="shared" si="24"/>
        <v>2000</v>
      </c>
      <c r="IB222" s="16"/>
      <c r="IC222" s="16"/>
      <c r="ID222" s="16"/>
      <c r="IE222" s="16"/>
      <c r="IF222" s="16"/>
    </row>
    <row r="223" spans="1:240" s="15" customFormat="1" ht="111.75" customHeight="1">
      <c r="A223" s="90">
        <v>211</v>
      </c>
      <c r="B223" s="71" t="s">
        <v>614</v>
      </c>
      <c r="C223" s="72" t="s">
        <v>262</v>
      </c>
      <c r="D223" s="73">
        <v>1</v>
      </c>
      <c r="E223" s="74" t="s">
        <v>297</v>
      </c>
      <c r="F223" s="75">
        <v>1186.11</v>
      </c>
      <c r="G223" s="76"/>
      <c r="H223" s="77"/>
      <c r="I223" s="78" t="s">
        <v>39</v>
      </c>
      <c r="J223" s="79">
        <f t="shared" si="16"/>
        <v>1</v>
      </c>
      <c r="K223" s="80" t="s">
        <v>64</v>
      </c>
      <c r="L223" s="80" t="s">
        <v>7</v>
      </c>
      <c r="M223" s="81"/>
      <c r="N223" s="76"/>
      <c r="O223" s="76"/>
      <c r="P223" s="82"/>
      <c r="Q223" s="76"/>
      <c r="R223" s="76"/>
      <c r="S223" s="82"/>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4">
        <f t="shared" si="25"/>
        <v>1186.11</v>
      </c>
      <c r="BB223" s="85">
        <f t="shared" si="17"/>
        <v>1186.11</v>
      </c>
      <c r="BC223" s="86" t="str">
        <f t="shared" si="18"/>
        <v>INR  One Thousand One Hundred &amp; Eighty Six  and Paise Eleven Only</v>
      </c>
      <c r="BD223" s="96">
        <v>1018</v>
      </c>
      <c r="BE223" s="92">
        <f t="shared" si="23"/>
        <v>1186.11</v>
      </c>
      <c r="BF223" s="96">
        <f t="shared" si="24"/>
        <v>1018</v>
      </c>
      <c r="IB223" s="16"/>
      <c r="IC223" s="16"/>
      <c r="ID223" s="16"/>
      <c r="IE223" s="16"/>
      <c r="IF223" s="16"/>
    </row>
    <row r="224" spans="1:240" s="15" customFormat="1" ht="109.5" customHeight="1">
      <c r="A224" s="70">
        <v>212</v>
      </c>
      <c r="B224" s="71" t="s">
        <v>615</v>
      </c>
      <c r="C224" s="72" t="s">
        <v>263</v>
      </c>
      <c r="D224" s="73">
        <v>300</v>
      </c>
      <c r="E224" s="74" t="s">
        <v>293</v>
      </c>
      <c r="F224" s="75">
        <v>75.73</v>
      </c>
      <c r="G224" s="76"/>
      <c r="H224" s="77"/>
      <c r="I224" s="78" t="s">
        <v>39</v>
      </c>
      <c r="J224" s="79">
        <f t="shared" si="16"/>
        <v>1</v>
      </c>
      <c r="K224" s="80" t="s">
        <v>64</v>
      </c>
      <c r="L224" s="80" t="s">
        <v>7</v>
      </c>
      <c r="M224" s="81"/>
      <c r="N224" s="76"/>
      <c r="O224" s="76"/>
      <c r="P224" s="82"/>
      <c r="Q224" s="76"/>
      <c r="R224" s="76"/>
      <c r="S224" s="82"/>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4">
        <f t="shared" si="25"/>
        <v>22719</v>
      </c>
      <c r="BB224" s="85">
        <f t="shared" si="17"/>
        <v>22719</v>
      </c>
      <c r="BC224" s="86" t="str">
        <f t="shared" si="18"/>
        <v>INR  Twenty Two Thousand Seven Hundred &amp; Nineteen  Only</v>
      </c>
      <c r="BD224" s="96">
        <v>65</v>
      </c>
      <c r="BE224" s="92">
        <f t="shared" si="23"/>
        <v>75.73</v>
      </c>
      <c r="BF224" s="96">
        <f t="shared" si="24"/>
        <v>19500</v>
      </c>
      <c r="IB224" s="16"/>
      <c r="IC224" s="16"/>
      <c r="ID224" s="16"/>
      <c r="IE224" s="16"/>
      <c r="IF224" s="16"/>
    </row>
    <row r="225" spans="1:240" s="15" customFormat="1" ht="97.5" customHeight="1">
      <c r="A225" s="90">
        <v>213</v>
      </c>
      <c r="B225" s="71" t="s">
        <v>616</v>
      </c>
      <c r="C225" s="72" t="s">
        <v>264</v>
      </c>
      <c r="D225" s="73">
        <v>85</v>
      </c>
      <c r="E225" s="74" t="s">
        <v>293</v>
      </c>
      <c r="F225" s="75">
        <v>55.93</v>
      </c>
      <c r="G225" s="76"/>
      <c r="H225" s="77"/>
      <c r="I225" s="78" t="s">
        <v>39</v>
      </c>
      <c r="J225" s="79">
        <f t="shared" si="16"/>
        <v>1</v>
      </c>
      <c r="K225" s="80" t="s">
        <v>64</v>
      </c>
      <c r="L225" s="80" t="s">
        <v>7</v>
      </c>
      <c r="M225" s="81"/>
      <c r="N225" s="76"/>
      <c r="O225" s="76"/>
      <c r="P225" s="82"/>
      <c r="Q225" s="76"/>
      <c r="R225" s="76"/>
      <c r="S225" s="82"/>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4">
        <f t="shared" si="25"/>
        <v>4754.05</v>
      </c>
      <c r="BB225" s="85">
        <f t="shared" si="17"/>
        <v>4754.05</v>
      </c>
      <c r="BC225" s="86" t="str">
        <f t="shared" si="18"/>
        <v>INR  Four Thousand Seven Hundred &amp; Fifty Four  and Paise Five Only</v>
      </c>
      <c r="BD225" s="96">
        <v>48</v>
      </c>
      <c r="BE225" s="92">
        <f t="shared" si="23"/>
        <v>55.93</v>
      </c>
      <c r="BF225" s="96">
        <f t="shared" si="24"/>
        <v>4080</v>
      </c>
      <c r="IB225" s="16"/>
      <c r="IC225" s="16"/>
      <c r="ID225" s="16"/>
      <c r="IE225" s="16"/>
      <c r="IF225" s="16"/>
    </row>
    <row r="226" spans="1:240" s="15" customFormat="1" ht="96" customHeight="1">
      <c r="A226" s="70">
        <v>214</v>
      </c>
      <c r="B226" s="71" t="s">
        <v>617</v>
      </c>
      <c r="C226" s="72" t="s">
        <v>265</v>
      </c>
      <c r="D226" s="73">
        <v>20</v>
      </c>
      <c r="E226" s="74" t="s">
        <v>293</v>
      </c>
      <c r="F226" s="75">
        <v>926.28</v>
      </c>
      <c r="G226" s="76"/>
      <c r="H226" s="77"/>
      <c r="I226" s="78" t="s">
        <v>39</v>
      </c>
      <c r="J226" s="79">
        <f t="shared" si="16"/>
        <v>1</v>
      </c>
      <c r="K226" s="80" t="s">
        <v>64</v>
      </c>
      <c r="L226" s="80" t="s">
        <v>7</v>
      </c>
      <c r="M226" s="81"/>
      <c r="N226" s="76"/>
      <c r="O226" s="76"/>
      <c r="P226" s="82"/>
      <c r="Q226" s="76"/>
      <c r="R226" s="76"/>
      <c r="S226" s="82"/>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4">
        <f t="shared" si="25"/>
        <v>18525.6</v>
      </c>
      <c r="BB226" s="85">
        <f t="shared" si="17"/>
        <v>18525.6</v>
      </c>
      <c r="BC226" s="86" t="str">
        <f t="shared" si="18"/>
        <v>INR  Eighteen Thousand Five Hundred &amp; Twenty Five  and Paise Sixty Only</v>
      </c>
      <c r="BD226" s="96">
        <v>795</v>
      </c>
      <c r="BE226" s="92">
        <f t="shared" si="23"/>
        <v>926.28</v>
      </c>
      <c r="BF226" s="96">
        <f t="shared" si="24"/>
        <v>15900</v>
      </c>
      <c r="IB226" s="16"/>
      <c r="IC226" s="16"/>
      <c r="ID226" s="16"/>
      <c r="IE226" s="16"/>
      <c r="IF226" s="16"/>
    </row>
    <row r="227" spans="1:240" s="15" customFormat="1" ht="93.75" customHeight="1">
      <c r="A227" s="90">
        <v>215</v>
      </c>
      <c r="B227" s="71" t="s">
        <v>618</v>
      </c>
      <c r="C227" s="72" t="s">
        <v>266</v>
      </c>
      <c r="D227" s="73">
        <v>400</v>
      </c>
      <c r="E227" s="74" t="s">
        <v>293</v>
      </c>
      <c r="F227" s="75">
        <v>110.69</v>
      </c>
      <c r="G227" s="76"/>
      <c r="H227" s="77"/>
      <c r="I227" s="78" t="s">
        <v>39</v>
      </c>
      <c r="J227" s="79">
        <f t="shared" si="16"/>
        <v>1</v>
      </c>
      <c r="K227" s="80" t="s">
        <v>64</v>
      </c>
      <c r="L227" s="80" t="s">
        <v>7</v>
      </c>
      <c r="M227" s="81"/>
      <c r="N227" s="76"/>
      <c r="O227" s="76"/>
      <c r="P227" s="82"/>
      <c r="Q227" s="76"/>
      <c r="R227" s="76"/>
      <c r="S227" s="82"/>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4">
        <f t="shared" si="25"/>
        <v>44276</v>
      </c>
      <c r="BB227" s="85">
        <f t="shared" si="17"/>
        <v>44276</v>
      </c>
      <c r="BC227" s="86" t="str">
        <f t="shared" si="18"/>
        <v>INR  Forty Four Thousand Two Hundred &amp; Seventy Six  Only</v>
      </c>
      <c r="BD227" s="96">
        <v>95</v>
      </c>
      <c r="BE227" s="92">
        <f t="shared" si="23"/>
        <v>110.69</v>
      </c>
      <c r="BF227" s="96">
        <f t="shared" si="24"/>
        <v>38000</v>
      </c>
      <c r="IB227" s="16"/>
      <c r="IC227" s="16"/>
      <c r="ID227" s="16"/>
      <c r="IE227" s="16"/>
      <c r="IF227" s="16"/>
    </row>
    <row r="228" spans="1:240" s="15" customFormat="1" ht="99" customHeight="1">
      <c r="A228" s="70">
        <v>216</v>
      </c>
      <c r="B228" s="71" t="s">
        <v>619</v>
      </c>
      <c r="C228" s="72" t="s">
        <v>267</v>
      </c>
      <c r="D228" s="73">
        <v>160</v>
      </c>
      <c r="E228" s="74" t="s">
        <v>293</v>
      </c>
      <c r="F228" s="75">
        <v>321.58</v>
      </c>
      <c r="G228" s="76"/>
      <c r="H228" s="77"/>
      <c r="I228" s="78" t="s">
        <v>39</v>
      </c>
      <c r="J228" s="79">
        <f aca="true" t="shared" si="26" ref="J228:J257">IF(I228="Less(-)",-1,1)</f>
        <v>1</v>
      </c>
      <c r="K228" s="80" t="s">
        <v>64</v>
      </c>
      <c r="L228" s="80" t="s">
        <v>7</v>
      </c>
      <c r="M228" s="81"/>
      <c r="N228" s="76"/>
      <c r="O228" s="76"/>
      <c r="P228" s="82"/>
      <c r="Q228" s="76"/>
      <c r="R228" s="76"/>
      <c r="S228" s="82"/>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4">
        <f t="shared" si="25"/>
        <v>51452.8</v>
      </c>
      <c r="BB228" s="85">
        <f aca="true" t="shared" si="27" ref="BB228:BB257">BA228+SUM(N228:AZ228)</f>
        <v>51452.8</v>
      </c>
      <c r="BC228" s="86" t="str">
        <f aca="true" t="shared" si="28" ref="BC228:BC239">SpellNumber(L228,BB228)</f>
        <v>INR  Fifty One Thousand Four Hundred &amp; Fifty Two  and Paise Eighty Only</v>
      </c>
      <c r="BD228" s="96">
        <v>276</v>
      </c>
      <c r="BE228" s="92">
        <f t="shared" si="23"/>
        <v>321.58</v>
      </c>
      <c r="BF228" s="96">
        <f t="shared" si="24"/>
        <v>44160</v>
      </c>
      <c r="IB228" s="16"/>
      <c r="IC228" s="16"/>
      <c r="ID228" s="16"/>
      <c r="IE228" s="16"/>
      <c r="IF228" s="16"/>
    </row>
    <row r="229" spans="1:240" s="15" customFormat="1" ht="94.5" customHeight="1">
      <c r="A229" s="90">
        <v>217</v>
      </c>
      <c r="B229" s="71" t="s">
        <v>620</v>
      </c>
      <c r="C229" s="72" t="s">
        <v>268</v>
      </c>
      <c r="D229" s="73">
        <v>150</v>
      </c>
      <c r="E229" s="74" t="s">
        <v>293</v>
      </c>
      <c r="F229" s="75">
        <v>161.95</v>
      </c>
      <c r="G229" s="76"/>
      <c r="H229" s="77"/>
      <c r="I229" s="78" t="s">
        <v>39</v>
      </c>
      <c r="J229" s="79">
        <f t="shared" si="26"/>
        <v>1</v>
      </c>
      <c r="K229" s="80" t="s">
        <v>64</v>
      </c>
      <c r="L229" s="80" t="s">
        <v>7</v>
      </c>
      <c r="M229" s="81"/>
      <c r="N229" s="76"/>
      <c r="O229" s="76"/>
      <c r="P229" s="82"/>
      <c r="Q229" s="76"/>
      <c r="R229" s="76"/>
      <c r="S229" s="82"/>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4">
        <f t="shared" si="25"/>
        <v>24292.5</v>
      </c>
      <c r="BB229" s="85">
        <f t="shared" si="27"/>
        <v>24292.5</v>
      </c>
      <c r="BC229" s="86" t="str">
        <f t="shared" si="28"/>
        <v>INR  Twenty Four Thousand Two Hundred &amp; Ninety Two  and Paise Fifty Only</v>
      </c>
      <c r="BD229" s="96">
        <v>139</v>
      </c>
      <c r="BE229" s="92">
        <f t="shared" si="23"/>
        <v>161.95</v>
      </c>
      <c r="BF229" s="96">
        <f t="shared" si="24"/>
        <v>20850</v>
      </c>
      <c r="IB229" s="16"/>
      <c r="IC229" s="16"/>
      <c r="ID229" s="16"/>
      <c r="IE229" s="16"/>
      <c r="IF229" s="16"/>
    </row>
    <row r="230" spans="1:240" s="15" customFormat="1" ht="124.5" customHeight="1">
      <c r="A230" s="70">
        <v>218</v>
      </c>
      <c r="B230" s="71" t="s">
        <v>621</v>
      </c>
      <c r="C230" s="72" t="s">
        <v>269</v>
      </c>
      <c r="D230" s="73">
        <v>1010</v>
      </c>
      <c r="E230" s="74" t="s">
        <v>293</v>
      </c>
      <c r="F230" s="75">
        <v>75.73</v>
      </c>
      <c r="G230" s="76"/>
      <c r="H230" s="77"/>
      <c r="I230" s="78" t="s">
        <v>39</v>
      </c>
      <c r="J230" s="79">
        <f t="shared" si="26"/>
        <v>1</v>
      </c>
      <c r="K230" s="80" t="s">
        <v>64</v>
      </c>
      <c r="L230" s="80" t="s">
        <v>7</v>
      </c>
      <c r="M230" s="81"/>
      <c r="N230" s="76"/>
      <c r="O230" s="76"/>
      <c r="P230" s="82"/>
      <c r="Q230" s="76"/>
      <c r="R230" s="76"/>
      <c r="S230" s="82"/>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4">
        <f t="shared" si="25"/>
        <v>76487.3</v>
      </c>
      <c r="BB230" s="85">
        <f t="shared" si="27"/>
        <v>76487.3</v>
      </c>
      <c r="BC230" s="86" t="str">
        <f t="shared" si="28"/>
        <v>INR  Seventy Six Thousand Four Hundred &amp; Eighty Seven  and Paise Thirty Only</v>
      </c>
      <c r="BD230" s="96">
        <v>65</v>
      </c>
      <c r="BE230" s="92">
        <f t="shared" si="23"/>
        <v>75.73</v>
      </c>
      <c r="BF230" s="96">
        <f t="shared" si="24"/>
        <v>65650</v>
      </c>
      <c r="IB230" s="16"/>
      <c r="IC230" s="16"/>
      <c r="ID230" s="16"/>
      <c r="IE230" s="16"/>
      <c r="IF230" s="16"/>
    </row>
    <row r="231" spans="1:240" s="15" customFormat="1" ht="153" customHeight="1">
      <c r="A231" s="90">
        <v>219</v>
      </c>
      <c r="B231" s="71" t="s">
        <v>622</v>
      </c>
      <c r="C231" s="72" t="s">
        <v>270</v>
      </c>
      <c r="D231" s="73">
        <v>120</v>
      </c>
      <c r="E231" s="74" t="s">
        <v>299</v>
      </c>
      <c r="F231" s="75">
        <v>1273.49</v>
      </c>
      <c r="G231" s="76"/>
      <c r="H231" s="77"/>
      <c r="I231" s="78" t="s">
        <v>39</v>
      </c>
      <c r="J231" s="79">
        <f t="shared" si="26"/>
        <v>1</v>
      </c>
      <c r="K231" s="80" t="s">
        <v>64</v>
      </c>
      <c r="L231" s="80" t="s">
        <v>7</v>
      </c>
      <c r="M231" s="81"/>
      <c r="N231" s="76"/>
      <c r="O231" s="76"/>
      <c r="P231" s="82"/>
      <c r="Q231" s="76"/>
      <c r="R231" s="76"/>
      <c r="S231" s="82"/>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4">
        <f t="shared" si="25"/>
        <v>152818.8</v>
      </c>
      <c r="BB231" s="85">
        <f t="shared" si="27"/>
        <v>152818.8</v>
      </c>
      <c r="BC231" s="86" t="str">
        <f t="shared" si="28"/>
        <v>INR  One Lakh Fifty Two Thousand Eight Hundred &amp; Eighteen  and Paise Eighty Only</v>
      </c>
      <c r="BD231" s="96">
        <v>1093</v>
      </c>
      <c r="BE231" s="92">
        <f t="shared" si="23"/>
        <v>1273.49</v>
      </c>
      <c r="BF231" s="96">
        <f t="shared" si="24"/>
        <v>131160</v>
      </c>
      <c r="IB231" s="16"/>
      <c r="IC231" s="16"/>
      <c r="ID231" s="16"/>
      <c r="IE231" s="16"/>
      <c r="IF231" s="16"/>
    </row>
    <row r="232" spans="1:240" s="15" customFormat="1" ht="169.5" customHeight="1">
      <c r="A232" s="70">
        <v>220</v>
      </c>
      <c r="B232" s="71" t="s">
        <v>623</v>
      </c>
      <c r="C232" s="72" t="s">
        <v>271</v>
      </c>
      <c r="D232" s="73">
        <v>250</v>
      </c>
      <c r="E232" s="74" t="s">
        <v>299</v>
      </c>
      <c r="F232" s="75">
        <v>1040.47</v>
      </c>
      <c r="G232" s="76"/>
      <c r="H232" s="77"/>
      <c r="I232" s="78" t="s">
        <v>39</v>
      </c>
      <c r="J232" s="79">
        <f t="shared" si="26"/>
        <v>1</v>
      </c>
      <c r="K232" s="80" t="s">
        <v>64</v>
      </c>
      <c r="L232" s="80" t="s">
        <v>7</v>
      </c>
      <c r="M232" s="81"/>
      <c r="N232" s="76"/>
      <c r="O232" s="76"/>
      <c r="P232" s="82"/>
      <c r="Q232" s="76"/>
      <c r="R232" s="76"/>
      <c r="S232" s="82"/>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4">
        <f t="shared" si="25"/>
        <v>260117.5</v>
      </c>
      <c r="BB232" s="85">
        <f t="shared" si="27"/>
        <v>260117.5</v>
      </c>
      <c r="BC232" s="86" t="str">
        <f t="shared" si="28"/>
        <v>INR  Two Lakh Sixty Thousand One Hundred &amp; Seventeen  and Paise Fifty Only</v>
      </c>
      <c r="BD232" s="96">
        <v>893</v>
      </c>
      <c r="BE232" s="92">
        <f t="shared" si="23"/>
        <v>1040.47</v>
      </c>
      <c r="BF232" s="96">
        <f t="shared" si="24"/>
        <v>223250</v>
      </c>
      <c r="IB232" s="16"/>
      <c r="IC232" s="16"/>
      <c r="ID232" s="16"/>
      <c r="IE232" s="16"/>
      <c r="IF232" s="16"/>
    </row>
    <row r="233" spans="1:240" s="15" customFormat="1" ht="186" customHeight="1">
      <c r="A233" s="90">
        <v>221</v>
      </c>
      <c r="B233" s="71" t="s">
        <v>624</v>
      </c>
      <c r="C233" s="72" t="s">
        <v>272</v>
      </c>
      <c r="D233" s="73">
        <v>56</v>
      </c>
      <c r="E233" s="74" t="s">
        <v>299</v>
      </c>
      <c r="F233" s="75">
        <v>290.12</v>
      </c>
      <c r="G233" s="76"/>
      <c r="H233" s="77"/>
      <c r="I233" s="78" t="s">
        <v>39</v>
      </c>
      <c r="J233" s="79">
        <f t="shared" si="26"/>
        <v>1</v>
      </c>
      <c r="K233" s="80" t="s">
        <v>64</v>
      </c>
      <c r="L233" s="80" t="s">
        <v>7</v>
      </c>
      <c r="M233" s="81"/>
      <c r="N233" s="76"/>
      <c r="O233" s="76"/>
      <c r="P233" s="82"/>
      <c r="Q233" s="76"/>
      <c r="R233" s="76"/>
      <c r="S233" s="82"/>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4">
        <f t="shared" si="25"/>
        <v>16246.72</v>
      </c>
      <c r="BB233" s="85">
        <f t="shared" si="27"/>
        <v>16246.72</v>
      </c>
      <c r="BC233" s="86" t="str">
        <f t="shared" si="28"/>
        <v>INR  Sixteen Thousand Two Hundred &amp; Forty Six  and Paise Seventy Two Only</v>
      </c>
      <c r="BD233" s="96">
        <v>249</v>
      </c>
      <c r="BE233" s="92">
        <f t="shared" si="23"/>
        <v>290.12</v>
      </c>
      <c r="BF233" s="96">
        <f t="shared" si="24"/>
        <v>13944</v>
      </c>
      <c r="IB233" s="16"/>
      <c r="IC233" s="16"/>
      <c r="ID233" s="16"/>
      <c r="IE233" s="16"/>
      <c r="IF233" s="16"/>
    </row>
    <row r="234" spans="1:240" s="15" customFormat="1" ht="186" customHeight="1">
      <c r="A234" s="70">
        <v>222</v>
      </c>
      <c r="B234" s="71" t="s">
        <v>625</v>
      </c>
      <c r="C234" s="72" t="s">
        <v>273</v>
      </c>
      <c r="D234" s="73">
        <v>34</v>
      </c>
      <c r="E234" s="74" t="s">
        <v>299</v>
      </c>
      <c r="F234" s="75">
        <v>1092.9</v>
      </c>
      <c r="G234" s="76"/>
      <c r="H234" s="77"/>
      <c r="I234" s="78" t="s">
        <v>39</v>
      </c>
      <c r="J234" s="79">
        <f t="shared" si="26"/>
        <v>1</v>
      </c>
      <c r="K234" s="80" t="s">
        <v>64</v>
      </c>
      <c r="L234" s="80" t="s">
        <v>7</v>
      </c>
      <c r="M234" s="81"/>
      <c r="N234" s="76"/>
      <c r="O234" s="76"/>
      <c r="P234" s="82"/>
      <c r="Q234" s="76"/>
      <c r="R234" s="76"/>
      <c r="S234" s="82"/>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4">
        <f t="shared" si="25"/>
        <v>37158.6</v>
      </c>
      <c r="BB234" s="85">
        <f t="shared" si="27"/>
        <v>37158.6</v>
      </c>
      <c r="BC234" s="86" t="str">
        <f t="shared" si="28"/>
        <v>INR  Thirty Seven Thousand One Hundred &amp; Fifty Eight  and Paise Sixty Only</v>
      </c>
      <c r="BD234" s="96">
        <v>938</v>
      </c>
      <c r="BE234" s="92">
        <f t="shared" si="23"/>
        <v>1092.9</v>
      </c>
      <c r="BF234" s="96">
        <f t="shared" si="24"/>
        <v>31892</v>
      </c>
      <c r="IB234" s="16"/>
      <c r="IC234" s="16"/>
      <c r="ID234" s="16"/>
      <c r="IE234" s="16"/>
      <c r="IF234" s="16"/>
    </row>
    <row r="235" spans="1:240" s="15" customFormat="1" ht="183.75" customHeight="1">
      <c r="A235" s="90">
        <v>223</v>
      </c>
      <c r="B235" s="71" t="s">
        <v>626</v>
      </c>
      <c r="C235" s="72" t="s">
        <v>274</v>
      </c>
      <c r="D235" s="73">
        <v>15</v>
      </c>
      <c r="E235" s="74" t="s">
        <v>299</v>
      </c>
      <c r="F235" s="75">
        <v>918.13</v>
      </c>
      <c r="G235" s="76"/>
      <c r="H235" s="77"/>
      <c r="I235" s="78" t="s">
        <v>39</v>
      </c>
      <c r="J235" s="79">
        <f t="shared" si="26"/>
        <v>1</v>
      </c>
      <c r="K235" s="80" t="s">
        <v>64</v>
      </c>
      <c r="L235" s="80" t="s">
        <v>7</v>
      </c>
      <c r="M235" s="81"/>
      <c r="N235" s="76"/>
      <c r="O235" s="76"/>
      <c r="P235" s="82"/>
      <c r="Q235" s="76"/>
      <c r="R235" s="76"/>
      <c r="S235" s="82"/>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4">
        <f t="shared" si="25"/>
        <v>13771.95</v>
      </c>
      <c r="BB235" s="85">
        <f t="shared" si="27"/>
        <v>13771.95</v>
      </c>
      <c r="BC235" s="86" t="str">
        <f t="shared" si="28"/>
        <v>INR  Thirteen Thousand Seven Hundred &amp; Seventy One  and Paise Ninety Five Only</v>
      </c>
      <c r="BD235" s="96">
        <v>788</v>
      </c>
      <c r="BE235" s="92">
        <f t="shared" si="23"/>
        <v>918.13</v>
      </c>
      <c r="BF235" s="96">
        <f t="shared" si="24"/>
        <v>11820</v>
      </c>
      <c r="IB235" s="16"/>
      <c r="IC235" s="16"/>
      <c r="ID235" s="16"/>
      <c r="IE235" s="16"/>
      <c r="IF235" s="16"/>
    </row>
    <row r="236" spans="1:240" s="15" customFormat="1" ht="113.25" customHeight="1">
      <c r="A236" s="70">
        <v>224</v>
      </c>
      <c r="B236" s="71" t="s">
        <v>627</v>
      </c>
      <c r="C236" s="72" t="s">
        <v>275</v>
      </c>
      <c r="D236" s="73">
        <v>5</v>
      </c>
      <c r="E236" s="74" t="s">
        <v>298</v>
      </c>
      <c r="F236" s="75">
        <v>531.3</v>
      </c>
      <c r="G236" s="76"/>
      <c r="H236" s="77"/>
      <c r="I236" s="78" t="s">
        <v>39</v>
      </c>
      <c r="J236" s="79">
        <f t="shared" si="26"/>
        <v>1</v>
      </c>
      <c r="K236" s="80" t="s">
        <v>64</v>
      </c>
      <c r="L236" s="80" t="s">
        <v>7</v>
      </c>
      <c r="M236" s="81"/>
      <c r="N236" s="76"/>
      <c r="O236" s="76"/>
      <c r="P236" s="82"/>
      <c r="Q236" s="76"/>
      <c r="R236" s="76"/>
      <c r="S236" s="82"/>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4">
        <f t="shared" si="25"/>
        <v>2656.5</v>
      </c>
      <c r="BB236" s="85">
        <f t="shared" si="27"/>
        <v>2656.5</v>
      </c>
      <c r="BC236" s="86" t="str">
        <f t="shared" si="28"/>
        <v>INR  Two Thousand Six Hundred &amp; Fifty Six  and Paise Fifty Only</v>
      </c>
      <c r="BD236" s="96">
        <v>456</v>
      </c>
      <c r="BE236" s="92">
        <f t="shared" si="23"/>
        <v>531.3</v>
      </c>
      <c r="BF236" s="96">
        <f t="shared" si="24"/>
        <v>2280</v>
      </c>
      <c r="IB236" s="16"/>
      <c r="IC236" s="16"/>
      <c r="ID236" s="16"/>
      <c r="IE236" s="16"/>
      <c r="IF236" s="16"/>
    </row>
    <row r="237" spans="1:240" s="15" customFormat="1" ht="95.25" customHeight="1">
      <c r="A237" s="90">
        <v>225</v>
      </c>
      <c r="B237" s="71" t="s">
        <v>628</v>
      </c>
      <c r="C237" s="72" t="s">
        <v>276</v>
      </c>
      <c r="D237" s="73">
        <v>9</v>
      </c>
      <c r="E237" s="74" t="s">
        <v>297</v>
      </c>
      <c r="F237" s="75">
        <v>1407.48</v>
      </c>
      <c r="G237" s="76"/>
      <c r="H237" s="77"/>
      <c r="I237" s="78" t="s">
        <v>39</v>
      </c>
      <c r="J237" s="79">
        <f t="shared" si="26"/>
        <v>1</v>
      </c>
      <c r="K237" s="80" t="s">
        <v>64</v>
      </c>
      <c r="L237" s="80" t="s">
        <v>7</v>
      </c>
      <c r="M237" s="81"/>
      <c r="N237" s="76"/>
      <c r="O237" s="76"/>
      <c r="P237" s="82"/>
      <c r="Q237" s="76"/>
      <c r="R237" s="76"/>
      <c r="S237" s="82"/>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4">
        <f t="shared" si="25"/>
        <v>12667.32</v>
      </c>
      <c r="BB237" s="85">
        <f t="shared" si="27"/>
        <v>12667.32</v>
      </c>
      <c r="BC237" s="86" t="str">
        <f t="shared" si="28"/>
        <v>INR  Twelve Thousand Six Hundred &amp; Sixty Seven  and Paise Thirty Two Only</v>
      </c>
      <c r="BD237" s="96">
        <v>1208</v>
      </c>
      <c r="BE237" s="92">
        <f t="shared" si="23"/>
        <v>1407.48</v>
      </c>
      <c r="BF237" s="96">
        <f t="shared" si="24"/>
        <v>10872</v>
      </c>
      <c r="IB237" s="16"/>
      <c r="IC237" s="16"/>
      <c r="ID237" s="16"/>
      <c r="IE237" s="16"/>
      <c r="IF237" s="16"/>
    </row>
    <row r="238" spans="1:240" s="15" customFormat="1" ht="91.5" customHeight="1">
      <c r="A238" s="70">
        <v>226</v>
      </c>
      <c r="B238" s="71" t="s">
        <v>629</v>
      </c>
      <c r="C238" s="72" t="s">
        <v>277</v>
      </c>
      <c r="D238" s="73">
        <v>2</v>
      </c>
      <c r="E238" s="74" t="s">
        <v>298</v>
      </c>
      <c r="F238" s="75">
        <v>411.29</v>
      </c>
      <c r="G238" s="76"/>
      <c r="H238" s="77"/>
      <c r="I238" s="78" t="s">
        <v>39</v>
      </c>
      <c r="J238" s="79">
        <f t="shared" si="26"/>
        <v>1</v>
      </c>
      <c r="K238" s="80" t="s">
        <v>64</v>
      </c>
      <c r="L238" s="80" t="s">
        <v>7</v>
      </c>
      <c r="M238" s="81"/>
      <c r="N238" s="76"/>
      <c r="O238" s="76"/>
      <c r="P238" s="82"/>
      <c r="Q238" s="76"/>
      <c r="R238" s="76"/>
      <c r="S238" s="82"/>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4">
        <f t="shared" si="25"/>
        <v>822.58</v>
      </c>
      <c r="BB238" s="85">
        <f t="shared" si="27"/>
        <v>822.58</v>
      </c>
      <c r="BC238" s="86" t="str">
        <f t="shared" si="28"/>
        <v>INR  Eight Hundred &amp; Twenty Two  and Paise Fifty Eight Only</v>
      </c>
      <c r="BD238" s="96">
        <v>353</v>
      </c>
      <c r="BE238" s="92">
        <f t="shared" si="23"/>
        <v>411.29</v>
      </c>
      <c r="BF238" s="96">
        <f t="shared" si="24"/>
        <v>706</v>
      </c>
      <c r="IB238" s="16"/>
      <c r="IC238" s="16"/>
      <c r="ID238" s="16"/>
      <c r="IE238" s="16"/>
      <c r="IF238" s="16"/>
    </row>
    <row r="239" spans="1:240" s="15" customFormat="1" ht="49.5" customHeight="1">
      <c r="A239" s="90">
        <v>227</v>
      </c>
      <c r="B239" s="71" t="s">
        <v>630</v>
      </c>
      <c r="C239" s="72" t="s">
        <v>278</v>
      </c>
      <c r="D239" s="73">
        <v>2</v>
      </c>
      <c r="E239" s="74" t="s">
        <v>298</v>
      </c>
      <c r="F239" s="75">
        <v>150.3</v>
      </c>
      <c r="G239" s="76"/>
      <c r="H239" s="77"/>
      <c r="I239" s="78" t="s">
        <v>39</v>
      </c>
      <c r="J239" s="79">
        <f t="shared" si="26"/>
        <v>1</v>
      </c>
      <c r="K239" s="80" t="s">
        <v>64</v>
      </c>
      <c r="L239" s="80" t="s">
        <v>7</v>
      </c>
      <c r="M239" s="81"/>
      <c r="N239" s="76"/>
      <c r="O239" s="76"/>
      <c r="P239" s="82"/>
      <c r="Q239" s="76"/>
      <c r="R239" s="76"/>
      <c r="S239" s="82"/>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4">
        <f t="shared" si="25"/>
        <v>300.6</v>
      </c>
      <c r="BB239" s="85">
        <f t="shared" si="27"/>
        <v>300.6</v>
      </c>
      <c r="BC239" s="86" t="str">
        <f t="shared" si="28"/>
        <v>INR  Three Hundred    and Paise Sixty Only</v>
      </c>
      <c r="BD239" s="96">
        <v>129</v>
      </c>
      <c r="BE239" s="92">
        <f t="shared" si="23"/>
        <v>150.3</v>
      </c>
      <c r="BF239" s="96">
        <f t="shared" si="24"/>
        <v>258</v>
      </c>
      <c r="IB239" s="16"/>
      <c r="IC239" s="16"/>
      <c r="ID239" s="16"/>
      <c r="IE239" s="16"/>
      <c r="IF239" s="16"/>
    </row>
    <row r="240" spans="1:240" s="15" customFormat="1" ht="49.5" customHeight="1">
      <c r="A240" s="70">
        <v>228</v>
      </c>
      <c r="B240" s="71" t="s">
        <v>631</v>
      </c>
      <c r="C240" s="72" t="s">
        <v>279</v>
      </c>
      <c r="D240" s="73">
        <v>92</v>
      </c>
      <c r="E240" s="74" t="s">
        <v>298</v>
      </c>
      <c r="F240" s="75">
        <v>450.91</v>
      </c>
      <c r="G240" s="76"/>
      <c r="H240" s="77"/>
      <c r="I240" s="78" t="s">
        <v>39</v>
      </c>
      <c r="J240" s="79">
        <f t="shared" si="26"/>
        <v>1</v>
      </c>
      <c r="K240" s="80" t="s">
        <v>64</v>
      </c>
      <c r="L240" s="80" t="s">
        <v>7</v>
      </c>
      <c r="M240" s="81"/>
      <c r="N240" s="76"/>
      <c r="O240" s="76"/>
      <c r="P240" s="82"/>
      <c r="Q240" s="76"/>
      <c r="R240" s="76"/>
      <c r="S240" s="82"/>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4">
        <f t="shared" si="25"/>
        <v>41483.72</v>
      </c>
      <c r="BB240" s="85">
        <f t="shared" si="27"/>
        <v>41483.72</v>
      </c>
      <c r="BC240" s="86" t="str">
        <f aca="true" t="shared" si="29" ref="BC240:BC257">SpellNumber(L240,BB240)</f>
        <v>INR  Forty One Thousand Four Hundred &amp; Eighty Three  and Paise Seventy Two Only</v>
      </c>
      <c r="BD240" s="96">
        <v>387</v>
      </c>
      <c r="BE240" s="92">
        <f t="shared" si="23"/>
        <v>450.91</v>
      </c>
      <c r="BF240" s="96">
        <f t="shared" si="24"/>
        <v>35604</v>
      </c>
      <c r="IB240" s="16"/>
      <c r="IC240" s="16"/>
      <c r="ID240" s="16"/>
      <c r="IE240" s="16"/>
      <c r="IF240" s="16"/>
    </row>
    <row r="241" spans="1:240" s="15" customFormat="1" ht="151.5" customHeight="1">
      <c r="A241" s="90">
        <v>229</v>
      </c>
      <c r="B241" s="71" t="s">
        <v>385</v>
      </c>
      <c r="C241" s="72" t="s">
        <v>280</v>
      </c>
      <c r="D241" s="73">
        <v>92</v>
      </c>
      <c r="E241" s="74" t="s">
        <v>298</v>
      </c>
      <c r="F241" s="75">
        <v>202.73</v>
      </c>
      <c r="G241" s="76"/>
      <c r="H241" s="77"/>
      <c r="I241" s="78" t="s">
        <v>39</v>
      </c>
      <c r="J241" s="79">
        <f t="shared" si="26"/>
        <v>1</v>
      </c>
      <c r="K241" s="80" t="s">
        <v>64</v>
      </c>
      <c r="L241" s="80" t="s">
        <v>7</v>
      </c>
      <c r="M241" s="81"/>
      <c r="N241" s="76"/>
      <c r="O241" s="76"/>
      <c r="P241" s="82"/>
      <c r="Q241" s="76"/>
      <c r="R241" s="76"/>
      <c r="S241" s="82"/>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4">
        <f t="shared" si="25"/>
        <v>18651.16</v>
      </c>
      <c r="BB241" s="85">
        <f t="shared" si="27"/>
        <v>18651.16</v>
      </c>
      <c r="BC241" s="86" t="str">
        <f t="shared" si="29"/>
        <v>INR  Eighteen Thousand Six Hundred &amp; Fifty One  and Paise Sixteen Only</v>
      </c>
      <c r="BD241" s="96">
        <v>174</v>
      </c>
      <c r="BE241" s="92">
        <f t="shared" si="23"/>
        <v>202.73</v>
      </c>
      <c r="BF241" s="96">
        <f t="shared" si="24"/>
        <v>16008</v>
      </c>
      <c r="IB241" s="16"/>
      <c r="IC241" s="16"/>
      <c r="ID241" s="16"/>
      <c r="IE241" s="16"/>
      <c r="IF241" s="16"/>
    </row>
    <row r="242" spans="1:240" s="15" customFormat="1" ht="122.25" customHeight="1">
      <c r="A242" s="70">
        <v>230</v>
      </c>
      <c r="B242" s="71" t="s">
        <v>632</v>
      </c>
      <c r="C242" s="72" t="s">
        <v>281</v>
      </c>
      <c r="D242" s="73">
        <v>16</v>
      </c>
      <c r="E242" s="74" t="s">
        <v>298</v>
      </c>
      <c r="F242" s="75">
        <v>383.33</v>
      </c>
      <c r="G242" s="76"/>
      <c r="H242" s="77"/>
      <c r="I242" s="78" t="s">
        <v>39</v>
      </c>
      <c r="J242" s="79">
        <f t="shared" si="26"/>
        <v>1</v>
      </c>
      <c r="K242" s="80" t="s">
        <v>64</v>
      </c>
      <c r="L242" s="80" t="s">
        <v>7</v>
      </c>
      <c r="M242" s="81"/>
      <c r="N242" s="76"/>
      <c r="O242" s="76"/>
      <c r="P242" s="82"/>
      <c r="Q242" s="76"/>
      <c r="R242" s="76"/>
      <c r="S242" s="82"/>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4">
        <f t="shared" si="25"/>
        <v>6133.28</v>
      </c>
      <c r="BB242" s="85">
        <f t="shared" si="27"/>
        <v>6133.28</v>
      </c>
      <c r="BC242" s="86" t="str">
        <f t="shared" si="29"/>
        <v>INR  Six Thousand One Hundred &amp; Thirty Three  and Paise Twenty Eight Only</v>
      </c>
      <c r="BD242" s="96">
        <v>329</v>
      </c>
      <c r="BE242" s="92">
        <f t="shared" si="23"/>
        <v>383.33</v>
      </c>
      <c r="BF242" s="96">
        <f t="shared" si="24"/>
        <v>5264</v>
      </c>
      <c r="IB242" s="16"/>
      <c r="IC242" s="16"/>
      <c r="ID242" s="16"/>
      <c r="IE242" s="16"/>
      <c r="IF242" s="16"/>
    </row>
    <row r="243" spans="1:240" s="15" customFormat="1" ht="126" customHeight="1">
      <c r="A243" s="90">
        <v>231</v>
      </c>
      <c r="B243" s="71" t="s">
        <v>633</v>
      </c>
      <c r="C243" s="72" t="s">
        <v>282</v>
      </c>
      <c r="D243" s="73">
        <v>3</v>
      </c>
      <c r="E243" s="74" t="s">
        <v>298</v>
      </c>
      <c r="F243" s="75">
        <v>278.47</v>
      </c>
      <c r="G243" s="76"/>
      <c r="H243" s="77"/>
      <c r="I243" s="78" t="s">
        <v>39</v>
      </c>
      <c r="J243" s="79">
        <f t="shared" si="26"/>
        <v>1</v>
      </c>
      <c r="K243" s="80" t="s">
        <v>64</v>
      </c>
      <c r="L243" s="80" t="s">
        <v>7</v>
      </c>
      <c r="M243" s="81"/>
      <c r="N243" s="76"/>
      <c r="O243" s="76"/>
      <c r="P243" s="82"/>
      <c r="Q243" s="76"/>
      <c r="R243" s="76"/>
      <c r="S243" s="82"/>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4">
        <f t="shared" si="25"/>
        <v>835.41</v>
      </c>
      <c r="BB243" s="85">
        <f t="shared" si="27"/>
        <v>835.41</v>
      </c>
      <c r="BC243" s="86" t="str">
        <f t="shared" si="29"/>
        <v>INR  Eight Hundred &amp; Thirty Five  and Paise Forty One Only</v>
      </c>
      <c r="BD243" s="96">
        <v>239</v>
      </c>
      <c r="BE243" s="92">
        <f t="shared" si="23"/>
        <v>278.47</v>
      </c>
      <c r="BF243" s="96">
        <f t="shared" si="24"/>
        <v>717</v>
      </c>
      <c r="IB243" s="16"/>
      <c r="IC243" s="16"/>
      <c r="ID243" s="16"/>
      <c r="IE243" s="16"/>
      <c r="IF243" s="16"/>
    </row>
    <row r="244" spans="1:240" s="15" customFormat="1" ht="60.75" customHeight="1">
      <c r="A244" s="70">
        <v>232</v>
      </c>
      <c r="B244" s="71" t="s">
        <v>634</v>
      </c>
      <c r="C244" s="72" t="s">
        <v>283</v>
      </c>
      <c r="D244" s="73">
        <v>130</v>
      </c>
      <c r="E244" s="74" t="s">
        <v>298</v>
      </c>
      <c r="F244" s="75">
        <v>116.51</v>
      </c>
      <c r="G244" s="76"/>
      <c r="H244" s="77"/>
      <c r="I244" s="78" t="s">
        <v>39</v>
      </c>
      <c r="J244" s="79">
        <f t="shared" si="26"/>
        <v>1</v>
      </c>
      <c r="K244" s="80" t="s">
        <v>64</v>
      </c>
      <c r="L244" s="80" t="s">
        <v>7</v>
      </c>
      <c r="M244" s="81"/>
      <c r="N244" s="76"/>
      <c r="O244" s="76"/>
      <c r="P244" s="82"/>
      <c r="Q244" s="76"/>
      <c r="R244" s="76"/>
      <c r="S244" s="82"/>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4">
        <f t="shared" si="25"/>
        <v>15146.3</v>
      </c>
      <c r="BB244" s="85">
        <f t="shared" si="27"/>
        <v>15146.3</v>
      </c>
      <c r="BC244" s="86" t="str">
        <f t="shared" si="29"/>
        <v>INR  Fifteen Thousand One Hundred &amp; Forty Six  and Paise Thirty Only</v>
      </c>
      <c r="BD244" s="96">
        <v>100</v>
      </c>
      <c r="BE244" s="92">
        <f t="shared" si="23"/>
        <v>116.51</v>
      </c>
      <c r="BF244" s="96">
        <f t="shared" si="24"/>
        <v>13000</v>
      </c>
      <c r="IB244" s="16"/>
      <c r="IC244" s="16"/>
      <c r="ID244" s="16"/>
      <c r="IE244" s="16"/>
      <c r="IF244" s="16"/>
    </row>
    <row r="245" spans="1:240" s="15" customFormat="1" ht="64.5" customHeight="1">
      <c r="A245" s="90">
        <v>233</v>
      </c>
      <c r="B245" s="71" t="s">
        <v>635</v>
      </c>
      <c r="C245" s="72" t="s">
        <v>284</v>
      </c>
      <c r="D245" s="73">
        <v>26</v>
      </c>
      <c r="E245" s="74" t="s">
        <v>298</v>
      </c>
      <c r="F245" s="75">
        <v>674.61</v>
      </c>
      <c r="G245" s="76"/>
      <c r="H245" s="77"/>
      <c r="I245" s="78" t="s">
        <v>39</v>
      </c>
      <c r="J245" s="79">
        <f t="shared" si="26"/>
        <v>1</v>
      </c>
      <c r="K245" s="80" t="s">
        <v>64</v>
      </c>
      <c r="L245" s="80" t="s">
        <v>7</v>
      </c>
      <c r="M245" s="81"/>
      <c r="N245" s="76"/>
      <c r="O245" s="76"/>
      <c r="P245" s="82"/>
      <c r="Q245" s="76"/>
      <c r="R245" s="76"/>
      <c r="S245" s="82"/>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4">
        <f t="shared" si="25"/>
        <v>17539.86</v>
      </c>
      <c r="BB245" s="85">
        <f t="shared" si="27"/>
        <v>17539.86</v>
      </c>
      <c r="BC245" s="86" t="str">
        <f t="shared" si="29"/>
        <v>INR  Seventeen Thousand Five Hundred &amp; Thirty Nine  and Paise Eighty Six Only</v>
      </c>
      <c r="BD245" s="96">
        <v>579</v>
      </c>
      <c r="BE245" s="92">
        <f t="shared" si="23"/>
        <v>674.61</v>
      </c>
      <c r="BF245" s="96">
        <f t="shared" si="24"/>
        <v>15054</v>
      </c>
      <c r="IB245" s="16"/>
      <c r="IC245" s="16"/>
      <c r="ID245" s="16"/>
      <c r="IE245" s="16"/>
      <c r="IF245" s="16"/>
    </row>
    <row r="246" spans="1:240" s="15" customFormat="1" ht="110.25" customHeight="1">
      <c r="A246" s="70">
        <v>234</v>
      </c>
      <c r="B246" s="71" t="s">
        <v>636</v>
      </c>
      <c r="C246" s="72" t="s">
        <v>285</v>
      </c>
      <c r="D246" s="73">
        <v>65</v>
      </c>
      <c r="E246" s="74" t="s">
        <v>298</v>
      </c>
      <c r="F246" s="75">
        <v>249.34</v>
      </c>
      <c r="G246" s="76"/>
      <c r="H246" s="77"/>
      <c r="I246" s="78" t="s">
        <v>39</v>
      </c>
      <c r="J246" s="79">
        <f t="shared" si="26"/>
        <v>1</v>
      </c>
      <c r="K246" s="80" t="s">
        <v>64</v>
      </c>
      <c r="L246" s="80" t="s">
        <v>7</v>
      </c>
      <c r="M246" s="81"/>
      <c r="N246" s="76"/>
      <c r="O246" s="76"/>
      <c r="P246" s="82"/>
      <c r="Q246" s="76"/>
      <c r="R246" s="76"/>
      <c r="S246" s="82"/>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4">
        <f t="shared" si="25"/>
        <v>16207.1</v>
      </c>
      <c r="BB246" s="85">
        <f t="shared" si="27"/>
        <v>16207.1</v>
      </c>
      <c r="BC246" s="86" t="str">
        <f t="shared" si="29"/>
        <v>INR  Sixteen Thousand Two Hundred &amp; Seven  and Paise Ten Only</v>
      </c>
      <c r="BD246" s="96">
        <v>214</v>
      </c>
      <c r="BE246" s="92">
        <f t="shared" si="23"/>
        <v>249.34</v>
      </c>
      <c r="BF246" s="96">
        <f t="shared" si="24"/>
        <v>13910</v>
      </c>
      <c r="IB246" s="16"/>
      <c r="IC246" s="16"/>
      <c r="ID246" s="16"/>
      <c r="IE246" s="16"/>
      <c r="IF246" s="16"/>
    </row>
    <row r="247" spans="1:240" s="15" customFormat="1" ht="50.25" customHeight="1">
      <c r="A247" s="90">
        <v>235</v>
      </c>
      <c r="B247" s="71" t="s">
        <v>637</v>
      </c>
      <c r="C247" s="72" t="s">
        <v>301</v>
      </c>
      <c r="D247" s="73">
        <v>1</v>
      </c>
      <c r="E247" s="74" t="s">
        <v>298</v>
      </c>
      <c r="F247" s="75">
        <v>55.93</v>
      </c>
      <c r="G247" s="76"/>
      <c r="H247" s="77"/>
      <c r="I247" s="78" t="s">
        <v>39</v>
      </c>
      <c r="J247" s="79">
        <f t="shared" si="26"/>
        <v>1</v>
      </c>
      <c r="K247" s="80" t="s">
        <v>64</v>
      </c>
      <c r="L247" s="80" t="s">
        <v>7</v>
      </c>
      <c r="M247" s="81"/>
      <c r="N247" s="76"/>
      <c r="O247" s="76"/>
      <c r="P247" s="82"/>
      <c r="Q247" s="76"/>
      <c r="R247" s="76"/>
      <c r="S247" s="82"/>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4">
        <f t="shared" si="25"/>
        <v>55.93</v>
      </c>
      <c r="BB247" s="85">
        <f t="shared" si="27"/>
        <v>55.93</v>
      </c>
      <c r="BC247" s="86" t="str">
        <f t="shared" si="29"/>
        <v>INR  Fifty Five and Paise Ninety Three Only</v>
      </c>
      <c r="BD247" s="96">
        <v>48</v>
      </c>
      <c r="BE247" s="92">
        <f t="shared" si="23"/>
        <v>55.93</v>
      </c>
      <c r="BF247" s="96">
        <f t="shared" si="24"/>
        <v>48</v>
      </c>
      <c r="IB247" s="16"/>
      <c r="IC247" s="16"/>
      <c r="ID247" s="16"/>
      <c r="IE247" s="16"/>
      <c r="IF247" s="16"/>
    </row>
    <row r="248" spans="1:240" s="15" customFormat="1" ht="169.5" customHeight="1">
      <c r="A248" s="70">
        <v>236</v>
      </c>
      <c r="B248" s="71" t="s">
        <v>638</v>
      </c>
      <c r="C248" s="72" t="s">
        <v>302</v>
      </c>
      <c r="D248" s="73">
        <v>16</v>
      </c>
      <c r="E248" s="74" t="s">
        <v>298</v>
      </c>
      <c r="F248" s="75">
        <v>940.26</v>
      </c>
      <c r="G248" s="76"/>
      <c r="H248" s="77"/>
      <c r="I248" s="78" t="s">
        <v>39</v>
      </c>
      <c r="J248" s="79">
        <f t="shared" si="26"/>
        <v>1</v>
      </c>
      <c r="K248" s="80" t="s">
        <v>64</v>
      </c>
      <c r="L248" s="80" t="s">
        <v>7</v>
      </c>
      <c r="M248" s="81"/>
      <c r="N248" s="76"/>
      <c r="O248" s="76"/>
      <c r="P248" s="82"/>
      <c r="Q248" s="76"/>
      <c r="R248" s="76"/>
      <c r="S248" s="82"/>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4">
        <f t="shared" si="25"/>
        <v>15044.16</v>
      </c>
      <c r="BB248" s="85">
        <f t="shared" si="27"/>
        <v>15044.16</v>
      </c>
      <c r="BC248" s="86" t="str">
        <f t="shared" si="29"/>
        <v>INR  Fifteen Thousand  &amp;Forty Four  and Paise Sixteen Only</v>
      </c>
      <c r="BD248" s="96">
        <v>807</v>
      </c>
      <c r="BE248" s="92">
        <f t="shared" si="23"/>
        <v>940.26</v>
      </c>
      <c r="BF248" s="96">
        <f t="shared" si="24"/>
        <v>12912</v>
      </c>
      <c r="IB248" s="16"/>
      <c r="IC248" s="16"/>
      <c r="ID248" s="16"/>
      <c r="IE248" s="16"/>
      <c r="IF248" s="16"/>
    </row>
    <row r="249" spans="1:240" s="15" customFormat="1" ht="171" customHeight="1">
      <c r="A249" s="90">
        <v>237</v>
      </c>
      <c r="B249" s="71" t="s">
        <v>639</v>
      </c>
      <c r="C249" s="72" t="s">
        <v>303</v>
      </c>
      <c r="D249" s="73">
        <v>20</v>
      </c>
      <c r="E249" s="74" t="s">
        <v>298</v>
      </c>
      <c r="F249" s="75">
        <v>533.63</v>
      </c>
      <c r="G249" s="76"/>
      <c r="H249" s="77"/>
      <c r="I249" s="78" t="s">
        <v>39</v>
      </c>
      <c r="J249" s="79">
        <f t="shared" si="26"/>
        <v>1</v>
      </c>
      <c r="K249" s="80" t="s">
        <v>64</v>
      </c>
      <c r="L249" s="80" t="s">
        <v>7</v>
      </c>
      <c r="M249" s="81"/>
      <c r="N249" s="76"/>
      <c r="O249" s="76"/>
      <c r="P249" s="82"/>
      <c r="Q249" s="76"/>
      <c r="R249" s="76"/>
      <c r="S249" s="82"/>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4">
        <f t="shared" si="25"/>
        <v>10672.6</v>
      </c>
      <c r="BB249" s="85">
        <f t="shared" si="27"/>
        <v>10672.6</v>
      </c>
      <c r="BC249" s="86" t="str">
        <f t="shared" si="29"/>
        <v>INR  Ten Thousand Six Hundred &amp; Seventy Two  and Paise Sixty Only</v>
      </c>
      <c r="BD249" s="96">
        <v>458</v>
      </c>
      <c r="BE249" s="92">
        <f t="shared" si="23"/>
        <v>533.63</v>
      </c>
      <c r="BF249" s="96">
        <f t="shared" si="24"/>
        <v>9160</v>
      </c>
      <c r="IB249" s="16"/>
      <c r="IC249" s="16"/>
      <c r="ID249" s="16"/>
      <c r="IE249" s="16"/>
      <c r="IF249" s="16"/>
    </row>
    <row r="250" spans="1:240" s="15" customFormat="1" ht="76.5" customHeight="1">
      <c r="A250" s="70">
        <v>238</v>
      </c>
      <c r="B250" s="71" t="s">
        <v>640</v>
      </c>
      <c r="C250" s="72" t="s">
        <v>304</v>
      </c>
      <c r="D250" s="73">
        <v>8</v>
      </c>
      <c r="E250" s="74" t="s">
        <v>297</v>
      </c>
      <c r="F250" s="75">
        <v>1595.07</v>
      </c>
      <c r="G250" s="76"/>
      <c r="H250" s="77"/>
      <c r="I250" s="78" t="s">
        <v>39</v>
      </c>
      <c r="J250" s="79">
        <f t="shared" si="26"/>
        <v>1</v>
      </c>
      <c r="K250" s="80" t="s">
        <v>64</v>
      </c>
      <c r="L250" s="80" t="s">
        <v>7</v>
      </c>
      <c r="M250" s="81"/>
      <c r="N250" s="76"/>
      <c r="O250" s="76"/>
      <c r="P250" s="82"/>
      <c r="Q250" s="76"/>
      <c r="R250" s="76"/>
      <c r="S250" s="82"/>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4">
        <f t="shared" si="25"/>
        <v>12760.56</v>
      </c>
      <c r="BB250" s="85">
        <f t="shared" si="27"/>
        <v>12760.56</v>
      </c>
      <c r="BC250" s="86" t="str">
        <f t="shared" si="29"/>
        <v>INR  Twelve Thousand Seven Hundred &amp; Sixty  and Paise Fifty Six Only</v>
      </c>
      <c r="BD250" s="96">
        <v>1369</v>
      </c>
      <c r="BE250" s="92">
        <f t="shared" si="23"/>
        <v>1595.07</v>
      </c>
      <c r="BF250" s="96">
        <f t="shared" si="24"/>
        <v>10952</v>
      </c>
      <c r="IB250" s="16"/>
      <c r="IC250" s="16"/>
      <c r="ID250" s="16"/>
      <c r="IE250" s="16"/>
      <c r="IF250" s="16"/>
    </row>
    <row r="251" spans="1:240" s="15" customFormat="1" ht="93.75" customHeight="1">
      <c r="A251" s="90">
        <v>239</v>
      </c>
      <c r="B251" s="71" t="s">
        <v>641</v>
      </c>
      <c r="C251" s="72" t="s">
        <v>305</v>
      </c>
      <c r="D251" s="73">
        <v>3</v>
      </c>
      <c r="E251" s="74" t="s">
        <v>293</v>
      </c>
      <c r="F251" s="75">
        <v>181.76</v>
      </c>
      <c r="G251" s="76"/>
      <c r="H251" s="77"/>
      <c r="I251" s="78" t="s">
        <v>39</v>
      </c>
      <c r="J251" s="79">
        <f t="shared" si="26"/>
        <v>1</v>
      </c>
      <c r="K251" s="80" t="s">
        <v>64</v>
      </c>
      <c r="L251" s="80" t="s">
        <v>7</v>
      </c>
      <c r="M251" s="81"/>
      <c r="N251" s="76"/>
      <c r="O251" s="76"/>
      <c r="P251" s="82"/>
      <c r="Q251" s="76"/>
      <c r="R251" s="76"/>
      <c r="S251" s="82"/>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4">
        <f t="shared" si="25"/>
        <v>545.28</v>
      </c>
      <c r="BB251" s="85">
        <f t="shared" si="27"/>
        <v>545.28</v>
      </c>
      <c r="BC251" s="86" t="str">
        <f t="shared" si="29"/>
        <v>INR  Five Hundred &amp; Forty Five  and Paise Twenty Eight Only</v>
      </c>
      <c r="BD251" s="96">
        <v>156</v>
      </c>
      <c r="BE251" s="92">
        <f t="shared" si="23"/>
        <v>181.76</v>
      </c>
      <c r="BF251" s="96">
        <f t="shared" si="24"/>
        <v>468</v>
      </c>
      <c r="IB251" s="16"/>
      <c r="IC251" s="16"/>
      <c r="ID251" s="16"/>
      <c r="IE251" s="16"/>
      <c r="IF251" s="16"/>
    </row>
    <row r="252" spans="1:240" s="15" customFormat="1" ht="34.5" customHeight="1">
      <c r="A252" s="70">
        <v>240</v>
      </c>
      <c r="B252" s="71" t="s">
        <v>642</v>
      </c>
      <c r="C252" s="72" t="s">
        <v>306</v>
      </c>
      <c r="D252" s="73">
        <v>20</v>
      </c>
      <c r="E252" s="74" t="s">
        <v>293</v>
      </c>
      <c r="F252" s="75">
        <v>226.04</v>
      </c>
      <c r="G252" s="76"/>
      <c r="H252" s="77"/>
      <c r="I252" s="78" t="s">
        <v>39</v>
      </c>
      <c r="J252" s="79">
        <f t="shared" si="26"/>
        <v>1</v>
      </c>
      <c r="K252" s="80" t="s">
        <v>64</v>
      </c>
      <c r="L252" s="80" t="s">
        <v>7</v>
      </c>
      <c r="M252" s="81"/>
      <c r="N252" s="76"/>
      <c r="O252" s="76"/>
      <c r="P252" s="82"/>
      <c r="Q252" s="76"/>
      <c r="R252" s="76"/>
      <c r="S252" s="82"/>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4">
        <f t="shared" si="25"/>
        <v>4520.8</v>
      </c>
      <c r="BB252" s="85">
        <f t="shared" si="27"/>
        <v>4520.8</v>
      </c>
      <c r="BC252" s="86" t="str">
        <f t="shared" si="29"/>
        <v>INR  Four Thousand Five Hundred &amp; Twenty  and Paise Eighty Only</v>
      </c>
      <c r="BD252" s="96">
        <v>194</v>
      </c>
      <c r="BE252" s="92">
        <f t="shared" si="23"/>
        <v>226.04</v>
      </c>
      <c r="BF252" s="96">
        <f t="shared" si="24"/>
        <v>3880</v>
      </c>
      <c r="IB252" s="16"/>
      <c r="IC252" s="16"/>
      <c r="ID252" s="16"/>
      <c r="IE252" s="16"/>
      <c r="IF252" s="16"/>
    </row>
    <row r="253" spans="1:240" s="15" customFormat="1" ht="80.25" customHeight="1">
      <c r="A253" s="90">
        <v>241</v>
      </c>
      <c r="B253" s="71" t="s">
        <v>643</v>
      </c>
      <c r="C253" s="72" t="s">
        <v>307</v>
      </c>
      <c r="D253" s="73">
        <v>6</v>
      </c>
      <c r="E253" s="74" t="s">
        <v>298</v>
      </c>
      <c r="F253" s="75">
        <v>339.05</v>
      </c>
      <c r="G253" s="76"/>
      <c r="H253" s="77"/>
      <c r="I253" s="78" t="s">
        <v>39</v>
      </c>
      <c r="J253" s="79">
        <f t="shared" si="26"/>
        <v>1</v>
      </c>
      <c r="K253" s="80" t="s">
        <v>64</v>
      </c>
      <c r="L253" s="80" t="s">
        <v>7</v>
      </c>
      <c r="M253" s="81"/>
      <c r="N253" s="76"/>
      <c r="O253" s="76"/>
      <c r="P253" s="82"/>
      <c r="Q253" s="76"/>
      <c r="R253" s="76"/>
      <c r="S253" s="82"/>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4">
        <f t="shared" si="25"/>
        <v>2034.3</v>
      </c>
      <c r="BB253" s="85">
        <f t="shared" si="27"/>
        <v>2034.3</v>
      </c>
      <c r="BC253" s="86" t="str">
        <f t="shared" si="29"/>
        <v>INR  Two Thousand  &amp;Thirty Four  and Paise Thirty Only</v>
      </c>
      <c r="BD253" s="96">
        <v>291</v>
      </c>
      <c r="BE253" s="92">
        <f t="shared" si="23"/>
        <v>339.05</v>
      </c>
      <c r="BF253" s="96">
        <f t="shared" si="24"/>
        <v>1746</v>
      </c>
      <c r="IB253" s="16"/>
      <c r="IC253" s="16"/>
      <c r="ID253" s="16"/>
      <c r="IE253" s="16"/>
      <c r="IF253" s="16"/>
    </row>
    <row r="254" spans="1:240" s="15" customFormat="1" ht="123" customHeight="1">
      <c r="A254" s="70">
        <v>242</v>
      </c>
      <c r="B254" s="71" t="s">
        <v>386</v>
      </c>
      <c r="C254" s="72" t="s">
        <v>308</v>
      </c>
      <c r="D254" s="73">
        <v>4</v>
      </c>
      <c r="E254" s="74" t="s">
        <v>298</v>
      </c>
      <c r="F254" s="75">
        <v>3303.16</v>
      </c>
      <c r="G254" s="76"/>
      <c r="H254" s="77"/>
      <c r="I254" s="78" t="s">
        <v>39</v>
      </c>
      <c r="J254" s="79">
        <f t="shared" si="26"/>
        <v>1</v>
      </c>
      <c r="K254" s="80" t="s">
        <v>64</v>
      </c>
      <c r="L254" s="80" t="s">
        <v>7</v>
      </c>
      <c r="M254" s="81"/>
      <c r="N254" s="76"/>
      <c r="O254" s="76"/>
      <c r="P254" s="82"/>
      <c r="Q254" s="76"/>
      <c r="R254" s="76"/>
      <c r="S254" s="82"/>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4">
        <f t="shared" si="25"/>
        <v>13212.64</v>
      </c>
      <c r="BB254" s="85">
        <f t="shared" si="27"/>
        <v>13212.64</v>
      </c>
      <c r="BC254" s="86" t="str">
        <f t="shared" si="29"/>
        <v>INR  Thirteen Thousand Two Hundred &amp; Twelve  and Paise Sixty Four Only</v>
      </c>
      <c r="BD254" s="96">
        <v>2835</v>
      </c>
      <c r="BE254" s="92">
        <f t="shared" si="23"/>
        <v>3303.16</v>
      </c>
      <c r="BF254" s="96">
        <f t="shared" si="24"/>
        <v>11340</v>
      </c>
      <c r="IB254" s="16"/>
      <c r="IC254" s="16"/>
      <c r="ID254" s="16"/>
      <c r="IE254" s="16"/>
      <c r="IF254" s="16"/>
    </row>
    <row r="255" spans="1:240" s="15" customFormat="1" ht="81.75" customHeight="1">
      <c r="A255" s="90">
        <v>243</v>
      </c>
      <c r="B255" s="71" t="s">
        <v>644</v>
      </c>
      <c r="C255" s="72" t="s">
        <v>309</v>
      </c>
      <c r="D255" s="73">
        <v>4</v>
      </c>
      <c r="E255" s="74" t="s">
        <v>298</v>
      </c>
      <c r="F255" s="75">
        <v>1210.58</v>
      </c>
      <c r="G255" s="76"/>
      <c r="H255" s="77"/>
      <c r="I255" s="78" t="s">
        <v>39</v>
      </c>
      <c r="J255" s="79">
        <f>IF(I255="Less(-)",-1,1)</f>
        <v>1</v>
      </c>
      <c r="K255" s="80" t="s">
        <v>64</v>
      </c>
      <c r="L255" s="80" t="s">
        <v>7</v>
      </c>
      <c r="M255" s="81"/>
      <c r="N255" s="76"/>
      <c r="O255" s="76"/>
      <c r="P255" s="82"/>
      <c r="Q255" s="76"/>
      <c r="R255" s="76"/>
      <c r="S255" s="82"/>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4">
        <f t="shared" si="25"/>
        <v>4842.32</v>
      </c>
      <c r="BB255" s="85">
        <f>BA255+SUM(N255:AZ255)</f>
        <v>4842.32</v>
      </c>
      <c r="BC255" s="86" t="str">
        <f>SpellNumber(L255,BB255)</f>
        <v>INR  Four Thousand Eight Hundred &amp; Forty Two  and Paise Thirty Two Only</v>
      </c>
      <c r="BD255" s="96">
        <v>1039</v>
      </c>
      <c r="BE255" s="92">
        <f t="shared" si="23"/>
        <v>1210.58</v>
      </c>
      <c r="BF255" s="96">
        <f t="shared" si="24"/>
        <v>4156</v>
      </c>
      <c r="IB255" s="16"/>
      <c r="IC255" s="16"/>
      <c r="ID255" s="16"/>
      <c r="IE255" s="16"/>
      <c r="IF255" s="16"/>
    </row>
    <row r="256" spans="1:240" s="15" customFormat="1" ht="64.5" customHeight="1">
      <c r="A256" s="70">
        <v>244</v>
      </c>
      <c r="B256" s="71" t="s">
        <v>387</v>
      </c>
      <c r="C256" s="72" t="s">
        <v>310</v>
      </c>
      <c r="D256" s="73">
        <v>4</v>
      </c>
      <c r="E256" s="74" t="s">
        <v>298</v>
      </c>
      <c r="F256" s="75">
        <v>383.33</v>
      </c>
      <c r="G256" s="76"/>
      <c r="H256" s="77"/>
      <c r="I256" s="78" t="s">
        <v>39</v>
      </c>
      <c r="J256" s="79">
        <f t="shared" si="26"/>
        <v>1</v>
      </c>
      <c r="K256" s="80" t="s">
        <v>64</v>
      </c>
      <c r="L256" s="80" t="s">
        <v>7</v>
      </c>
      <c r="M256" s="81"/>
      <c r="N256" s="76"/>
      <c r="O256" s="76"/>
      <c r="P256" s="82"/>
      <c r="Q256" s="76"/>
      <c r="R256" s="76"/>
      <c r="S256" s="82"/>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4">
        <f t="shared" si="25"/>
        <v>1533.32</v>
      </c>
      <c r="BB256" s="85">
        <f t="shared" si="27"/>
        <v>1533.32</v>
      </c>
      <c r="BC256" s="86" t="str">
        <f t="shared" si="29"/>
        <v>INR  One Thousand Five Hundred &amp; Thirty Three  and Paise Thirty Two Only</v>
      </c>
      <c r="BD256" s="96">
        <v>329</v>
      </c>
      <c r="BE256" s="92">
        <f t="shared" si="23"/>
        <v>383.33</v>
      </c>
      <c r="BF256" s="96">
        <f t="shared" si="24"/>
        <v>1316</v>
      </c>
      <c r="IB256" s="16"/>
      <c r="IC256" s="16"/>
      <c r="ID256" s="16"/>
      <c r="IE256" s="16"/>
      <c r="IF256" s="16"/>
    </row>
    <row r="257" spans="1:240" s="15" customFormat="1" ht="141" customHeight="1">
      <c r="A257" s="90">
        <v>245</v>
      </c>
      <c r="B257" s="71" t="s">
        <v>645</v>
      </c>
      <c r="C257" s="72" t="s">
        <v>311</v>
      </c>
      <c r="D257" s="73">
        <v>4</v>
      </c>
      <c r="E257" s="74" t="s">
        <v>646</v>
      </c>
      <c r="F257" s="75">
        <v>1631.19</v>
      </c>
      <c r="G257" s="76"/>
      <c r="H257" s="77"/>
      <c r="I257" s="78" t="s">
        <v>39</v>
      </c>
      <c r="J257" s="79">
        <f t="shared" si="26"/>
        <v>1</v>
      </c>
      <c r="K257" s="80" t="s">
        <v>64</v>
      </c>
      <c r="L257" s="80" t="s">
        <v>7</v>
      </c>
      <c r="M257" s="81"/>
      <c r="N257" s="76"/>
      <c r="O257" s="76"/>
      <c r="P257" s="82"/>
      <c r="Q257" s="76"/>
      <c r="R257" s="76"/>
      <c r="S257" s="82"/>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4">
        <f t="shared" si="25"/>
        <v>6524.76</v>
      </c>
      <c r="BB257" s="85">
        <f t="shared" si="27"/>
        <v>6524.76</v>
      </c>
      <c r="BC257" s="86" t="str">
        <f t="shared" si="29"/>
        <v>INR  Six Thousand Five Hundred &amp; Twenty Four  and Paise Seventy Six Only</v>
      </c>
      <c r="BD257" s="96">
        <v>1400</v>
      </c>
      <c r="BE257" s="92">
        <f t="shared" si="23"/>
        <v>1631.19</v>
      </c>
      <c r="BF257" s="96">
        <f t="shared" si="24"/>
        <v>5600</v>
      </c>
      <c r="IB257" s="16"/>
      <c r="IC257" s="16"/>
      <c r="ID257" s="16"/>
      <c r="IE257" s="16"/>
      <c r="IF257" s="16"/>
    </row>
    <row r="258" spans="1:240" s="15" customFormat="1" ht="35.25" customHeight="1">
      <c r="A258" s="70">
        <v>246</v>
      </c>
      <c r="B258" s="71" t="s">
        <v>647</v>
      </c>
      <c r="C258" s="72" t="s">
        <v>312</v>
      </c>
      <c r="D258" s="73">
        <v>30</v>
      </c>
      <c r="E258" s="74" t="s">
        <v>293</v>
      </c>
      <c r="F258" s="75">
        <v>384.49</v>
      </c>
      <c r="G258" s="76"/>
      <c r="H258" s="77"/>
      <c r="I258" s="78" t="s">
        <v>39</v>
      </c>
      <c r="J258" s="79">
        <f>IF(I258="Less(-)",-1,1)</f>
        <v>1</v>
      </c>
      <c r="K258" s="80" t="s">
        <v>64</v>
      </c>
      <c r="L258" s="80" t="s">
        <v>7</v>
      </c>
      <c r="M258" s="81"/>
      <c r="N258" s="76"/>
      <c r="O258" s="76"/>
      <c r="P258" s="82"/>
      <c r="Q258" s="76"/>
      <c r="R258" s="76"/>
      <c r="S258" s="82"/>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c r="AX258" s="83"/>
      <c r="AY258" s="83"/>
      <c r="AZ258" s="83"/>
      <c r="BA258" s="84">
        <f t="shared" si="25"/>
        <v>11534.7</v>
      </c>
      <c r="BB258" s="85">
        <f>BA258+SUM(N258:AZ258)</f>
        <v>11534.7</v>
      </c>
      <c r="BC258" s="86" t="str">
        <f>SpellNumber(L258,BB258)</f>
        <v>INR  Eleven Thousand Five Hundred &amp; Thirty Four  and Paise Seventy Only</v>
      </c>
      <c r="BD258" s="96">
        <v>330</v>
      </c>
      <c r="BE258" s="92">
        <f t="shared" si="23"/>
        <v>384.49</v>
      </c>
      <c r="BF258" s="96">
        <f t="shared" si="24"/>
        <v>9900</v>
      </c>
      <c r="IB258" s="16"/>
      <c r="IC258" s="16"/>
      <c r="ID258" s="16"/>
      <c r="IE258" s="16"/>
      <c r="IF258" s="16"/>
    </row>
    <row r="259" spans="1:240" s="15" customFormat="1" ht="34.5" customHeight="1">
      <c r="A259" s="90">
        <v>247</v>
      </c>
      <c r="B259" s="71" t="s">
        <v>648</v>
      </c>
      <c r="C259" s="72" t="s">
        <v>313</v>
      </c>
      <c r="D259" s="73">
        <v>10</v>
      </c>
      <c r="E259" s="74" t="s">
        <v>293</v>
      </c>
      <c r="F259" s="75">
        <v>286.62</v>
      </c>
      <c r="G259" s="76"/>
      <c r="H259" s="77"/>
      <c r="I259" s="78" t="s">
        <v>39</v>
      </c>
      <c r="J259" s="79">
        <f>IF(I259="Less(-)",-1,1)</f>
        <v>1</v>
      </c>
      <c r="K259" s="80" t="s">
        <v>64</v>
      </c>
      <c r="L259" s="80" t="s">
        <v>7</v>
      </c>
      <c r="M259" s="81"/>
      <c r="N259" s="76"/>
      <c r="O259" s="76"/>
      <c r="P259" s="82"/>
      <c r="Q259" s="76"/>
      <c r="R259" s="76"/>
      <c r="S259" s="82"/>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4">
        <f t="shared" si="25"/>
        <v>2866.2</v>
      </c>
      <c r="BB259" s="85">
        <f>BA259+SUM(N259:AZ259)</f>
        <v>2866.2</v>
      </c>
      <c r="BC259" s="86" t="str">
        <f>SpellNumber(L259,BB259)</f>
        <v>INR  Two Thousand Eight Hundred &amp; Sixty Six  and Paise Twenty Only</v>
      </c>
      <c r="BD259" s="96">
        <v>246</v>
      </c>
      <c r="BE259" s="92">
        <f t="shared" si="23"/>
        <v>286.62</v>
      </c>
      <c r="BF259" s="96">
        <f t="shared" si="24"/>
        <v>2460</v>
      </c>
      <c r="IB259" s="16"/>
      <c r="IC259" s="16"/>
      <c r="ID259" s="16"/>
      <c r="IE259" s="16"/>
      <c r="IF259" s="16"/>
    </row>
    <row r="260" spans="1:240" s="15" customFormat="1" ht="64.5" customHeight="1">
      <c r="A260" s="70">
        <v>248</v>
      </c>
      <c r="B260" s="71" t="s">
        <v>649</v>
      </c>
      <c r="C260" s="72" t="s">
        <v>314</v>
      </c>
      <c r="D260" s="73">
        <v>4</v>
      </c>
      <c r="E260" s="74" t="s">
        <v>297</v>
      </c>
      <c r="F260" s="75">
        <v>174.77</v>
      </c>
      <c r="G260" s="76"/>
      <c r="H260" s="77"/>
      <c r="I260" s="78" t="s">
        <v>39</v>
      </c>
      <c r="J260" s="79">
        <f>IF(I260="Less(-)",-1,1)</f>
        <v>1</v>
      </c>
      <c r="K260" s="80" t="s">
        <v>64</v>
      </c>
      <c r="L260" s="80" t="s">
        <v>7</v>
      </c>
      <c r="M260" s="81"/>
      <c r="N260" s="76"/>
      <c r="O260" s="76"/>
      <c r="P260" s="82"/>
      <c r="Q260" s="76"/>
      <c r="R260" s="76"/>
      <c r="S260" s="82"/>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4">
        <f t="shared" si="25"/>
        <v>699.08</v>
      </c>
      <c r="BB260" s="85">
        <f>BA260+SUM(N260:AZ260)</f>
        <v>699.08</v>
      </c>
      <c r="BC260" s="86" t="str">
        <f>SpellNumber(L260,BB260)</f>
        <v>INR  Six Hundred &amp; Ninety Nine  and Paise Eight Only</v>
      </c>
      <c r="BD260" s="96">
        <v>150</v>
      </c>
      <c r="BE260" s="92">
        <f t="shared" si="23"/>
        <v>174.77</v>
      </c>
      <c r="BF260" s="96">
        <f t="shared" si="24"/>
        <v>600</v>
      </c>
      <c r="IB260" s="16"/>
      <c r="IC260" s="16"/>
      <c r="ID260" s="16"/>
      <c r="IE260" s="16"/>
      <c r="IF260" s="16"/>
    </row>
    <row r="261" spans="1:241" s="15" customFormat="1" ht="63.75" customHeight="1">
      <c r="A261" s="90">
        <v>249</v>
      </c>
      <c r="B261" s="71" t="s">
        <v>650</v>
      </c>
      <c r="C261" s="72" t="s">
        <v>315</v>
      </c>
      <c r="D261" s="73">
        <v>320</v>
      </c>
      <c r="E261" s="74" t="s">
        <v>293</v>
      </c>
      <c r="F261" s="75">
        <v>349.46</v>
      </c>
      <c r="G261" s="76"/>
      <c r="H261" s="77"/>
      <c r="I261" s="78" t="s">
        <v>39</v>
      </c>
      <c r="J261" s="79">
        <f aca="true" t="shared" si="30" ref="J261:J305">IF(I261="Less(-)",-1,1)</f>
        <v>1</v>
      </c>
      <c r="K261" s="80" t="s">
        <v>64</v>
      </c>
      <c r="L261" s="80" t="s">
        <v>7</v>
      </c>
      <c r="M261" s="81"/>
      <c r="N261" s="76"/>
      <c r="O261" s="76"/>
      <c r="P261" s="82"/>
      <c r="Q261" s="76"/>
      <c r="R261" s="76"/>
      <c r="S261" s="82"/>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4">
        <f t="shared" si="25"/>
        <v>111827.2</v>
      </c>
      <c r="BB261" s="85">
        <f aca="true" t="shared" si="31" ref="BB261:BB305">BA261+SUM(N261:AZ261)</f>
        <v>111827.2</v>
      </c>
      <c r="BC261" s="86" t="str">
        <f>SpellNumber(L261,BB261)</f>
        <v>INR  One Lakh Eleven Thousand Eight Hundred &amp; Twenty Seven  and Paise Twenty Only</v>
      </c>
      <c r="BD261" s="97">
        <v>346</v>
      </c>
      <c r="BE261" s="96">
        <f>BD261*1.01</f>
        <v>349.46</v>
      </c>
      <c r="BF261" s="96">
        <f t="shared" si="24"/>
        <v>110720</v>
      </c>
      <c r="BG261" s="96"/>
      <c r="IC261" s="16"/>
      <c r="ID261" s="16"/>
      <c r="IE261" s="16"/>
      <c r="IF261" s="16"/>
      <c r="IG261" s="16"/>
    </row>
    <row r="262" spans="1:241" s="15" customFormat="1" ht="50.25" customHeight="1">
      <c r="A262" s="70">
        <v>250</v>
      </c>
      <c r="B262" s="71" t="s">
        <v>651</v>
      </c>
      <c r="C262" s="72" t="s">
        <v>316</v>
      </c>
      <c r="D262" s="73">
        <v>60</v>
      </c>
      <c r="E262" s="74" t="s">
        <v>293</v>
      </c>
      <c r="F262" s="75">
        <v>213.11</v>
      </c>
      <c r="G262" s="76"/>
      <c r="H262" s="77"/>
      <c r="I262" s="78" t="s">
        <v>39</v>
      </c>
      <c r="J262" s="79">
        <f t="shared" si="30"/>
        <v>1</v>
      </c>
      <c r="K262" s="80" t="s">
        <v>64</v>
      </c>
      <c r="L262" s="80" t="s">
        <v>7</v>
      </c>
      <c r="M262" s="81"/>
      <c r="N262" s="76"/>
      <c r="O262" s="76"/>
      <c r="P262" s="82"/>
      <c r="Q262" s="76"/>
      <c r="R262" s="76"/>
      <c r="S262" s="82"/>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c r="AY262" s="83"/>
      <c r="AZ262" s="83"/>
      <c r="BA262" s="84">
        <f t="shared" si="25"/>
        <v>12786.6</v>
      </c>
      <c r="BB262" s="85">
        <f t="shared" si="31"/>
        <v>12786.6</v>
      </c>
      <c r="BC262" s="86" t="str">
        <f>SpellNumber(L262,BB262)</f>
        <v>INR  Twelve Thousand Seven Hundred &amp; Eighty Six  and Paise Sixty Only</v>
      </c>
      <c r="BD262" s="97">
        <v>211</v>
      </c>
      <c r="BE262" s="96">
        <f aca="true" t="shared" si="32" ref="BE262:BE305">BD262*1.01</f>
        <v>213.11</v>
      </c>
      <c r="BF262" s="96">
        <f t="shared" si="24"/>
        <v>12660</v>
      </c>
      <c r="BG262" s="96"/>
      <c r="IC262" s="16"/>
      <c r="ID262" s="16"/>
      <c r="IE262" s="16"/>
      <c r="IF262" s="16"/>
      <c r="IG262" s="16"/>
    </row>
    <row r="263" spans="1:241" s="15" customFormat="1" ht="51.75" customHeight="1">
      <c r="A263" s="90">
        <v>251</v>
      </c>
      <c r="B263" s="71" t="s">
        <v>652</v>
      </c>
      <c r="C263" s="72" t="s">
        <v>317</v>
      </c>
      <c r="D263" s="73">
        <v>390</v>
      </c>
      <c r="E263" s="74" t="s">
        <v>293</v>
      </c>
      <c r="F263" s="75">
        <v>178.77</v>
      </c>
      <c r="G263" s="76"/>
      <c r="H263" s="77"/>
      <c r="I263" s="78" t="s">
        <v>39</v>
      </c>
      <c r="J263" s="79">
        <f t="shared" si="30"/>
        <v>1</v>
      </c>
      <c r="K263" s="80" t="s">
        <v>64</v>
      </c>
      <c r="L263" s="80" t="s">
        <v>7</v>
      </c>
      <c r="M263" s="81"/>
      <c r="N263" s="76"/>
      <c r="O263" s="76"/>
      <c r="P263" s="82"/>
      <c r="Q263" s="76"/>
      <c r="R263" s="76"/>
      <c r="S263" s="82"/>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c r="AY263" s="83"/>
      <c r="AZ263" s="83"/>
      <c r="BA263" s="84">
        <f t="shared" si="25"/>
        <v>69720.3</v>
      </c>
      <c r="BB263" s="85">
        <f t="shared" si="31"/>
        <v>69720.3</v>
      </c>
      <c r="BC263" s="86" t="str">
        <f aca="true" t="shared" si="33" ref="BC263:BC291">SpellNumber(L263,BB263)</f>
        <v>INR  Sixty Nine Thousand Seven Hundred &amp; Twenty  and Paise Thirty Only</v>
      </c>
      <c r="BD263" s="97">
        <v>177</v>
      </c>
      <c r="BE263" s="96">
        <f t="shared" si="32"/>
        <v>178.77</v>
      </c>
      <c r="BF263" s="96">
        <f aca="true" t="shared" si="34" ref="BF263:BF305">D263*BD263</f>
        <v>69030</v>
      </c>
      <c r="BG263" s="96"/>
      <c r="IC263" s="16"/>
      <c r="ID263" s="16"/>
      <c r="IE263" s="16"/>
      <c r="IF263" s="16"/>
      <c r="IG263" s="16"/>
    </row>
    <row r="264" spans="1:241" s="15" customFormat="1" ht="52.5" customHeight="1">
      <c r="A264" s="70">
        <v>252</v>
      </c>
      <c r="B264" s="71" t="s">
        <v>653</v>
      </c>
      <c r="C264" s="72" t="s">
        <v>318</v>
      </c>
      <c r="D264" s="73">
        <v>40</v>
      </c>
      <c r="E264" s="74" t="s">
        <v>293</v>
      </c>
      <c r="F264" s="75">
        <v>161.6</v>
      </c>
      <c r="G264" s="76"/>
      <c r="H264" s="77"/>
      <c r="I264" s="78" t="s">
        <v>39</v>
      </c>
      <c r="J264" s="79">
        <f t="shared" si="30"/>
        <v>1</v>
      </c>
      <c r="K264" s="80" t="s">
        <v>64</v>
      </c>
      <c r="L264" s="80" t="s">
        <v>7</v>
      </c>
      <c r="M264" s="81"/>
      <c r="N264" s="76"/>
      <c r="O264" s="76"/>
      <c r="P264" s="82"/>
      <c r="Q264" s="76"/>
      <c r="R264" s="76"/>
      <c r="S264" s="82"/>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83"/>
      <c r="AU264" s="83"/>
      <c r="AV264" s="83"/>
      <c r="AW264" s="83"/>
      <c r="AX264" s="83"/>
      <c r="AY264" s="83"/>
      <c r="AZ264" s="83"/>
      <c r="BA264" s="84">
        <f t="shared" si="25"/>
        <v>6464</v>
      </c>
      <c r="BB264" s="85">
        <f t="shared" si="31"/>
        <v>6464</v>
      </c>
      <c r="BC264" s="86" t="str">
        <f t="shared" si="33"/>
        <v>INR  Six Thousand Four Hundred &amp; Sixty Four  Only</v>
      </c>
      <c r="BD264" s="97">
        <v>160</v>
      </c>
      <c r="BE264" s="96">
        <f t="shared" si="32"/>
        <v>161.6</v>
      </c>
      <c r="BF264" s="96">
        <f t="shared" si="34"/>
        <v>6400</v>
      </c>
      <c r="BG264" s="96"/>
      <c r="IC264" s="16"/>
      <c r="ID264" s="16"/>
      <c r="IE264" s="16"/>
      <c r="IF264" s="16"/>
      <c r="IG264" s="16"/>
    </row>
    <row r="265" spans="1:241" s="15" customFormat="1" ht="48" customHeight="1">
      <c r="A265" s="90">
        <v>253</v>
      </c>
      <c r="B265" s="71" t="s">
        <v>654</v>
      </c>
      <c r="C265" s="72" t="s">
        <v>319</v>
      </c>
      <c r="D265" s="73">
        <v>505</v>
      </c>
      <c r="E265" s="74" t="s">
        <v>293</v>
      </c>
      <c r="F265" s="75">
        <v>102.01</v>
      </c>
      <c r="G265" s="76"/>
      <c r="H265" s="77"/>
      <c r="I265" s="78" t="s">
        <v>39</v>
      </c>
      <c r="J265" s="79">
        <f t="shared" si="30"/>
        <v>1</v>
      </c>
      <c r="K265" s="80" t="s">
        <v>64</v>
      </c>
      <c r="L265" s="80" t="s">
        <v>7</v>
      </c>
      <c r="M265" s="81"/>
      <c r="N265" s="76"/>
      <c r="O265" s="76"/>
      <c r="P265" s="82"/>
      <c r="Q265" s="76"/>
      <c r="R265" s="76"/>
      <c r="S265" s="82"/>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c r="AX265" s="83"/>
      <c r="AY265" s="83"/>
      <c r="AZ265" s="83"/>
      <c r="BA265" s="84">
        <f t="shared" si="25"/>
        <v>51515.05</v>
      </c>
      <c r="BB265" s="85">
        <f t="shared" si="31"/>
        <v>51515.05</v>
      </c>
      <c r="BC265" s="86" t="str">
        <f t="shared" si="33"/>
        <v>INR  Fifty One Thousand Five Hundred &amp; Fifteen  and Paise Five Only</v>
      </c>
      <c r="BD265" s="97">
        <v>101</v>
      </c>
      <c r="BE265" s="96">
        <f t="shared" si="32"/>
        <v>102.01</v>
      </c>
      <c r="BF265" s="96">
        <f t="shared" si="34"/>
        <v>51005</v>
      </c>
      <c r="BG265" s="96"/>
      <c r="IC265" s="16"/>
      <c r="ID265" s="16"/>
      <c r="IE265" s="16"/>
      <c r="IF265" s="16"/>
      <c r="IG265" s="16"/>
    </row>
    <row r="266" spans="1:241" s="15" customFormat="1" ht="126.75" customHeight="1">
      <c r="A266" s="70">
        <v>254</v>
      </c>
      <c r="B266" s="71" t="s">
        <v>655</v>
      </c>
      <c r="C266" s="72" t="s">
        <v>320</v>
      </c>
      <c r="D266" s="73">
        <v>4</v>
      </c>
      <c r="E266" s="74" t="s">
        <v>298</v>
      </c>
      <c r="F266" s="75">
        <v>9358.66</v>
      </c>
      <c r="G266" s="76"/>
      <c r="H266" s="77"/>
      <c r="I266" s="78" t="s">
        <v>39</v>
      </c>
      <c r="J266" s="79">
        <f t="shared" si="30"/>
        <v>1</v>
      </c>
      <c r="K266" s="80" t="s">
        <v>64</v>
      </c>
      <c r="L266" s="80" t="s">
        <v>7</v>
      </c>
      <c r="M266" s="81"/>
      <c r="N266" s="76"/>
      <c r="O266" s="76"/>
      <c r="P266" s="82"/>
      <c r="Q266" s="76"/>
      <c r="R266" s="76"/>
      <c r="S266" s="82"/>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c r="AP266" s="83"/>
      <c r="AQ266" s="83"/>
      <c r="AR266" s="83"/>
      <c r="AS266" s="83"/>
      <c r="AT266" s="83"/>
      <c r="AU266" s="83"/>
      <c r="AV266" s="83"/>
      <c r="AW266" s="83"/>
      <c r="AX266" s="83"/>
      <c r="AY266" s="83"/>
      <c r="AZ266" s="83"/>
      <c r="BA266" s="84">
        <f t="shared" si="25"/>
        <v>37434.64</v>
      </c>
      <c r="BB266" s="85">
        <f t="shared" si="31"/>
        <v>37434.64</v>
      </c>
      <c r="BC266" s="86" t="str">
        <f t="shared" si="33"/>
        <v>INR  Thirty Seven Thousand Four Hundred &amp; Thirty Four  and Paise Sixty Four Only</v>
      </c>
      <c r="BD266" s="97">
        <v>9266</v>
      </c>
      <c r="BE266" s="96">
        <f t="shared" si="32"/>
        <v>9358.66</v>
      </c>
      <c r="BF266" s="96">
        <f t="shared" si="34"/>
        <v>37064</v>
      </c>
      <c r="BG266" s="96"/>
      <c r="IC266" s="16"/>
      <c r="ID266" s="16"/>
      <c r="IE266" s="16"/>
      <c r="IF266" s="16"/>
      <c r="IG266" s="16"/>
    </row>
    <row r="267" spans="1:241" s="15" customFormat="1" ht="65.25" customHeight="1">
      <c r="A267" s="90">
        <v>255</v>
      </c>
      <c r="B267" s="71" t="s">
        <v>656</v>
      </c>
      <c r="C267" s="72" t="s">
        <v>321</v>
      </c>
      <c r="D267" s="73">
        <v>2</v>
      </c>
      <c r="E267" s="74" t="s">
        <v>297</v>
      </c>
      <c r="F267" s="75">
        <v>413.09</v>
      </c>
      <c r="G267" s="76"/>
      <c r="H267" s="77"/>
      <c r="I267" s="78" t="s">
        <v>39</v>
      </c>
      <c r="J267" s="79">
        <f t="shared" si="30"/>
        <v>1</v>
      </c>
      <c r="K267" s="80" t="s">
        <v>64</v>
      </c>
      <c r="L267" s="80" t="s">
        <v>7</v>
      </c>
      <c r="M267" s="81"/>
      <c r="N267" s="76"/>
      <c r="O267" s="76"/>
      <c r="P267" s="82"/>
      <c r="Q267" s="76"/>
      <c r="R267" s="76"/>
      <c r="S267" s="82"/>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c r="AP267" s="83"/>
      <c r="AQ267" s="83"/>
      <c r="AR267" s="83"/>
      <c r="AS267" s="83"/>
      <c r="AT267" s="83"/>
      <c r="AU267" s="83"/>
      <c r="AV267" s="83"/>
      <c r="AW267" s="83"/>
      <c r="AX267" s="83"/>
      <c r="AY267" s="83"/>
      <c r="AZ267" s="83"/>
      <c r="BA267" s="84">
        <f t="shared" si="25"/>
        <v>826.18</v>
      </c>
      <c r="BB267" s="85">
        <f t="shared" si="31"/>
        <v>826.18</v>
      </c>
      <c r="BC267" s="86" t="str">
        <f t="shared" si="33"/>
        <v>INR  Eight Hundred &amp; Twenty Six  and Paise Eighteen Only</v>
      </c>
      <c r="BD267" s="97">
        <v>409</v>
      </c>
      <c r="BE267" s="96">
        <f t="shared" si="32"/>
        <v>413.09</v>
      </c>
      <c r="BF267" s="96">
        <f t="shared" si="34"/>
        <v>818</v>
      </c>
      <c r="BG267" s="96"/>
      <c r="IC267" s="16"/>
      <c r="ID267" s="16"/>
      <c r="IE267" s="16"/>
      <c r="IF267" s="16"/>
      <c r="IG267" s="16"/>
    </row>
    <row r="268" spans="1:241" s="15" customFormat="1" ht="64.5" customHeight="1">
      <c r="A268" s="70">
        <v>256</v>
      </c>
      <c r="B268" s="71" t="s">
        <v>657</v>
      </c>
      <c r="C268" s="72" t="s">
        <v>322</v>
      </c>
      <c r="D268" s="73">
        <v>189</v>
      </c>
      <c r="E268" s="74" t="s">
        <v>297</v>
      </c>
      <c r="F268" s="75">
        <v>831.23</v>
      </c>
      <c r="G268" s="76"/>
      <c r="H268" s="77"/>
      <c r="I268" s="78" t="s">
        <v>39</v>
      </c>
      <c r="J268" s="79">
        <f t="shared" si="30"/>
        <v>1</v>
      </c>
      <c r="K268" s="80" t="s">
        <v>64</v>
      </c>
      <c r="L268" s="80" t="s">
        <v>7</v>
      </c>
      <c r="M268" s="81"/>
      <c r="N268" s="76"/>
      <c r="O268" s="76"/>
      <c r="P268" s="82"/>
      <c r="Q268" s="76"/>
      <c r="R268" s="76"/>
      <c r="S268" s="82"/>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83"/>
      <c r="AU268" s="83"/>
      <c r="AV268" s="83"/>
      <c r="AW268" s="83"/>
      <c r="AX268" s="83"/>
      <c r="AY268" s="83"/>
      <c r="AZ268" s="83"/>
      <c r="BA268" s="84">
        <f t="shared" si="25"/>
        <v>157102.47</v>
      </c>
      <c r="BB268" s="85">
        <f t="shared" si="31"/>
        <v>157102.47</v>
      </c>
      <c r="BC268" s="86" t="str">
        <f t="shared" si="33"/>
        <v>INR  One Lakh Fifty Seven Thousand One Hundred &amp; Two  and Paise Forty Seven Only</v>
      </c>
      <c r="BD268" s="97">
        <v>823</v>
      </c>
      <c r="BE268" s="96">
        <f t="shared" si="32"/>
        <v>831.23</v>
      </c>
      <c r="BF268" s="96">
        <f t="shared" si="34"/>
        <v>155547</v>
      </c>
      <c r="BG268" s="96"/>
      <c r="IC268" s="16"/>
      <c r="ID268" s="16"/>
      <c r="IE268" s="16"/>
      <c r="IF268" s="16"/>
      <c r="IG268" s="16"/>
    </row>
    <row r="269" spans="1:241" s="15" customFormat="1" ht="63.75" customHeight="1">
      <c r="A269" s="90">
        <v>257</v>
      </c>
      <c r="B269" s="71" t="s">
        <v>658</v>
      </c>
      <c r="C269" s="72" t="s">
        <v>323</v>
      </c>
      <c r="D269" s="73">
        <v>10</v>
      </c>
      <c r="E269" s="74" t="s">
        <v>297</v>
      </c>
      <c r="F269" s="75">
        <v>1295.83</v>
      </c>
      <c r="G269" s="76"/>
      <c r="H269" s="77"/>
      <c r="I269" s="78" t="s">
        <v>39</v>
      </c>
      <c r="J269" s="79">
        <f t="shared" si="30"/>
        <v>1</v>
      </c>
      <c r="K269" s="80" t="s">
        <v>64</v>
      </c>
      <c r="L269" s="80" t="s">
        <v>7</v>
      </c>
      <c r="M269" s="81"/>
      <c r="N269" s="76"/>
      <c r="O269" s="76"/>
      <c r="P269" s="82"/>
      <c r="Q269" s="76"/>
      <c r="R269" s="76"/>
      <c r="S269" s="82"/>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c r="AP269" s="83"/>
      <c r="AQ269" s="83"/>
      <c r="AR269" s="83"/>
      <c r="AS269" s="83"/>
      <c r="AT269" s="83"/>
      <c r="AU269" s="83"/>
      <c r="AV269" s="83"/>
      <c r="AW269" s="83"/>
      <c r="AX269" s="83"/>
      <c r="AY269" s="83"/>
      <c r="AZ269" s="83"/>
      <c r="BA269" s="84">
        <f t="shared" si="25"/>
        <v>12958.3</v>
      </c>
      <c r="BB269" s="85">
        <f t="shared" si="31"/>
        <v>12958.3</v>
      </c>
      <c r="BC269" s="86" t="str">
        <f t="shared" si="33"/>
        <v>INR  Twelve Thousand Nine Hundred &amp; Fifty Eight  and Paise Thirty Only</v>
      </c>
      <c r="BD269" s="97">
        <v>1283</v>
      </c>
      <c r="BE269" s="96">
        <f t="shared" si="32"/>
        <v>1295.83</v>
      </c>
      <c r="BF269" s="96">
        <f t="shared" si="34"/>
        <v>12830</v>
      </c>
      <c r="BG269" s="96"/>
      <c r="IC269" s="16"/>
      <c r="ID269" s="16"/>
      <c r="IE269" s="16"/>
      <c r="IF269" s="16"/>
      <c r="IG269" s="16"/>
    </row>
    <row r="270" spans="1:241" s="15" customFormat="1" ht="61.5" customHeight="1">
      <c r="A270" s="70">
        <v>258</v>
      </c>
      <c r="B270" s="71" t="s">
        <v>659</v>
      </c>
      <c r="C270" s="72" t="s">
        <v>324</v>
      </c>
      <c r="D270" s="73">
        <v>92</v>
      </c>
      <c r="E270" s="74" t="s">
        <v>298</v>
      </c>
      <c r="F270" s="75">
        <v>2232.1</v>
      </c>
      <c r="G270" s="76"/>
      <c r="H270" s="77"/>
      <c r="I270" s="78" t="s">
        <v>39</v>
      </c>
      <c r="J270" s="79">
        <f t="shared" si="30"/>
        <v>1</v>
      </c>
      <c r="K270" s="80" t="s">
        <v>64</v>
      </c>
      <c r="L270" s="80" t="s">
        <v>7</v>
      </c>
      <c r="M270" s="81"/>
      <c r="N270" s="76"/>
      <c r="O270" s="76"/>
      <c r="P270" s="82"/>
      <c r="Q270" s="76"/>
      <c r="R270" s="76"/>
      <c r="S270" s="82"/>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4">
        <f t="shared" si="25"/>
        <v>205353.2</v>
      </c>
      <c r="BB270" s="85">
        <f t="shared" si="31"/>
        <v>205353.2</v>
      </c>
      <c r="BC270" s="86" t="str">
        <f t="shared" si="33"/>
        <v>INR  Two Lakh Five Thousand Three Hundred &amp; Fifty Three  and Paise Twenty Only</v>
      </c>
      <c r="BD270" s="97">
        <v>2210</v>
      </c>
      <c r="BE270" s="96">
        <f t="shared" si="32"/>
        <v>2232.1</v>
      </c>
      <c r="BF270" s="96">
        <f t="shared" si="34"/>
        <v>203320</v>
      </c>
      <c r="BG270" s="96"/>
      <c r="IC270" s="16"/>
      <c r="ID270" s="16"/>
      <c r="IE270" s="16"/>
      <c r="IF270" s="16"/>
      <c r="IG270" s="16"/>
    </row>
    <row r="271" spans="1:241" s="15" customFormat="1" ht="34.5" customHeight="1">
      <c r="A271" s="90">
        <v>259</v>
      </c>
      <c r="B271" s="71" t="s">
        <v>660</v>
      </c>
      <c r="C271" s="72" t="s">
        <v>325</v>
      </c>
      <c r="D271" s="73">
        <v>3</v>
      </c>
      <c r="E271" s="74" t="s">
        <v>298</v>
      </c>
      <c r="F271" s="75">
        <v>1868.5</v>
      </c>
      <c r="G271" s="76"/>
      <c r="H271" s="77"/>
      <c r="I271" s="78" t="s">
        <v>39</v>
      </c>
      <c r="J271" s="79">
        <f>IF(I271="Less(-)",-1,1)</f>
        <v>1</v>
      </c>
      <c r="K271" s="80" t="s">
        <v>64</v>
      </c>
      <c r="L271" s="80" t="s">
        <v>7</v>
      </c>
      <c r="M271" s="81"/>
      <c r="N271" s="76"/>
      <c r="O271" s="76"/>
      <c r="P271" s="82"/>
      <c r="Q271" s="76"/>
      <c r="R271" s="76"/>
      <c r="S271" s="82"/>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83"/>
      <c r="AR271" s="83"/>
      <c r="AS271" s="83"/>
      <c r="AT271" s="83"/>
      <c r="AU271" s="83"/>
      <c r="AV271" s="83"/>
      <c r="AW271" s="83"/>
      <c r="AX271" s="83"/>
      <c r="AY271" s="83"/>
      <c r="AZ271" s="83"/>
      <c r="BA271" s="84">
        <f aca="true" t="shared" si="35" ref="BA271:BA305">total_amount_ba($B$2,$D$2,D271,F271,J271,K271,M271)</f>
        <v>5605.5</v>
      </c>
      <c r="BB271" s="85">
        <f>BA271+SUM(N271:AZ271)</f>
        <v>5605.5</v>
      </c>
      <c r="BC271" s="86" t="str">
        <f>SpellNumber(L271,BB271)</f>
        <v>INR  Five Thousand Six Hundred &amp; Five  and Paise Fifty Only</v>
      </c>
      <c r="BD271" s="97">
        <v>1850</v>
      </c>
      <c r="BE271" s="96">
        <f t="shared" si="32"/>
        <v>1868.5</v>
      </c>
      <c r="BF271" s="96">
        <f t="shared" si="34"/>
        <v>5550</v>
      </c>
      <c r="BG271" s="96"/>
      <c r="IC271" s="16"/>
      <c r="ID271" s="16"/>
      <c r="IE271" s="16"/>
      <c r="IF271" s="16"/>
      <c r="IG271" s="16"/>
    </row>
    <row r="272" spans="1:241" s="15" customFormat="1" ht="32.25" customHeight="1">
      <c r="A272" s="70">
        <v>260</v>
      </c>
      <c r="B272" s="71" t="s">
        <v>661</v>
      </c>
      <c r="C272" s="72" t="s">
        <v>326</v>
      </c>
      <c r="D272" s="73">
        <v>16</v>
      </c>
      <c r="E272" s="74" t="s">
        <v>298</v>
      </c>
      <c r="F272" s="75">
        <v>3120.9</v>
      </c>
      <c r="G272" s="76"/>
      <c r="H272" s="77"/>
      <c r="I272" s="78" t="s">
        <v>39</v>
      </c>
      <c r="J272" s="79">
        <f>IF(I272="Less(-)",-1,1)</f>
        <v>1</v>
      </c>
      <c r="K272" s="80" t="s">
        <v>64</v>
      </c>
      <c r="L272" s="80" t="s">
        <v>7</v>
      </c>
      <c r="M272" s="81"/>
      <c r="N272" s="76"/>
      <c r="O272" s="76"/>
      <c r="P272" s="82"/>
      <c r="Q272" s="76"/>
      <c r="R272" s="76"/>
      <c r="S272" s="82"/>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3"/>
      <c r="AQ272" s="83"/>
      <c r="AR272" s="83"/>
      <c r="AS272" s="83"/>
      <c r="AT272" s="83"/>
      <c r="AU272" s="83"/>
      <c r="AV272" s="83"/>
      <c r="AW272" s="83"/>
      <c r="AX272" s="83"/>
      <c r="AY272" s="83"/>
      <c r="AZ272" s="83"/>
      <c r="BA272" s="84">
        <f t="shared" si="35"/>
        <v>49934.4</v>
      </c>
      <c r="BB272" s="85">
        <f>BA272+SUM(N272:AZ272)</f>
        <v>49934.4</v>
      </c>
      <c r="BC272" s="86" t="str">
        <f>SpellNumber(L272,BB272)</f>
        <v>INR  Forty Nine Thousand Nine Hundred &amp; Thirty Four  and Paise Forty Only</v>
      </c>
      <c r="BD272" s="97">
        <v>3090</v>
      </c>
      <c r="BE272" s="96">
        <f t="shared" si="32"/>
        <v>3120.9</v>
      </c>
      <c r="BF272" s="96">
        <f t="shared" si="34"/>
        <v>49440</v>
      </c>
      <c r="BG272" s="96"/>
      <c r="IC272" s="16"/>
      <c r="ID272" s="16"/>
      <c r="IE272" s="16"/>
      <c r="IF272" s="16"/>
      <c r="IG272" s="16"/>
    </row>
    <row r="273" spans="1:241" s="15" customFormat="1" ht="38.25" customHeight="1">
      <c r="A273" s="90">
        <v>261</v>
      </c>
      <c r="B273" s="71" t="s">
        <v>662</v>
      </c>
      <c r="C273" s="72" t="s">
        <v>327</v>
      </c>
      <c r="D273" s="73">
        <v>16</v>
      </c>
      <c r="E273" s="74" t="s">
        <v>394</v>
      </c>
      <c r="F273" s="75">
        <v>171.7</v>
      </c>
      <c r="G273" s="76"/>
      <c r="H273" s="77"/>
      <c r="I273" s="78" t="s">
        <v>39</v>
      </c>
      <c r="J273" s="79">
        <f>IF(I273="Less(-)",-1,1)</f>
        <v>1</v>
      </c>
      <c r="K273" s="80" t="s">
        <v>64</v>
      </c>
      <c r="L273" s="80" t="s">
        <v>7</v>
      </c>
      <c r="M273" s="81"/>
      <c r="N273" s="76"/>
      <c r="O273" s="76"/>
      <c r="P273" s="82"/>
      <c r="Q273" s="76"/>
      <c r="R273" s="76"/>
      <c r="S273" s="82"/>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3"/>
      <c r="AQ273" s="83"/>
      <c r="AR273" s="83"/>
      <c r="AS273" s="83"/>
      <c r="AT273" s="83"/>
      <c r="AU273" s="83"/>
      <c r="AV273" s="83"/>
      <c r="AW273" s="83"/>
      <c r="AX273" s="83"/>
      <c r="AY273" s="83"/>
      <c r="AZ273" s="83"/>
      <c r="BA273" s="84">
        <f t="shared" si="35"/>
        <v>2747.2</v>
      </c>
      <c r="BB273" s="85">
        <f>BA273+SUM(N273:AZ273)</f>
        <v>2747.2</v>
      </c>
      <c r="BC273" s="86" t="str">
        <f>SpellNumber(L273,BB273)</f>
        <v>INR  Two Thousand Seven Hundred &amp; Forty Seven  and Paise Twenty Only</v>
      </c>
      <c r="BD273" s="97">
        <v>170</v>
      </c>
      <c r="BE273" s="96">
        <f t="shared" si="32"/>
        <v>171.7</v>
      </c>
      <c r="BF273" s="96">
        <f t="shared" si="34"/>
        <v>2720</v>
      </c>
      <c r="BG273" s="96"/>
      <c r="IC273" s="16"/>
      <c r="ID273" s="16"/>
      <c r="IE273" s="16"/>
      <c r="IF273" s="16"/>
      <c r="IG273" s="16"/>
    </row>
    <row r="274" spans="1:241" s="15" customFormat="1" ht="38.25" customHeight="1">
      <c r="A274" s="70">
        <v>262</v>
      </c>
      <c r="B274" s="71" t="s">
        <v>663</v>
      </c>
      <c r="C274" s="72" t="s">
        <v>328</v>
      </c>
      <c r="D274" s="73">
        <v>1</v>
      </c>
      <c r="E274" s="74" t="s">
        <v>394</v>
      </c>
      <c r="F274" s="75">
        <v>343.4</v>
      </c>
      <c r="G274" s="76"/>
      <c r="H274" s="77"/>
      <c r="I274" s="78" t="s">
        <v>39</v>
      </c>
      <c r="J274" s="79">
        <f>IF(I274="Less(-)",-1,1)</f>
        <v>1</v>
      </c>
      <c r="K274" s="80" t="s">
        <v>64</v>
      </c>
      <c r="L274" s="80" t="s">
        <v>7</v>
      </c>
      <c r="M274" s="81"/>
      <c r="N274" s="76"/>
      <c r="O274" s="76"/>
      <c r="P274" s="82"/>
      <c r="Q274" s="76"/>
      <c r="R274" s="76"/>
      <c r="S274" s="82"/>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3"/>
      <c r="AQ274" s="83"/>
      <c r="AR274" s="83"/>
      <c r="AS274" s="83"/>
      <c r="AT274" s="83"/>
      <c r="AU274" s="83"/>
      <c r="AV274" s="83"/>
      <c r="AW274" s="83"/>
      <c r="AX274" s="83"/>
      <c r="AY274" s="83"/>
      <c r="AZ274" s="83"/>
      <c r="BA274" s="84">
        <f t="shared" si="35"/>
        <v>343.4</v>
      </c>
      <c r="BB274" s="85">
        <f>BA274+SUM(N274:AZ274)</f>
        <v>343.4</v>
      </c>
      <c r="BC274" s="86" t="str">
        <f>SpellNumber(L274,BB274)</f>
        <v>INR  Three Hundred &amp; Forty Three  and Paise Forty Only</v>
      </c>
      <c r="BD274" s="97">
        <v>340</v>
      </c>
      <c r="BE274" s="96">
        <f t="shared" si="32"/>
        <v>343.4</v>
      </c>
      <c r="BF274" s="96">
        <f t="shared" si="34"/>
        <v>340</v>
      </c>
      <c r="BG274" s="96"/>
      <c r="IC274" s="16"/>
      <c r="ID274" s="16"/>
      <c r="IE274" s="16"/>
      <c r="IF274" s="16"/>
      <c r="IG274" s="16"/>
    </row>
    <row r="275" spans="1:241" s="15" customFormat="1" ht="124.5" customHeight="1">
      <c r="A275" s="90">
        <v>263</v>
      </c>
      <c r="B275" s="71" t="s">
        <v>664</v>
      </c>
      <c r="C275" s="72" t="s">
        <v>329</v>
      </c>
      <c r="D275" s="73">
        <v>2</v>
      </c>
      <c r="E275" s="74" t="s">
        <v>298</v>
      </c>
      <c r="F275" s="75">
        <v>38176.99</v>
      </c>
      <c r="G275" s="76"/>
      <c r="H275" s="77"/>
      <c r="I275" s="78" t="s">
        <v>39</v>
      </c>
      <c r="J275" s="79">
        <f t="shared" si="30"/>
        <v>1</v>
      </c>
      <c r="K275" s="80" t="s">
        <v>64</v>
      </c>
      <c r="L275" s="80" t="s">
        <v>7</v>
      </c>
      <c r="M275" s="81"/>
      <c r="N275" s="76"/>
      <c r="O275" s="76"/>
      <c r="P275" s="82"/>
      <c r="Q275" s="76"/>
      <c r="R275" s="76"/>
      <c r="S275" s="82"/>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c r="AP275" s="83"/>
      <c r="AQ275" s="83"/>
      <c r="AR275" s="83"/>
      <c r="AS275" s="83"/>
      <c r="AT275" s="83"/>
      <c r="AU275" s="83"/>
      <c r="AV275" s="83"/>
      <c r="AW275" s="83"/>
      <c r="AX275" s="83"/>
      <c r="AY275" s="83"/>
      <c r="AZ275" s="83"/>
      <c r="BA275" s="84">
        <f t="shared" si="35"/>
        <v>76353.98</v>
      </c>
      <c r="BB275" s="85">
        <f t="shared" si="31"/>
        <v>76353.98</v>
      </c>
      <c r="BC275" s="86" t="str">
        <f t="shared" si="33"/>
        <v>INR  Seventy Six Thousand Three Hundred &amp; Fifty Three  and Paise Ninety Eight Only</v>
      </c>
      <c r="BD275" s="97">
        <v>37799</v>
      </c>
      <c r="BE275" s="96">
        <f t="shared" si="32"/>
        <v>38176.99</v>
      </c>
      <c r="BF275" s="96">
        <f t="shared" si="34"/>
        <v>75598</v>
      </c>
      <c r="BG275" s="96"/>
      <c r="IC275" s="16"/>
      <c r="ID275" s="16"/>
      <c r="IE275" s="16"/>
      <c r="IF275" s="16"/>
      <c r="IG275" s="16"/>
    </row>
    <row r="276" spans="1:241" s="15" customFormat="1" ht="94.5" customHeight="1">
      <c r="A276" s="70">
        <v>264</v>
      </c>
      <c r="B276" s="71" t="s">
        <v>665</v>
      </c>
      <c r="C276" s="72" t="s">
        <v>330</v>
      </c>
      <c r="D276" s="73">
        <v>2</v>
      </c>
      <c r="E276" s="74" t="s">
        <v>298</v>
      </c>
      <c r="F276" s="75">
        <v>2272.5</v>
      </c>
      <c r="G276" s="76"/>
      <c r="H276" s="77"/>
      <c r="I276" s="78" t="s">
        <v>39</v>
      </c>
      <c r="J276" s="79">
        <f t="shared" si="30"/>
        <v>1</v>
      </c>
      <c r="K276" s="80" t="s">
        <v>64</v>
      </c>
      <c r="L276" s="80" t="s">
        <v>7</v>
      </c>
      <c r="M276" s="81"/>
      <c r="N276" s="76"/>
      <c r="O276" s="76"/>
      <c r="P276" s="82"/>
      <c r="Q276" s="76"/>
      <c r="R276" s="76"/>
      <c r="S276" s="82"/>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3"/>
      <c r="AR276" s="83"/>
      <c r="AS276" s="83"/>
      <c r="AT276" s="83"/>
      <c r="AU276" s="83"/>
      <c r="AV276" s="83"/>
      <c r="AW276" s="83"/>
      <c r="AX276" s="83"/>
      <c r="AY276" s="83"/>
      <c r="AZ276" s="83"/>
      <c r="BA276" s="84">
        <f t="shared" si="35"/>
        <v>4545</v>
      </c>
      <c r="BB276" s="85">
        <f t="shared" si="31"/>
        <v>4545</v>
      </c>
      <c r="BC276" s="86" t="str">
        <f t="shared" si="33"/>
        <v>INR  Four Thousand Five Hundred &amp; Forty Five  Only</v>
      </c>
      <c r="BD276" s="97">
        <v>2250</v>
      </c>
      <c r="BE276" s="96">
        <f t="shared" si="32"/>
        <v>2272.5</v>
      </c>
      <c r="BF276" s="96">
        <f t="shared" si="34"/>
        <v>4500</v>
      </c>
      <c r="BG276" s="96"/>
      <c r="IC276" s="16"/>
      <c r="ID276" s="16"/>
      <c r="IE276" s="16"/>
      <c r="IF276" s="16"/>
      <c r="IG276" s="16"/>
    </row>
    <row r="277" spans="1:241" s="15" customFormat="1" ht="35.25" customHeight="1">
      <c r="A277" s="90">
        <v>265</v>
      </c>
      <c r="B277" s="71" t="s">
        <v>666</v>
      </c>
      <c r="C277" s="72" t="s">
        <v>331</v>
      </c>
      <c r="D277" s="73">
        <v>2</v>
      </c>
      <c r="E277" s="74" t="s">
        <v>298</v>
      </c>
      <c r="F277" s="75">
        <v>2474.5</v>
      </c>
      <c r="G277" s="76"/>
      <c r="H277" s="77"/>
      <c r="I277" s="78" t="s">
        <v>39</v>
      </c>
      <c r="J277" s="79">
        <f t="shared" si="30"/>
        <v>1</v>
      </c>
      <c r="K277" s="80" t="s">
        <v>64</v>
      </c>
      <c r="L277" s="80" t="s">
        <v>7</v>
      </c>
      <c r="M277" s="81"/>
      <c r="N277" s="76"/>
      <c r="O277" s="76"/>
      <c r="P277" s="82"/>
      <c r="Q277" s="76"/>
      <c r="R277" s="76"/>
      <c r="S277" s="82"/>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c r="AX277" s="83"/>
      <c r="AY277" s="83"/>
      <c r="AZ277" s="83"/>
      <c r="BA277" s="84">
        <f t="shared" si="35"/>
        <v>4949</v>
      </c>
      <c r="BB277" s="85">
        <f t="shared" si="31"/>
        <v>4949</v>
      </c>
      <c r="BC277" s="86" t="str">
        <f t="shared" si="33"/>
        <v>INR  Four Thousand Nine Hundred &amp; Forty Nine  Only</v>
      </c>
      <c r="BD277" s="97">
        <v>2450</v>
      </c>
      <c r="BE277" s="96">
        <f t="shared" si="32"/>
        <v>2474.5</v>
      </c>
      <c r="BF277" s="96">
        <f t="shared" si="34"/>
        <v>4900</v>
      </c>
      <c r="BG277" s="96"/>
      <c r="IC277" s="16"/>
      <c r="ID277" s="16"/>
      <c r="IE277" s="16"/>
      <c r="IF277" s="16"/>
      <c r="IG277" s="16"/>
    </row>
    <row r="278" spans="1:241" s="15" customFormat="1" ht="50.25" customHeight="1">
      <c r="A278" s="70">
        <v>266</v>
      </c>
      <c r="B278" s="71" t="s">
        <v>667</v>
      </c>
      <c r="C278" s="72" t="s">
        <v>332</v>
      </c>
      <c r="D278" s="73">
        <v>10</v>
      </c>
      <c r="E278" s="74" t="s">
        <v>293</v>
      </c>
      <c r="F278" s="75">
        <v>757.5</v>
      </c>
      <c r="G278" s="76"/>
      <c r="H278" s="77"/>
      <c r="I278" s="78" t="s">
        <v>39</v>
      </c>
      <c r="J278" s="79">
        <f t="shared" si="30"/>
        <v>1</v>
      </c>
      <c r="K278" s="80" t="s">
        <v>64</v>
      </c>
      <c r="L278" s="80" t="s">
        <v>7</v>
      </c>
      <c r="M278" s="81"/>
      <c r="N278" s="76"/>
      <c r="O278" s="76"/>
      <c r="P278" s="82"/>
      <c r="Q278" s="76"/>
      <c r="R278" s="76"/>
      <c r="S278" s="82"/>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83"/>
      <c r="AY278" s="83"/>
      <c r="AZ278" s="83"/>
      <c r="BA278" s="84">
        <f t="shared" si="35"/>
        <v>7575</v>
      </c>
      <c r="BB278" s="85">
        <f t="shared" si="31"/>
        <v>7575</v>
      </c>
      <c r="BC278" s="86" t="str">
        <f t="shared" si="33"/>
        <v>INR  Seven Thousand Five Hundred &amp; Seventy Five  Only</v>
      </c>
      <c r="BD278" s="97">
        <v>750</v>
      </c>
      <c r="BE278" s="96">
        <f t="shared" si="32"/>
        <v>757.5</v>
      </c>
      <c r="BF278" s="96">
        <f t="shared" si="34"/>
        <v>7500</v>
      </c>
      <c r="BG278" s="96"/>
      <c r="IC278" s="16"/>
      <c r="ID278" s="16"/>
      <c r="IE278" s="16"/>
      <c r="IF278" s="16"/>
      <c r="IG278" s="16"/>
    </row>
    <row r="279" spans="1:241" s="15" customFormat="1" ht="34.5" customHeight="1">
      <c r="A279" s="90">
        <v>267</v>
      </c>
      <c r="B279" s="71" t="s">
        <v>668</v>
      </c>
      <c r="C279" s="72" t="s">
        <v>333</v>
      </c>
      <c r="D279" s="73">
        <v>20</v>
      </c>
      <c r="E279" s="74" t="s">
        <v>293</v>
      </c>
      <c r="F279" s="75">
        <v>68.68</v>
      </c>
      <c r="G279" s="76"/>
      <c r="H279" s="77"/>
      <c r="I279" s="78" t="s">
        <v>39</v>
      </c>
      <c r="J279" s="79">
        <f t="shared" si="30"/>
        <v>1</v>
      </c>
      <c r="K279" s="80" t="s">
        <v>64</v>
      </c>
      <c r="L279" s="80" t="s">
        <v>7</v>
      </c>
      <c r="M279" s="81"/>
      <c r="N279" s="76"/>
      <c r="O279" s="76"/>
      <c r="P279" s="82"/>
      <c r="Q279" s="76"/>
      <c r="R279" s="76"/>
      <c r="S279" s="82"/>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83"/>
      <c r="AU279" s="83"/>
      <c r="AV279" s="83"/>
      <c r="AW279" s="83"/>
      <c r="AX279" s="83"/>
      <c r="AY279" s="83"/>
      <c r="AZ279" s="83"/>
      <c r="BA279" s="84">
        <f t="shared" si="35"/>
        <v>1373.6</v>
      </c>
      <c r="BB279" s="85">
        <f t="shared" si="31"/>
        <v>1373.6</v>
      </c>
      <c r="BC279" s="86" t="str">
        <f t="shared" si="33"/>
        <v>INR  One Thousand Three Hundred &amp; Seventy Three  and Paise Sixty Only</v>
      </c>
      <c r="BD279" s="97">
        <v>68</v>
      </c>
      <c r="BE279" s="96">
        <f t="shared" si="32"/>
        <v>68.68</v>
      </c>
      <c r="BF279" s="96">
        <f t="shared" si="34"/>
        <v>1360</v>
      </c>
      <c r="BG279" s="96"/>
      <c r="IC279" s="16"/>
      <c r="ID279" s="16"/>
      <c r="IE279" s="16"/>
      <c r="IF279" s="16"/>
      <c r="IG279" s="16"/>
    </row>
    <row r="280" spans="1:241" s="15" customFormat="1" ht="35.25" customHeight="1">
      <c r="A280" s="70">
        <v>268</v>
      </c>
      <c r="B280" s="71" t="s">
        <v>669</v>
      </c>
      <c r="C280" s="72" t="s">
        <v>334</v>
      </c>
      <c r="D280" s="73">
        <v>6</v>
      </c>
      <c r="E280" s="74" t="s">
        <v>297</v>
      </c>
      <c r="F280" s="75">
        <v>9145.55</v>
      </c>
      <c r="G280" s="76"/>
      <c r="H280" s="77"/>
      <c r="I280" s="78" t="s">
        <v>39</v>
      </c>
      <c r="J280" s="79">
        <f t="shared" si="30"/>
        <v>1</v>
      </c>
      <c r="K280" s="80" t="s">
        <v>64</v>
      </c>
      <c r="L280" s="80" t="s">
        <v>7</v>
      </c>
      <c r="M280" s="81"/>
      <c r="N280" s="76"/>
      <c r="O280" s="76"/>
      <c r="P280" s="82"/>
      <c r="Q280" s="76"/>
      <c r="R280" s="76"/>
      <c r="S280" s="82"/>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83"/>
      <c r="AU280" s="83"/>
      <c r="AV280" s="83"/>
      <c r="AW280" s="83"/>
      <c r="AX280" s="83"/>
      <c r="AY280" s="83"/>
      <c r="AZ280" s="83"/>
      <c r="BA280" s="84">
        <f t="shared" si="35"/>
        <v>54873.3</v>
      </c>
      <c r="BB280" s="85">
        <f t="shared" si="31"/>
        <v>54873.3</v>
      </c>
      <c r="BC280" s="86" t="str">
        <f t="shared" si="33"/>
        <v>INR  Fifty Four Thousand Eight Hundred &amp; Seventy Three  and Paise Thirty Only</v>
      </c>
      <c r="BD280" s="97">
        <v>9055</v>
      </c>
      <c r="BE280" s="96">
        <f t="shared" si="32"/>
        <v>9145.55</v>
      </c>
      <c r="BF280" s="96">
        <f t="shared" si="34"/>
        <v>54330</v>
      </c>
      <c r="BG280" s="96"/>
      <c r="IC280" s="16"/>
      <c r="ID280" s="16"/>
      <c r="IE280" s="16"/>
      <c r="IF280" s="16"/>
      <c r="IG280" s="16"/>
    </row>
    <row r="281" spans="1:241" s="15" customFormat="1" ht="39.75" customHeight="1">
      <c r="A281" s="90">
        <v>269</v>
      </c>
      <c r="B281" s="71" t="s">
        <v>670</v>
      </c>
      <c r="C281" s="72" t="s">
        <v>335</v>
      </c>
      <c r="D281" s="73">
        <v>14</v>
      </c>
      <c r="E281" s="74" t="s">
        <v>297</v>
      </c>
      <c r="F281" s="75">
        <v>6532.68</v>
      </c>
      <c r="G281" s="76"/>
      <c r="H281" s="77"/>
      <c r="I281" s="78" t="s">
        <v>39</v>
      </c>
      <c r="J281" s="79">
        <f t="shared" si="30"/>
        <v>1</v>
      </c>
      <c r="K281" s="80" t="s">
        <v>64</v>
      </c>
      <c r="L281" s="80" t="s">
        <v>7</v>
      </c>
      <c r="M281" s="81"/>
      <c r="N281" s="76"/>
      <c r="O281" s="76"/>
      <c r="P281" s="82"/>
      <c r="Q281" s="76"/>
      <c r="R281" s="76"/>
      <c r="S281" s="82"/>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c r="AX281" s="83"/>
      <c r="AY281" s="83"/>
      <c r="AZ281" s="83"/>
      <c r="BA281" s="84">
        <f t="shared" si="35"/>
        <v>91457.52</v>
      </c>
      <c r="BB281" s="85">
        <f t="shared" si="31"/>
        <v>91457.52</v>
      </c>
      <c r="BC281" s="86" t="str">
        <f t="shared" si="33"/>
        <v>INR  Ninety One Thousand Four Hundred &amp; Fifty Seven  and Paise Fifty Two Only</v>
      </c>
      <c r="BD281" s="97">
        <v>6468</v>
      </c>
      <c r="BE281" s="96">
        <f t="shared" si="32"/>
        <v>6532.68</v>
      </c>
      <c r="BF281" s="96">
        <f t="shared" si="34"/>
        <v>90552</v>
      </c>
      <c r="BG281" s="96"/>
      <c r="IC281" s="16"/>
      <c r="ID281" s="16"/>
      <c r="IE281" s="16"/>
      <c r="IF281" s="16"/>
      <c r="IG281" s="16"/>
    </row>
    <row r="282" spans="1:241" s="15" customFormat="1" ht="35.25" customHeight="1">
      <c r="A282" s="70">
        <v>270</v>
      </c>
      <c r="B282" s="71" t="s">
        <v>671</v>
      </c>
      <c r="C282" s="72" t="s">
        <v>336</v>
      </c>
      <c r="D282" s="73">
        <v>2</v>
      </c>
      <c r="E282" s="74" t="s">
        <v>297</v>
      </c>
      <c r="F282" s="75">
        <v>8711.25</v>
      </c>
      <c r="G282" s="76"/>
      <c r="H282" s="77"/>
      <c r="I282" s="78" t="s">
        <v>39</v>
      </c>
      <c r="J282" s="79">
        <f>IF(I282="Less(-)",-1,1)</f>
        <v>1</v>
      </c>
      <c r="K282" s="80" t="s">
        <v>64</v>
      </c>
      <c r="L282" s="80" t="s">
        <v>7</v>
      </c>
      <c r="M282" s="81"/>
      <c r="N282" s="76"/>
      <c r="O282" s="76"/>
      <c r="P282" s="82"/>
      <c r="Q282" s="76"/>
      <c r="R282" s="76"/>
      <c r="S282" s="82"/>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c r="AX282" s="83"/>
      <c r="AY282" s="83"/>
      <c r="AZ282" s="83"/>
      <c r="BA282" s="84">
        <f t="shared" si="35"/>
        <v>17422.5</v>
      </c>
      <c r="BB282" s="85">
        <f>BA282+SUM(N282:AZ282)</f>
        <v>17422.5</v>
      </c>
      <c r="BC282" s="86" t="str">
        <f>SpellNumber(L282,BB282)</f>
        <v>INR  Seventeen Thousand Four Hundred &amp; Twenty Two  and Paise Fifty Only</v>
      </c>
      <c r="BD282" s="97">
        <v>8625</v>
      </c>
      <c r="BE282" s="96">
        <f t="shared" si="32"/>
        <v>8711.25</v>
      </c>
      <c r="BF282" s="96">
        <f t="shared" si="34"/>
        <v>17250</v>
      </c>
      <c r="BG282" s="96"/>
      <c r="IC282" s="16"/>
      <c r="ID282" s="16"/>
      <c r="IE282" s="16"/>
      <c r="IF282" s="16"/>
      <c r="IG282" s="16"/>
    </row>
    <row r="283" spans="1:241" s="15" customFormat="1" ht="39.75" customHeight="1">
      <c r="A283" s="90">
        <v>271</v>
      </c>
      <c r="B283" s="71" t="s">
        <v>672</v>
      </c>
      <c r="C283" s="72" t="s">
        <v>337</v>
      </c>
      <c r="D283" s="73">
        <v>1</v>
      </c>
      <c r="E283" s="74" t="s">
        <v>297</v>
      </c>
      <c r="F283" s="75">
        <v>7578.03</v>
      </c>
      <c r="G283" s="76"/>
      <c r="H283" s="77"/>
      <c r="I283" s="78" t="s">
        <v>39</v>
      </c>
      <c r="J283" s="79">
        <f>IF(I283="Less(-)",-1,1)</f>
        <v>1</v>
      </c>
      <c r="K283" s="80" t="s">
        <v>64</v>
      </c>
      <c r="L283" s="80" t="s">
        <v>7</v>
      </c>
      <c r="M283" s="81"/>
      <c r="N283" s="76"/>
      <c r="O283" s="76"/>
      <c r="P283" s="82"/>
      <c r="Q283" s="76"/>
      <c r="R283" s="76"/>
      <c r="S283" s="82"/>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4">
        <f t="shared" si="35"/>
        <v>7578.03</v>
      </c>
      <c r="BB283" s="85">
        <f>BA283+SUM(N283:AZ283)</f>
        <v>7578.03</v>
      </c>
      <c r="BC283" s="86" t="str">
        <f>SpellNumber(L283,BB283)</f>
        <v>INR  Seven Thousand Five Hundred &amp; Seventy Eight  and Paise Three Only</v>
      </c>
      <c r="BD283" s="97">
        <v>7503</v>
      </c>
      <c r="BE283" s="96">
        <f t="shared" si="32"/>
        <v>7578.03</v>
      </c>
      <c r="BF283" s="96">
        <f t="shared" si="34"/>
        <v>7503</v>
      </c>
      <c r="BG283" s="96"/>
      <c r="IC283" s="16"/>
      <c r="ID283" s="16"/>
      <c r="IE283" s="16"/>
      <c r="IF283" s="16"/>
      <c r="IG283" s="16"/>
    </row>
    <row r="284" spans="1:241" s="15" customFormat="1" ht="303.75" customHeight="1">
      <c r="A284" s="70">
        <v>272</v>
      </c>
      <c r="B284" s="71" t="s">
        <v>673</v>
      </c>
      <c r="C284" s="72" t="s">
        <v>338</v>
      </c>
      <c r="D284" s="68"/>
      <c r="E284" s="46"/>
      <c r="F284" s="47"/>
      <c r="G284" s="48"/>
      <c r="H284" s="48"/>
      <c r="I284" s="47"/>
      <c r="J284" s="49"/>
      <c r="K284" s="50"/>
      <c r="L284" s="50"/>
      <c r="M284" s="51"/>
      <c r="N284" s="52"/>
      <c r="O284" s="52"/>
      <c r="P284" s="53"/>
      <c r="Q284" s="52"/>
      <c r="R284" s="52"/>
      <c r="S284" s="53"/>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5"/>
      <c r="BB284" s="56"/>
      <c r="BC284" s="57"/>
      <c r="BD284" s="98"/>
      <c r="BE284" s="96">
        <f t="shared" si="32"/>
        <v>0</v>
      </c>
      <c r="BF284" s="96">
        <f t="shared" si="34"/>
        <v>0</v>
      </c>
      <c r="BG284" s="96"/>
      <c r="IC284" s="16"/>
      <c r="ID284" s="16"/>
      <c r="IE284" s="16"/>
      <c r="IF284" s="16"/>
      <c r="IG284" s="16"/>
    </row>
    <row r="285" spans="1:241" s="15" customFormat="1" ht="321" customHeight="1">
      <c r="A285" s="90">
        <v>273</v>
      </c>
      <c r="B285" s="71" t="s">
        <v>674</v>
      </c>
      <c r="C285" s="72" t="s">
        <v>339</v>
      </c>
      <c r="D285" s="73">
        <v>1</v>
      </c>
      <c r="E285" s="74" t="s">
        <v>584</v>
      </c>
      <c r="F285" s="75">
        <v>118675</v>
      </c>
      <c r="G285" s="76"/>
      <c r="H285" s="77"/>
      <c r="I285" s="78" t="s">
        <v>39</v>
      </c>
      <c r="J285" s="79">
        <f>IF(I285="Less(-)",-1,1)</f>
        <v>1</v>
      </c>
      <c r="K285" s="80" t="s">
        <v>64</v>
      </c>
      <c r="L285" s="80" t="s">
        <v>7</v>
      </c>
      <c r="M285" s="81"/>
      <c r="N285" s="76"/>
      <c r="O285" s="76"/>
      <c r="P285" s="82"/>
      <c r="Q285" s="76"/>
      <c r="R285" s="76"/>
      <c r="S285" s="82"/>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83"/>
      <c r="AY285" s="83"/>
      <c r="AZ285" s="83"/>
      <c r="BA285" s="84">
        <f t="shared" si="35"/>
        <v>118675</v>
      </c>
      <c r="BB285" s="85">
        <f>BA285+SUM(N285:AZ285)</f>
        <v>118675</v>
      </c>
      <c r="BC285" s="86" t="str">
        <f>SpellNumber(L285,BB285)</f>
        <v>INR  One Lakh Eighteen Thousand Six Hundred &amp; Seventy Five  Only</v>
      </c>
      <c r="BD285" s="98">
        <v>117500</v>
      </c>
      <c r="BE285" s="96">
        <f t="shared" si="32"/>
        <v>118675</v>
      </c>
      <c r="BF285" s="96">
        <f t="shared" si="34"/>
        <v>117500</v>
      </c>
      <c r="BG285" s="96"/>
      <c r="IC285" s="16"/>
      <c r="ID285" s="16"/>
      <c r="IE285" s="16"/>
      <c r="IF285" s="16"/>
      <c r="IG285" s="16"/>
    </row>
    <row r="286" spans="1:241" s="15" customFormat="1" ht="350.25" customHeight="1">
      <c r="A286" s="70">
        <v>274</v>
      </c>
      <c r="B286" s="71" t="s">
        <v>675</v>
      </c>
      <c r="C286" s="72" t="s">
        <v>340</v>
      </c>
      <c r="D286" s="68"/>
      <c r="E286" s="46"/>
      <c r="F286" s="47"/>
      <c r="G286" s="48"/>
      <c r="H286" s="48"/>
      <c r="I286" s="47"/>
      <c r="J286" s="49"/>
      <c r="K286" s="50"/>
      <c r="L286" s="50"/>
      <c r="M286" s="51"/>
      <c r="N286" s="52"/>
      <c r="O286" s="52"/>
      <c r="P286" s="53"/>
      <c r="Q286" s="52"/>
      <c r="R286" s="52"/>
      <c r="S286" s="53"/>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5"/>
      <c r="BB286" s="56"/>
      <c r="BC286" s="57"/>
      <c r="BD286" s="98"/>
      <c r="BE286" s="96">
        <f t="shared" si="32"/>
        <v>0</v>
      </c>
      <c r="BF286" s="96">
        <f t="shared" si="34"/>
        <v>0</v>
      </c>
      <c r="BG286" s="96"/>
      <c r="IC286" s="16"/>
      <c r="ID286" s="16"/>
      <c r="IE286" s="16"/>
      <c r="IF286" s="16"/>
      <c r="IG286" s="16"/>
    </row>
    <row r="287" spans="1:241" s="15" customFormat="1" ht="334.5" customHeight="1">
      <c r="A287" s="90">
        <v>275</v>
      </c>
      <c r="B287" s="71" t="s">
        <v>676</v>
      </c>
      <c r="C287" s="72" t="s">
        <v>341</v>
      </c>
      <c r="D287" s="68"/>
      <c r="E287" s="46"/>
      <c r="F287" s="47"/>
      <c r="G287" s="48"/>
      <c r="H287" s="48"/>
      <c r="I287" s="47"/>
      <c r="J287" s="49"/>
      <c r="K287" s="50"/>
      <c r="L287" s="50"/>
      <c r="M287" s="51"/>
      <c r="N287" s="52"/>
      <c r="O287" s="52"/>
      <c r="P287" s="53"/>
      <c r="Q287" s="52"/>
      <c r="R287" s="52"/>
      <c r="S287" s="53"/>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5"/>
      <c r="BB287" s="56"/>
      <c r="BC287" s="57"/>
      <c r="BD287" s="98"/>
      <c r="BE287" s="96">
        <f t="shared" si="32"/>
        <v>0</v>
      </c>
      <c r="BF287" s="96">
        <f t="shared" si="34"/>
        <v>0</v>
      </c>
      <c r="BG287" s="96"/>
      <c r="IC287" s="16"/>
      <c r="ID287" s="16"/>
      <c r="IE287" s="16"/>
      <c r="IF287" s="16"/>
      <c r="IG287" s="16"/>
    </row>
    <row r="288" spans="1:241" s="15" customFormat="1" ht="303.75" customHeight="1">
      <c r="A288" s="70">
        <v>276</v>
      </c>
      <c r="B288" s="71" t="s">
        <v>677</v>
      </c>
      <c r="C288" s="72" t="s">
        <v>342</v>
      </c>
      <c r="D288" s="68"/>
      <c r="E288" s="46"/>
      <c r="F288" s="47"/>
      <c r="G288" s="48"/>
      <c r="H288" s="48"/>
      <c r="I288" s="47"/>
      <c r="J288" s="49"/>
      <c r="K288" s="50"/>
      <c r="L288" s="50"/>
      <c r="M288" s="51"/>
      <c r="N288" s="52"/>
      <c r="O288" s="52"/>
      <c r="P288" s="53"/>
      <c r="Q288" s="52"/>
      <c r="R288" s="52"/>
      <c r="S288" s="53"/>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5"/>
      <c r="BB288" s="56"/>
      <c r="BC288" s="57"/>
      <c r="BD288" s="98"/>
      <c r="BE288" s="96">
        <f t="shared" si="32"/>
        <v>0</v>
      </c>
      <c r="BF288" s="96">
        <f t="shared" si="34"/>
        <v>0</v>
      </c>
      <c r="BG288" s="96"/>
      <c r="IC288" s="16"/>
      <c r="ID288" s="16"/>
      <c r="IE288" s="16"/>
      <c r="IF288" s="16"/>
      <c r="IG288" s="16"/>
    </row>
    <row r="289" spans="1:241" s="15" customFormat="1" ht="97.5" customHeight="1">
      <c r="A289" s="90">
        <v>277</v>
      </c>
      <c r="B289" s="71" t="s">
        <v>678</v>
      </c>
      <c r="C289" s="72" t="s">
        <v>343</v>
      </c>
      <c r="D289" s="73">
        <v>1</v>
      </c>
      <c r="E289" s="74" t="s">
        <v>297</v>
      </c>
      <c r="F289" s="75">
        <v>393077.86</v>
      </c>
      <c r="G289" s="76"/>
      <c r="H289" s="77"/>
      <c r="I289" s="78" t="s">
        <v>39</v>
      </c>
      <c r="J289" s="79">
        <f>IF(I289="Less(-)",-1,1)</f>
        <v>1</v>
      </c>
      <c r="K289" s="80" t="s">
        <v>64</v>
      </c>
      <c r="L289" s="80" t="s">
        <v>7</v>
      </c>
      <c r="M289" s="81"/>
      <c r="N289" s="76"/>
      <c r="O289" s="76"/>
      <c r="P289" s="82"/>
      <c r="Q289" s="76"/>
      <c r="R289" s="76"/>
      <c r="S289" s="82"/>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4">
        <f t="shared" si="35"/>
        <v>393077.86</v>
      </c>
      <c r="BB289" s="85">
        <f>BA289+SUM(N289:AZ289)</f>
        <v>393077.86</v>
      </c>
      <c r="BC289" s="86" t="str">
        <f>SpellNumber(L289,BB289)</f>
        <v>INR  Three Lakh Ninety Three Thousand  &amp;Seventy Seven  and Paise Eighty Six Only</v>
      </c>
      <c r="BD289" s="97">
        <v>389186</v>
      </c>
      <c r="BE289" s="96">
        <f t="shared" si="32"/>
        <v>393077.86</v>
      </c>
      <c r="BF289" s="96">
        <f t="shared" si="34"/>
        <v>389186</v>
      </c>
      <c r="BG289" s="96"/>
      <c r="IC289" s="16"/>
      <c r="ID289" s="16"/>
      <c r="IE289" s="16"/>
      <c r="IF289" s="16"/>
      <c r="IG289" s="16"/>
    </row>
    <row r="290" spans="1:241" s="15" customFormat="1" ht="45.75" customHeight="1">
      <c r="A290" s="70">
        <v>278</v>
      </c>
      <c r="B290" s="71" t="s">
        <v>679</v>
      </c>
      <c r="C290" s="72" t="s">
        <v>344</v>
      </c>
      <c r="D290" s="73">
        <v>18</v>
      </c>
      <c r="E290" s="74" t="s">
        <v>293</v>
      </c>
      <c r="F290" s="75">
        <v>3030</v>
      </c>
      <c r="G290" s="76"/>
      <c r="H290" s="77"/>
      <c r="I290" s="78" t="s">
        <v>39</v>
      </c>
      <c r="J290" s="79">
        <f t="shared" si="30"/>
        <v>1</v>
      </c>
      <c r="K290" s="80" t="s">
        <v>64</v>
      </c>
      <c r="L290" s="80" t="s">
        <v>7</v>
      </c>
      <c r="M290" s="81"/>
      <c r="N290" s="76"/>
      <c r="O290" s="76"/>
      <c r="P290" s="82"/>
      <c r="Q290" s="76"/>
      <c r="R290" s="76"/>
      <c r="S290" s="82"/>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4">
        <f t="shared" si="35"/>
        <v>54540</v>
      </c>
      <c r="BB290" s="85">
        <f t="shared" si="31"/>
        <v>54540</v>
      </c>
      <c r="BC290" s="86" t="str">
        <f t="shared" si="33"/>
        <v>INR  Fifty Four Thousand Five Hundred &amp; Forty  Only</v>
      </c>
      <c r="BD290" s="97">
        <v>3000</v>
      </c>
      <c r="BE290" s="96">
        <f t="shared" si="32"/>
        <v>3030</v>
      </c>
      <c r="BF290" s="96">
        <f t="shared" si="34"/>
        <v>54000</v>
      </c>
      <c r="BG290" s="96"/>
      <c r="IC290" s="16"/>
      <c r="ID290" s="16"/>
      <c r="IE290" s="16"/>
      <c r="IF290" s="16"/>
      <c r="IG290" s="16"/>
    </row>
    <row r="291" spans="1:241" s="15" customFormat="1" ht="46.5" customHeight="1">
      <c r="A291" s="90">
        <v>279</v>
      </c>
      <c r="B291" s="71" t="s">
        <v>680</v>
      </c>
      <c r="C291" s="72" t="s">
        <v>345</v>
      </c>
      <c r="D291" s="73">
        <v>1</v>
      </c>
      <c r="E291" s="74" t="s">
        <v>584</v>
      </c>
      <c r="F291" s="75">
        <v>30300</v>
      </c>
      <c r="G291" s="76"/>
      <c r="H291" s="77"/>
      <c r="I291" s="78" t="s">
        <v>39</v>
      </c>
      <c r="J291" s="79">
        <f t="shared" si="30"/>
        <v>1</v>
      </c>
      <c r="K291" s="80" t="s">
        <v>64</v>
      </c>
      <c r="L291" s="80" t="s">
        <v>7</v>
      </c>
      <c r="M291" s="81"/>
      <c r="N291" s="76"/>
      <c r="O291" s="76"/>
      <c r="P291" s="82"/>
      <c r="Q291" s="76"/>
      <c r="R291" s="76"/>
      <c r="S291" s="82"/>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4">
        <f t="shared" si="35"/>
        <v>30300</v>
      </c>
      <c r="BB291" s="85">
        <f t="shared" si="31"/>
        <v>30300</v>
      </c>
      <c r="BC291" s="86" t="str">
        <f t="shared" si="33"/>
        <v>INR  Thirty Thousand Three Hundred    Only</v>
      </c>
      <c r="BD291" s="97">
        <v>30000</v>
      </c>
      <c r="BE291" s="96">
        <f t="shared" si="32"/>
        <v>30300</v>
      </c>
      <c r="BF291" s="96">
        <f t="shared" si="34"/>
        <v>30000</v>
      </c>
      <c r="BG291" s="96"/>
      <c r="IC291" s="16"/>
      <c r="ID291" s="16"/>
      <c r="IE291" s="16"/>
      <c r="IF291" s="16"/>
      <c r="IG291" s="16"/>
    </row>
    <row r="292" spans="1:241" s="15" customFormat="1" ht="109.5" customHeight="1">
      <c r="A292" s="70">
        <v>280</v>
      </c>
      <c r="B292" s="71" t="s">
        <v>681</v>
      </c>
      <c r="C292" s="72" t="s">
        <v>346</v>
      </c>
      <c r="D292" s="73">
        <v>1</v>
      </c>
      <c r="E292" s="74" t="s">
        <v>297</v>
      </c>
      <c r="F292" s="75">
        <v>35870.15</v>
      </c>
      <c r="G292" s="76"/>
      <c r="H292" s="77"/>
      <c r="I292" s="78" t="s">
        <v>39</v>
      </c>
      <c r="J292" s="79">
        <f t="shared" si="30"/>
        <v>1</v>
      </c>
      <c r="K292" s="80" t="s">
        <v>64</v>
      </c>
      <c r="L292" s="80" t="s">
        <v>7</v>
      </c>
      <c r="M292" s="81"/>
      <c r="N292" s="76"/>
      <c r="O292" s="76"/>
      <c r="P292" s="82"/>
      <c r="Q292" s="76"/>
      <c r="R292" s="76"/>
      <c r="S292" s="82"/>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c r="AP292" s="83"/>
      <c r="AQ292" s="83"/>
      <c r="AR292" s="83"/>
      <c r="AS292" s="83"/>
      <c r="AT292" s="83"/>
      <c r="AU292" s="83"/>
      <c r="AV292" s="83"/>
      <c r="AW292" s="83"/>
      <c r="AX292" s="83"/>
      <c r="AY292" s="83"/>
      <c r="AZ292" s="83"/>
      <c r="BA292" s="84">
        <f t="shared" si="35"/>
        <v>35870.15</v>
      </c>
      <c r="BB292" s="85">
        <f t="shared" si="31"/>
        <v>35870.15</v>
      </c>
      <c r="BC292" s="86" t="str">
        <f aca="true" t="shared" si="36" ref="BC292:BC305">SpellNumber(L292,BB292)</f>
        <v>INR  Thirty Five Thousand Eight Hundred &amp; Seventy  and Paise Fifteen Only</v>
      </c>
      <c r="BD292" s="97">
        <v>35515</v>
      </c>
      <c r="BE292" s="96">
        <f t="shared" si="32"/>
        <v>35870.15</v>
      </c>
      <c r="BF292" s="96">
        <f t="shared" si="34"/>
        <v>35515</v>
      </c>
      <c r="BG292" s="96"/>
      <c r="IC292" s="16"/>
      <c r="ID292" s="16"/>
      <c r="IE292" s="16"/>
      <c r="IF292" s="16"/>
      <c r="IG292" s="16"/>
    </row>
    <row r="293" spans="1:241" s="15" customFormat="1" ht="95.25" customHeight="1">
      <c r="A293" s="90">
        <v>281</v>
      </c>
      <c r="B293" s="71" t="s">
        <v>682</v>
      </c>
      <c r="C293" s="72" t="s">
        <v>347</v>
      </c>
      <c r="D293" s="73">
        <v>1</v>
      </c>
      <c r="E293" s="74" t="s">
        <v>297</v>
      </c>
      <c r="F293" s="75">
        <v>3927.89</v>
      </c>
      <c r="G293" s="76"/>
      <c r="H293" s="77"/>
      <c r="I293" s="78" t="s">
        <v>39</v>
      </c>
      <c r="J293" s="79">
        <f t="shared" si="30"/>
        <v>1</v>
      </c>
      <c r="K293" s="80" t="s">
        <v>64</v>
      </c>
      <c r="L293" s="80" t="s">
        <v>7</v>
      </c>
      <c r="M293" s="81"/>
      <c r="N293" s="76"/>
      <c r="O293" s="76"/>
      <c r="P293" s="82"/>
      <c r="Q293" s="76"/>
      <c r="R293" s="76"/>
      <c r="S293" s="82"/>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c r="AP293" s="83"/>
      <c r="AQ293" s="83"/>
      <c r="AR293" s="83"/>
      <c r="AS293" s="83"/>
      <c r="AT293" s="83"/>
      <c r="AU293" s="83"/>
      <c r="AV293" s="83"/>
      <c r="AW293" s="83"/>
      <c r="AX293" s="83"/>
      <c r="AY293" s="83"/>
      <c r="AZ293" s="83"/>
      <c r="BA293" s="84">
        <f t="shared" si="35"/>
        <v>3927.89</v>
      </c>
      <c r="BB293" s="85">
        <f t="shared" si="31"/>
        <v>3927.89</v>
      </c>
      <c r="BC293" s="86" t="str">
        <f t="shared" si="36"/>
        <v>INR  Three Thousand Nine Hundred &amp; Twenty Seven  and Paise Eighty Nine Only</v>
      </c>
      <c r="BD293" s="97">
        <v>3889</v>
      </c>
      <c r="BE293" s="96">
        <f t="shared" si="32"/>
        <v>3927.89</v>
      </c>
      <c r="BF293" s="96">
        <f t="shared" si="34"/>
        <v>3889</v>
      </c>
      <c r="BG293" s="96"/>
      <c r="IC293" s="16"/>
      <c r="ID293" s="16"/>
      <c r="IE293" s="16"/>
      <c r="IF293" s="16"/>
      <c r="IG293" s="16"/>
    </row>
    <row r="294" spans="1:241" s="15" customFormat="1" ht="139.5" customHeight="1">
      <c r="A294" s="70">
        <v>282</v>
      </c>
      <c r="B294" s="71" t="s">
        <v>683</v>
      </c>
      <c r="C294" s="72" t="s">
        <v>348</v>
      </c>
      <c r="D294" s="73">
        <v>1</v>
      </c>
      <c r="E294" s="74" t="s">
        <v>297</v>
      </c>
      <c r="F294" s="75">
        <v>1515</v>
      </c>
      <c r="G294" s="76"/>
      <c r="H294" s="77"/>
      <c r="I294" s="78" t="s">
        <v>39</v>
      </c>
      <c r="J294" s="79">
        <f t="shared" si="30"/>
        <v>1</v>
      </c>
      <c r="K294" s="80" t="s">
        <v>64</v>
      </c>
      <c r="L294" s="80" t="s">
        <v>7</v>
      </c>
      <c r="M294" s="81"/>
      <c r="N294" s="76"/>
      <c r="O294" s="76"/>
      <c r="P294" s="82"/>
      <c r="Q294" s="76"/>
      <c r="R294" s="76"/>
      <c r="S294" s="82"/>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c r="AP294" s="83"/>
      <c r="AQ294" s="83"/>
      <c r="AR294" s="83"/>
      <c r="AS294" s="83"/>
      <c r="AT294" s="83"/>
      <c r="AU294" s="83"/>
      <c r="AV294" s="83"/>
      <c r="AW294" s="83"/>
      <c r="AX294" s="83"/>
      <c r="AY294" s="83"/>
      <c r="AZ294" s="83"/>
      <c r="BA294" s="84">
        <f t="shared" si="35"/>
        <v>1515</v>
      </c>
      <c r="BB294" s="85">
        <f t="shared" si="31"/>
        <v>1515</v>
      </c>
      <c r="BC294" s="86" t="str">
        <f t="shared" si="36"/>
        <v>INR  One Thousand Five Hundred &amp; Fifteen  Only</v>
      </c>
      <c r="BD294" s="97">
        <v>1500</v>
      </c>
      <c r="BE294" s="96">
        <f t="shared" si="32"/>
        <v>1515</v>
      </c>
      <c r="BF294" s="96">
        <f t="shared" si="34"/>
        <v>1500</v>
      </c>
      <c r="BG294" s="96"/>
      <c r="IC294" s="16"/>
      <c r="ID294" s="16"/>
      <c r="IE294" s="16"/>
      <c r="IF294" s="16"/>
      <c r="IG294" s="16"/>
    </row>
    <row r="295" spans="1:241" s="15" customFormat="1" ht="33" customHeight="1">
      <c r="A295" s="90">
        <v>283</v>
      </c>
      <c r="B295" s="71" t="s">
        <v>684</v>
      </c>
      <c r="C295" s="72" t="s">
        <v>349</v>
      </c>
      <c r="D295" s="73">
        <v>70</v>
      </c>
      <c r="E295" s="74" t="s">
        <v>293</v>
      </c>
      <c r="F295" s="75">
        <v>86.1</v>
      </c>
      <c r="G295" s="76"/>
      <c r="H295" s="77"/>
      <c r="I295" s="78" t="s">
        <v>39</v>
      </c>
      <c r="J295" s="79">
        <f t="shared" si="30"/>
        <v>1</v>
      </c>
      <c r="K295" s="80" t="s">
        <v>64</v>
      </c>
      <c r="L295" s="80" t="s">
        <v>7</v>
      </c>
      <c r="M295" s="81"/>
      <c r="N295" s="76"/>
      <c r="O295" s="76"/>
      <c r="P295" s="82"/>
      <c r="Q295" s="76"/>
      <c r="R295" s="76"/>
      <c r="S295" s="82"/>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c r="AX295" s="83"/>
      <c r="AY295" s="83"/>
      <c r="AZ295" s="83"/>
      <c r="BA295" s="84">
        <f t="shared" si="35"/>
        <v>6027</v>
      </c>
      <c r="BB295" s="85">
        <f t="shared" si="31"/>
        <v>6027</v>
      </c>
      <c r="BC295" s="86" t="str">
        <f t="shared" si="36"/>
        <v>INR  Six Thousand  &amp;Twenty Seven  Only</v>
      </c>
      <c r="BD295" s="97">
        <v>85.25</v>
      </c>
      <c r="BE295" s="96">
        <f t="shared" si="32"/>
        <v>86.1</v>
      </c>
      <c r="BF295" s="96">
        <f t="shared" si="34"/>
        <v>5967.5</v>
      </c>
      <c r="BG295" s="96"/>
      <c r="IC295" s="16"/>
      <c r="ID295" s="16"/>
      <c r="IE295" s="16"/>
      <c r="IF295" s="16"/>
      <c r="IG295" s="16"/>
    </row>
    <row r="296" spans="1:241" s="15" customFormat="1" ht="90">
      <c r="A296" s="70">
        <v>284</v>
      </c>
      <c r="B296" s="71" t="s">
        <v>685</v>
      </c>
      <c r="C296" s="72" t="s">
        <v>350</v>
      </c>
      <c r="D296" s="73">
        <v>50</v>
      </c>
      <c r="E296" s="74" t="s">
        <v>293</v>
      </c>
      <c r="F296" s="75">
        <v>545.4</v>
      </c>
      <c r="G296" s="76"/>
      <c r="H296" s="77"/>
      <c r="I296" s="78" t="s">
        <v>39</v>
      </c>
      <c r="J296" s="79">
        <f t="shared" si="30"/>
        <v>1</v>
      </c>
      <c r="K296" s="80" t="s">
        <v>64</v>
      </c>
      <c r="L296" s="80" t="s">
        <v>7</v>
      </c>
      <c r="M296" s="81"/>
      <c r="N296" s="76"/>
      <c r="O296" s="76"/>
      <c r="P296" s="82"/>
      <c r="Q296" s="76"/>
      <c r="R296" s="76"/>
      <c r="S296" s="82"/>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83"/>
      <c r="AU296" s="83"/>
      <c r="AV296" s="83"/>
      <c r="AW296" s="83"/>
      <c r="AX296" s="83"/>
      <c r="AY296" s="83"/>
      <c r="AZ296" s="83"/>
      <c r="BA296" s="84">
        <f t="shared" si="35"/>
        <v>27270</v>
      </c>
      <c r="BB296" s="85">
        <f t="shared" si="31"/>
        <v>27270</v>
      </c>
      <c r="BC296" s="86" t="str">
        <f t="shared" si="36"/>
        <v>INR  Twenty Seven Thousand Two Hundred &amp; Seventy  Only</v>
      </c>
      <c r="BD296" s="97">
        <v>540</v>
      </c>
      <c r="BE296" s="96">
        <f t="shared" si="32"/>
        <v>545.4</v>
      </c>
      <c r="BF296" s="96">
        <f t="shared" si="34"/>
        <v>27000</v>
      </c>
      <c r="BG296" s="96"/>
      <c r="IC296" s="16"/>
      <c r="ID296" s="16"/>
      <c r="IE296" s="16"/>
      <c r="IF296" s="16"/>
      <c r="IG296" s="16"/>
    </row>
    <row r="297" spans="1:241" s="15" customFormat="1" ht="50.25" customHeight="1">
      <c r="A297" s="90">
        <v>285</v>
      </c>
      <c r="B297" s="71" t="s">
        <v>686</v>
      </c>
      <c r="C297" s="72" t="s">
        <v>351</v>
      </c>
      <c r="D297" s="73">
        <v>1</v>
      </c>
      <c r="E297" s="74" t="s">
        <v>298</v>
      </c>
      <c r="F297" s="75">
        <v>3048.18</v>
      </c>
      <c r="G297" s="76"/>
      <c r="H297" s="77"/>
      <c r="I297" s="78" t="s">
        <v>39</v>
      </c>
      <c r="J297" s="79">
        <f t="shared" si="30"/>
        <v>1</v>
      </c>
      <c r="K297" s="80" t="s">
        <v>64</v>
      </c>
      <c r="L297" s="80" t="s">
        <v>7</v>
      </c>
      <c r="M297" s="81"/>
      <c r="N297" s="76"/>
      <c r="O297" s="76"/>
      <c r="P297" s="82"/>
      <c r="Q297" s="76"/>
      <c r="R297" s="76"/>
      <c r="S297" s="82"/>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3"/>
      <c r="AQ297" s="83"/>
      <c r="AR297" s="83"/>
      <c r="AS297" s="83"/>
      <c r="AT297" s="83"/>
      <c r="AU297" s="83"/>
      <c r="AV297" s="83"/>
      <c r="AW297" s="83"/>
      <c r="AX297" s="83"/>
      <c r="AY297" s="83"/>
      <c r="AZ297" s="83"/>
      <c r="BA297" s="84">
        <f t="shared" si="35"/>
        <v>3048.18</v>
      </c>
      <c r="BB297" s="85">
        <f t="shared" si="31"/>
        <v>3048.18</v>
      </c>
      <c r="BC297" s="86" t="str">
        <f t="shared" si="36"/>
        <v>INR  Three Thousand  &amp;Forty Eight  and Paise Eighteen Only</v>
      </c>
      <c r="BD297" s="97">
        <v>3018</v>
      </c>
      <c r="BE297" s="96">
        <f t="shared" si="32"/>
        <v>3048.18</v>
      </c>
      <c r="BF297" s="96">
        <f t="shared" si="34"/>
        <v>3018</v>
      </c>
      <c r="BG297" s="96"/>
      <c r="IC297" s="16"/>
      <c r="ID297" s="16"/>
      <c r="IE297" s="16"/>
      <c r="IF297" s="16"/>
      <c r="IG297" s="16"/>
    </row>
    <row r="298" spans="1:241" s="15" customFormat="1" ht="51" customHeight="1">
      <c r="A298" s="70">
        <v>286</v>
      </c>
      <c r="B298" s="71" t="s">
        <v>687</v>
      </c>
      <c r="C298" s="72" t="s">
        <v>352</v>
      </c>
      <c r="D298" s="73">
        <v>5</v>
      </c>
      <c r="E298" s="74" t="s">
        <v>298</v>
      </c>
      <c r="F298" s="75">
        <v>2299.77</v>
      </c>
      <c r="G298" s="76"/>
      <c r="H298" s="77"/>
      <c r="I298" s="78" t="s">
        <v>39</v>
      </c>
      <c r="J298" s="79">
        <f t="shared" si="30"/>
        <v>1</v>
      </c>
      <c r="K298" s="80" t="s">
        <v>64</v>
      </c>
      <c r="L298" s="80" t="s">
        <v>7</v>
      </c>
      <c r="M298" s="81"/>
      <c r="N298" s="76"/>
      <c r="O298" s="76"/>
      <c r="P298" s="82"/>
      <c r="Q298" s="76"/>
      <c r="R298" s="76"/>
      <c r="S298" s="82"/>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83"/>
      <c r="AY298" s="83"/>
      <c r="AZ298" s="83"/>
      <c r="BA298" s="84">
        <f t="shared" si="35"/>
        <v>11498.85</v>
      </c>
      <c r="BB298" s="85">
        <f t="shared" si="31"/>
        <v>11498.85</v>
      </c>
      <c r="BC298" s="86" t="str">
        <f t="shared" si="36"/>
        <v>INR  Eleven Thousand Four Hundred &amp; Ninety Eight  and Paise Eighty Five Only</v>
      </c>
      <c r="BD298" s="97">
        <v>2277</v>
      </c>
      <c r="BE298" s="96">
        <f t="shared" si="32"/>
        <v>2299.77</v>
      </c>
      <c r="BF298" s="96">
        <f t="shared" si="34"/>
        <v>11385</v>
      </c>
      <c r="BG298" s="96"/>
      <c r="IC298" s="16"/>
      <c r="ID298" s="16"/>
      <c r="IE298" s="16"/>
      <c r="IF298" s="16"/>
      <c r="IG298" s="16"/>
    </row>
    <row r="299" spans="1:241" s="15" customFormat="1" ht="48" customHeight="1">
      <c r="A299" s="90">
        <v>287</v>
      </c>
      <c r="B299" s="71" t="s">
        <v>688</v>
      </c>
      <c r="C299" s="72" t="s">
        <v>353</v>
      </c>
      <c r="D299" s="73">
        <v>5</v>
      </c>
      <c r="E299" s="74" t="s">
        <v>298</v>
      </c>
      <c r="F299" s="75">
        <v>2385.62</v>
      </c>
      <c r="G299" s="76"/>
      <c r="H299" s="77"/>
      <c r="I299" s="78" t="s">
        <v>39</v>
      </c>
      <c r="J299" s="79">
        <f t="shared" si="30"/>
        <v>1</v>
      </c>
      <c r="K299" s="80" t="s">
        <v>64</v>
      </c>
      <c r="L299" s="80" t="s">
        <v>7</v>
      </c>
      <c r="M299" s="81"/>
      <c r="N299" s="76"/>
      <c r="O299" s="76"/>
      <c r="P299" s="82"/>
      <c r="Q299" s="76"/>
      <c r="R299" s="76"/>
      <c r="S299" s="82"/>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83"/>
      <c r="AU299" s="83"/>
      <c r="AV299" s="83"/>
      <c r="AW299" s="83"/>
      <c r="AX299" s="83"/>
      <c r="AY299" s="83"/>
      <c r="AZ299" s="83"/>
      <c r="BA299" s="84">
        <f t="shared" si="35"/>
        <v>11928.1</v>
      </c>
      <c r="BB299" s="85">
        <f t="shared" si="31"/>
        <v>11928.1</v>
      </c>
      <c r="BC299" s="86" t="str">
        <f t="shared" si="36"/>
        <v>INR  Eleven Thousand Nine Hundred &amp; Twenty Eight  and Paise Ten Only</v>
      </c>
      <c r="BD299" s="97">
        <v>2362</v>
      </c>
      <c r="BE299" s="96">
        <f t="shared" si="32"/>
        <v>2385.62</v>
      </c>
      <c r="BF299" s="96">
        <f t="shared" si="34"/>
        <v>11810</v>
      </c>
      <c r="BG299" s="96"/>
      <c r="IC299" s="16"/>
      <c r="ID299" s="16"/>
      <c r="IE299" s="16"/>
      <c r="IF299" s="16"/>
      <c r="IG299" s="16"/>
    </row>
    <row r="300" spans="1:241" s="15" customFormat="1" ht="33.75" customHeight="1">
      <c r="A300" s="70">
        <v>288</v>
      </c>
      <c r="B300" s="71" t="s">
        <v>689</v>
      </c>
      <c r="C300" s="72" t="s">
        <v>354</v>
      </c>
      <c r="D300" s="73">
        <v>6</v>
      </c>
      <c r="E300" s="74" t="s">
        <v>298</v>
      </c>
      <c r="F300" s="75">
        <v>127.26</v>
      </c>
      <c r="G300" s="76"/>
      <c r="H300" s="77"/>
      <c r="I300" s="78" t="s">
        <v>39</v>
      </c>
      <c r="J300" s="79">
        <f t="shared" si="30"/>
        <v>1</v>
      </c>
      <c r="K300" s="80" t="s">
        <v>64</v>
      </c>
      <c r="L300" s="80" t="s">
        <v>7</v>
      </c>
      <c r="M300" s="81"/>
      <c r="N300" s="76"/>
      <c r="O300" s="76"/>
      <c r="P300" s="82"/>
      <c r="Q300" s="76"/>
      <c r="R300" s="76"/>
      <c r="S300" s="82"/>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4">
        <f t="shared" si="35"/>
        <v>763.56</v>
      </c>
      <c r="BB300" s="85">
        <f t="shared" si="31"/>
        <v>763.56</v>
      </c>
      <c r="BC300" s="86" t="str">
        <f t="shared" si="36"/>
        <v>INR  Seven Hundred &amp; Sixty Three  and Paise Fifty Six Only</v>
      </c>
      <c r="BD300" s="97">
        <v>126</v>
      </c>
      <c r="BE300" s="96">
        <f t="shared" si="32"/>
        <v>127.26</v>
      </c>
      <c r="BF300" s="96">
        <f t="shared" si="34"/>
        <v>756</v>
      </c>
      <c r="BG300" s="96"/>
      <c r="IC300" s="16"/>
      <c r="ID300" s="16"/>
      <c r="IE300" s="16"/>
      <c r="IF300" s="16"/>
      <c r="IG300" s="16"/>
    </row>
    <row r="301" spans="1:241" s="15" customFormat="1" ht="34.5" customHeight="1">
      <c r="A301" s="90">
        <v>289</v>
      </c>
      <c r="B301" s="71" t="s">
        <v>690</v>
      </c>
      <c r="C301" s="72" t="s">
        <v>355</v>
      </c>
      <c r="D301" s="73">
        <v>2</v>
      </c>
      <c r="E301" s="74" t="s">
        <v>298</v>
      </c>
      <c r="F301" s="75">
        <v>86.86</v>
      </c>
      <c r="G301" s="76"/>
      <c r="H301" s="77"/>
      <c r="I301" s="78" t="s">
        <v>39</v>
      </c>
      <c r="J301" s="79">
        <f t="shared" si="30"/>
        <v>1</v>
      </c>
      <c r="K301" s="80" t="s">
        <v>64</v>
      </c>
      <c r="L301" s="80" t="s">
        <v>7</v>
      </c>
      <c r="M301" s="81"/>
      <c r="N301" s="76"/>
      <c r="O301" s="76"/>
      <c r="P301" s="82"/>
      <c r="Q301" s="76"/>
      <c r="R301" s="76"/>
      <c r="S301" s="82"/>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c r="AP301" s="83"/>
      <c r="AQ301" s="83"/>
      <c r="AR301" s="83"/>
      <c r="AS301" s="83"/>
      <c r="AT301" s="83"/>
      <c r="AU301" s="83"/>
      <c r="AV301" s="83"/>
      <c r="AW301" s="83"/>
      <c r="AX301" s="83"/>
      <c r="AY301" s="83"/>
      <c r="AZ301" s="83"/>
      <c r="BA301" s="84">
        <f t="shared" si="35"/>
        <v>173.72</v>
      </c>
      <c r="BB301" s="85">
        <f t="shared" si="31"/>
        <v>173.72</v>
      </c>
      <c r="BC301" s="86" t="str">
        <f t="shared" si="36"/>
        <v>INR  One Hundred &amp; Seventy Three  and Paise Seventy Two Only</v>
      </c>
      <c r="BD301" s="97">
        <v>86</v>
      </c>
      <c r="BE301" s="96">
        <f t="shared" si="32"/>
        <v>86.86</v>
      </c>
      <c r="BF301" s="96">
        <f t="shared" si="34"/>
        <v>172</v>
      </c>
      <c r="BG301" s="96"/>
      <c r="IC301" s="16"/>
      <c r="ID301" s="16"/>
      <c r="IE301" s="16"/>
      <c r="IF301" s="16"/>
      <c r="IG301" s="16"/>
    </row>
    <row r="302" spans="1:241" s="15" customFormat="1" ht="35.25" customHeight="1">
      <c r="A302" s="70">
        <v>290</v>
      </c>
      <c r="B302" s="71" t="s">
        <v>691</v>
      </c>
      <c r="C302" s="72" t="s">
        <v>356</v>
      </c>
      <c r="D302" s="73">
        <v>6</v>
      </c>
      <c r="E302" s="74" t="s">
        <v>298</v>
      </c>
      <c r="F302" s="75">
        <v>465.61</v>
      </c>
      <c r="G302" s="76"/>
      <c r="H302" s="77"/>
      <c r="I302" s="78" t="s">
        <v>39</v>
      </c>
      <c r="J302" s="79">
        <f t="shared" si="30"/>
        <v>1</v>
      </c>
      <c r="K302" s="80" t="s">
        <v>64</v>
      </c>
      <c r="L302" s="80" t="s">
        <v>7</v>
      </c>
      <c r="M302" s="81"/>
      <c r="N302" s="76"/>
      <c r="O302" s="76"/>
      <c r="P302" s="82"/>
      <c r="Q302" s="76"/>
      <c r="R302" s="76"/>
      <c r="S302" s="82"/>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c r="AP302" s="83"/>
      <c r="AQ302" s="83"/>
      <c r="AR302" s="83"/>
      <c r="AS302" s="83"/>
      <c r="AT302" s="83"/>
      <c r="AU302" s="83"/>
      <c r="AV302" s="83"/>
      <c r="AW302" s="83"/>
      <c r="AX302" s="83"/>
      <c r="AY302" s="83"/>
      <c r="AZ302" s="83"/>
      <c r="BA302" s="84">
        <f t="shared" si="35"/>
        <v>2793.66</v>
      </c>
      <c r="BB302" s="85">
        <f t="shared" si="31"/>
        <v>2793.66</v>
      </c>
      <c r="BC302" s="86" t="str">
        <f t="shared" si="36"/>
        <v>INR  Two Thousand Seven Hundred &amp; Ninety Three  and Paise Sixty Six Only</v>
      </c>
      <c r="BD302" s="97">
        <v>461</v>
      </c>
      <c r="BE302" s="96">
        <f t="shared" si="32"/>
        <v>465.61</v>
      </c>
      <c r="BF302" s="96">
        <f t="shared" si="34"/>
        <v>2766</v>
      </c>
      <c r="BG302" s="96"/>
      <c r="IC302" s="16"/>
      <c r="ID302" s="16"/>
      <c r="IE302" s="16"/>
      <c r="IF302" s="16"/>
      <c r="IG302" s="16"/>
    </row>
    <row r="303" spans="1:241" s="15" customFormat="1" ht="39.75" customHeight="1">
      <c r="A303" s="90">
        <v>291</v>
      </c>
      <c r="B303" s="71" t="s">
        <v>692</v>
      </c>
      <c r="C303" s="72" t="s">
        <v>357</v>
      </c>
      <c r="D303" s="73">
        <v>5</v>
      </c>
      <c r="E303" s="74" t="s">
        <v>298</v>
      </c>
      <c r="F303" s="75">
        <v>265.63</v>
      </c>
      <c r="G303" s="76"/>
      <c r="H303" s="77"/>
      <c r="I303" s="78" t="s">
        <v>39</v>
      </c>
      <c r="J303" s="79">
        <f t="shared" si="30"/>
        <v>1</v>
      </c>
      <c r="K303" s="80" t="s">
        <v>64</v>
      </c>
      <c r="L303" s="80" t="s">
        <v>7</v>
      </c>
      <c r="M303" s="81"/>
      <c r="N303" s="76"/>
      <c r="O303" s="76"/>
      <c r="P303" s="82"/>
      <c r="Q303" s="76"/>
      <c r="R303" s="76"/>
      <c r="S303" s="82"/>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c r="AP303" s="83"/>
      <c r="AQ303" s="83"/>
      <c r="AR303" s="83"/>
      <c r="AS303" s="83"/>
      <c r="AT303" s="83"/>
      <c r="AU303" s="83"/>
      <c r="AV303" s="83"/>
      <c r="AW303" s="83"/>
      <c r="AX303" s="83"/>
      <c r="AY303" s="83"/>
      <c r="AZ303" s="83"/>
      <c r="BA303" s="84">
        <f t="shared" si="35"/>
        <v>1328.15</v>
      </c>
      <c r="BB303" s="85">
        <f t="shared" si="31"/>
        <v>1328.15</v>
      </c>
      <c r="BC303" s="86" t="str">
        <f t="shared" si="36"/>
        <v>INR  One Thousand Three Hundred &amp; Twenty Eight  and Paise Fifteen Only</v>
      </c>
      <c r="BD303" s="97">
        <v>263</v>
      </c>
      <c r="BE303" s="96">
        <f t="shared" si="32"/>
        <v>265.63</v>
      </c>
      <c r="BF303" s="96">
        <f t="shared" si="34"/>
        <v>1315</v>
      </c>
      <c r="BG303" s="96"/>
      <c r="IC303" s="16"/>
      <c r="ID303" s="16"/>
      <c r="IE303" s="16"/>
      <c r="IF303" s="16"/>
      <c r="IG303" s="16"/>
    </row>
    <row r="304" spans="1:241" s="15" customFormat="1" ht="35.25" customHeight="1">
      <c r="A304" s="70">
        <v>292</v>
      </c>
      <c r="B304" s="71" t="s">
        <v>693</v>
      </c>
      <c r="C304" s="72" t="s">
        <v>358</v>
      </c>
      <c r="D304" s="73">
        <v>5</v>
      </c>
      <c r="E304" s="74" t="s">
        <v>694</v>
      </c>
      <c r="F304" s="75">
        <v>161.6</v>
      </c>
      <c r="G304" s="76"/>
      <c r="H304" s="77"/>
      <c r="I304" s="78" t="s">
        <v>39</v>
      </c>
      <c r="J304" s="79">
        <f t="shared" si="30"/>
        <v>1</v>
      </c>
      <c r="K304" s="80" t="s">
        <v>64</v>
      </c>
      <c r="L304" s="80" t="s">
        <v>7</v>
      </c>
      <c r="M304" s="81"/>
      <c r="N304" s="76"/>
      <c r="O304" s="76"/>
      <c r="P304" s="82"/>
      <c r="Q304" s="76"/>
      <c r="R304" s="76"/>
      <c r="S304" s="82"/>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c r="AP304" s="83"/>
      <c r="AQ304" s="83"/>
      <c r="AR304" s="83"/>
      <c r="AS304" s="83"/>
      <c r="AT304" s="83"/>
      <c r="AU304" s="83"/>
      <c r="AV304" s="83"/>
      <c r="AW304" s="83"/>
      <c r="AX304" s="83"/>
      <c r="AY304" s="83"/>
      <c r="AZ304" s="83"/>
      <c r="BA304" s="84">
        <f t="shared" si="35"/>
        <v>808</v>
      </c>
      <c r="BB304" s="85">
        <f t="shared" si="31"/>
        <v>808</v>
      </c>
      <c r="BC304" s="86" t="str">
        <f t="shared" si="36"/>
        <v>INR  Eight Hundred &amp; Eight  Only</v>
      </c>
      <c r="BD304" s="97">
        <v>160</v>
      </c>
      <c r="BE304" s="96">
        <f t="shared" si="32"/>
        <v>161.6</v>
      </c>
      <c r="BF304" s="96">
        <f t="shared" si="34"/>
        <v>800</v>
      </c>
      <c r="BG304" s="96"/>
      <c r="IC304" s="16"/>
      <c r="ID304" s="16"/>
      <c r="IE304" s="16"/>
      <c r="IF304" s="16"/>
      <c r="IG304" s="16"/>
    </row>
    <row r="305" spans="1:241" s="15" customFormat="1" ht="105">
      <c r="A305" s="70">
        <v>293</v>
      </c>
      <c r="B305" s="71" t="s">
        <v>695</v>
      </c>
      <c r="C305" s="72" t="s">
        <v>359</v>
      </c>
      <c r="D305" s="73">
        <v>1</v>
      </c>
      <c r="E305" s="74" t="s">
        <v>696</v>
      </c>
      <c r="F305" s="75">
        <v>2525</v>
      </c>
      <c r="G305" s="76"/>
      <c r="H305" s="77"/>
      <c r="I305" s="78" t="s">
        <v>39</v>
      </c>
      <c r="J305" s="79">
        <f t="shared" si="30"/>
        <v>1</v>
      </c>
      <c r="K305" s="80" t="s">
        <v>64</v>
      </c>
      <c r="L305" s="80" t="s">
        <v>7</v>
      </c>
      <c r="M305" s="81"/>
      <c r="N305" s="76"/>
      <c r="O305" s="76"/>
      <c r="P305" s="82"/>
      <c r="Q305" s="76"/>
      <c r="R305" s="76"/>
      <c r="S305" s="82"/>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83"/>
      <c r="AU305" s="83"/>
      <c r="AV305" s="83"/>
      <c r="AW305" s="83"/>
      <c r="AX305" s="83"/>
      <c r="AY305" s="83"/>
      <c r="AZ305" s="83"/>
      <c r="BA305" s="84">
        <f t="shared" si="35"/>
        <v>2525</v>
      </c>
      <c r="BB305" s="85">
        <f t="shared" si="31"/>
        <v>2525</v>
      </c>
      <c r="BC305" s="86" t="str">
        <f t="shared" si="36"/>
        <v>INR  Two Thousand Five Hundred &amp; Twenty Five  Only</v>
      </c>
      <c r="BD305" s="97">
        <v>2500</v>
      </c>
      <c r="BE305" s="96">
        <f t="shared" si="32"/>
        <v>2525</v>
      </c>
      <c r="BF305" s="96">
        <f t="shared" si="34"/>
        <v>2500</v>
      </c>
      <c r="BG305" s="96"/>
      <c r="IC305" s="16"/>
      <c r="ID305" s="16"/>
      <c r="IE305" s="16"/>
      <c r="IF305" s="16"/>
      <c r="IG305" s="16"/>
    </row>
    <row r="306" spans="1:240" s="88" customFormat="1" ht="49.5" customHeight="1">
      <c r="A306" s="70">
        <v>294</v>
      </c>
      <c r="B306" s="71" t="s">
        <v>697</v>
      </c>
      <c r="C306" s="72" t="s">
        <v>360</v>
      </c>
      <c r="D306" s="73">
        <v>2</v>
      </c>
      <c r="E306" s="74" t="s">
        <v>396</v>
      </c>
      <c r="F306" s="75">
        <v>6776</v>
      </c>
      <c r="G306" s="76"/>
      <c r="H306" s="77"/>
      <c r="I306" s="78" t="s">
        <v>39</v>
      </c>
      <c r="J306" s="79">
        <f>IF(I306="Less(-)",-1,1)</f>
        <v>1</v>
      </c>
      <c r="K306" s="80" t="s">
        <v>64</v>
      </c>
      <c r="L306" s="80" t="s">
        <v>7</v>
      </c>
      <c r="M306" s="81"/>
      <c r="N306" s="76"/>
      <c r="O306" s="76"/>
      <c r="P306" s="82"/>
      <c r="Q306" s="76"/>
      <c r="R306" s="76"/>
      <c r="S306" s="82"/>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c r="AP306" s="83"/>
      <c r="AQ306" s="83"/>
      <c r="AR306" s="83"/>
      <c r="AS306" s="83"/>
      <c r="AT306" s="83"/>
      <c r="AU306" s="83"/>
      <c r="AV306" s="83"/>
      <c r="AW306" s="83"/>
      <c r="AX306" s="83"/>
      <c r="AY306" s="83"/>
      <c r="AZ306" s="83"/>
      <c r="BA306" s="84">
        <f>total_amount_ba($B$2,$D$2,D306,F306,J306,K306,M306)</f>
        <v>13552</v>
      </c>
      <c r="BB306" s="85">
        <f>BA306+SUM(N306:AZ306)</f>
        <v>13552</v>
      </c>
      <c r="BC306" s="86" t="str">
        <f>SpellNumber(L306,BB306)</f>
        <v>INR  Thirteen Thousand Five Hundred &amp; Fifty Two  Only</v>
      </c>
      <c r="BD306" s="87"/>
      <c r="BE306" s="87"/>
      <c r="BF306" s="87"/>
      <c r="IB306" s="89">
        <v>2</v>
      </c>
      <c r="IC306" s="89" t="s">
        <v>35</v>
      </c>
      <c r="ID306" s="89" t="s">
        <v>44</v>
      </c>
      <c r="IE306" s="89">
        <v>10</v>
      </c>
      <c r="IF306" s="89" t="s">
        <v>38</v>
      </c>
    </row>
    <row r="307" spans="1:240" s="88" customFormat="1" ht="33" customHeight="1">
      <c r="A307" s="70">
        <v>295</v>
      </c>
      <c r="B307" s="71" t="s">
        <v>698</v>
      </c>
      <c r="C307" s="72" t="s">
        <v>361</v>
      </c>
      <c r="D307" s="73">
        <v>2</v>
      </c>
      <c r="E307" s="74" t="s">
        <v>396</v>
      </c>
      <c r="F307" s="75">
        <v>6596</v>
      </c>
      <c r="G307" s="76"/>
      <c r="H307" s="77"/>
      <c r="I307" s="78" t="s">
        <v>39</v>
      </c>
      <c r="J307" s="79">
        <f aca="true" t="shared" si="37" ref="J307:J332">IF(I307="Less(-)",-1,1)</f>
        <v>1</v>
      </c>
      <c r="K307" s="80" t="s">
        <v>64</v>
      </c>
      <c r="L307" s="80" t="s">
        <v>7</v>
      </c>
      <c r="M307" s="81"/>
      <c r="N307" s="76"/>
      <c r="O307" s="76"/>
      <c r="P307" s="82"/>
      <c r="Q307" s="76"/>
      <c r="R307" s="76"/>
      <c r="S307" s="82"/>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3"/>
      <c r="AY307" s="83"/>
      <c r="AZ307" s="83"/>
      <c r="BA307" s="84">
        <f aca="true" t="shared" si="38" ref="BA307:BA332">total_amount_ba($B$2,$D$2,D307,F307,J307,K307,M307)</f>
        <v>13192</v>
      </c>
      <c r="BB307" s="85">
        <f aca="true" t="shared" si="39" ref="BB307:BB332">BA307+SUM(N307:AZ307)</f>
        <v>13192</v>
      </c>
      <c r="BC307" s="86" t="str">
        <f aca="true" t="shared" si="40" ref="BC307:BC332">SpellNumber(L307,BB307)</f>
        <v>INR  Thirteen Thousand One Hundred &amp; Ninety Two  Only</v>
      </c>
      <c r="BD307" s="87"/>
      <c r="BE307" s="87"/>
      <c r="BF307" s="87"/>
      <c r="IB307" s="89">
        <v>3</v>
      </c>
      <c r="IC307" s="89" t="s">
        <v>46</v>
      </c>
      <c r="ID307" s="89" t="s">
        <v>47</v>
      </c>
      <c r="IE307" s="89">
        <v>10</v>
      </c>
      <c r="IF307" s="89" t="s">
        <v>38</v>
      </c>
    </row>
    <row r="308" spans="1:240" s="88" customFormat="1" ht="48" customHeight="1">
      <c r="A308" s="70">
        <v>296</v>
      </c>
      <c r="B308" s="71" t="s">
        <v>699</v>
      </c>
      <c r="C308" s="72" t="s">
        <v>362</v>
      </c>
      <c r="D308" s="73">
        <v>2</v>
      </c>
      <c r="E308" s="74" t="s">
        <v>396</v>
      </c>
      <c r="F308" s="75">
        <v>4770</v>
      </c>
      <c r="G308" s="76"/>
      <c r="H308" s="77"/>
      <c r="I308" s="78" t="s">
        <v>39</v>
      </c>
      <c r="J308" s="79">
        <f t="shared" si="37"/>
        <v>1</v>
      </c>
      <c r="K308" s="80" t="s">
        <v>64</v>
      </c>
      <c r="L308" s="80" t="s">
        <v>7</v>
      </c>
      <c r="M308" s="81"/>
      <c r="N308" s="76"/>
      <c r="O308" s="76"/>
      <c r="P308" s="82"/>
      <c r="Q308" s="76"/>
      <c r="R308" s="76"/>
      <c r="S308" s="82"/>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c r="AP308" s="83"/>
      <c r="AQ308" s="83"/>
      <c r="AR308" s="83"/>
      <c r="AS308" s="83"/>
      <c r="AT308" s="83"/>
      <c r="AU308" s="83"/>
      <c r="AV308" s="83"/>
      <c r="AW308" s="83"/>
      <c r="AX308" s="83"/>
      <c r="AY308" s="83"/>
      <c r="AZ308" s="83"/>
      <c r="BA308" s="84">
        <f t="shared" si="38"/>
        <v>9540</v>
      </c>
      <c r="BB308" s="85">
        <f t="shared" si="39"/>
        <v>9540</v>
      </c>
      <c r="BC308" s="86" t="str">
        <f t="shared" si="40"/>
        <v>INR  Nine Thousand Five Hundred &amp; Forty  Only</v>
      </c>
      <c r="BD308" s="87"/>
      <c r="BE308" s="87"/>
      <c r="BF308" s="87"/>
      <c r="IB308" s="89">
        <v>1.01</v>
      </c>
      <c r="IC308" s="89" t="s">
        <v>40</v>
      </c>
      <c r="ID308" s="89" t="s">
        <v>36</v>
      </c>
      <c r="IE308" s="89">
        <v>123.223</v>
      </c>
      <c r="IF308" s="89" t="s">
        <v>38</v>
      </c>
    </row>
    <row r="309" spans="1:240" s="88" customFormat="1" ht="34.5" customHeight="1">
      <c r="A309" s="70">
        <v>297</v>
      </c>
      <c r="B309" s="71" t="s">
        <v>700</v>
      </c>
      <c r="C309" s="72" t="s">
        <v>363</v>
      </c>
      <c r="D309" s="73">
        <v>1</v>
      </c>
      <c r="E309" s="74" t="s">
        <v>38</v>
      </c>
      <c r="F309" s="75">
        <v>30500</v>
      </c>
      <c r="G309" s="76"/>
      <c r="H309" s="77"/>
      <c r="I309" s="78" t="s">
        <v>39</v>
      </c>
      <c r="J309" s="79">
        <f t="shared" si="37"/>
        <v>1</v>
      </c>
      <c r="K309" s="80" t="s">
        <v>64</v>
      </c>
      <c r="L309" s="80" t="s">
        <v>7</v>
      </c>
      <c r="M309" s="81"/>
      <c r="N309" s="76"/>
      <c r="O309" s="76"/>
      <c r="P309" s="82"/>
      <c r="Q309" s="76"/>
      <c r="R309" s="76"/>
      <c r="S309" s="82"/>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c r="AP309" s="83"/>
      <c r="AQ309" s="83"/>
      <c r="AR309" s="83"/>
      <c r="AS309" s="83"/>
      <c r="AT309" s="83"/>
      <c r="AU309" s="83"/>
      <c r="AV309" s="83"/>
      <c r="AW309" s="83"/>
      <c r="AX309" s="83"/>
      <c r="AY309" s="83"/>
      <c r="AZ309" s="83"/>
      <c r="BA309" s="84">
        <f t="shared" si="38"/>
        <v>30500</v>
      </c>
      <c r="BB309" s="85">
        <f t="shared" si="39"/>
        <v>30500</v>
      </c>
      <c r="BC309" s="86" t="str">
        <f t="shared" si="40"/>
        <v>INR  Thirty Thousand Five Hundred    Only</v>
      </c>
      <c r="BD309" s="87"/>
      <c r="BE309" s="87"/>
      <c r="BF309" s="87"/>
      <c r="IB309" s="89">
        <v>1.02</v>
      </c>
      <c r="IC309" s="89" t="s">
        <v>41</v>
      </c>
      <c r="ID309" s="89" t="s">
        <v>42</v>
      </c>
      <c r="IE309" s="89">
        <v>213</v>
      </c>
      <c r="IF309" s="89" t="s">
        <v>38</v>
      </c>
    </row>
    <row r="310" spans="1:240" s="88" customFormat="1" ht="36" customHeight="1">
      <c r="A310" s="70">
        <v>298</v>
      </c>
      <c r="B310" s="71" t="s">
        <v>701</v>
      </c>
      <c r="C310" s="72" t="s">
        <v>364</v>
      </c>
      <c r="D310" s="73">
        <v>50</v>
      </c>
      <c r="E310" s="74" t="s">
        <v>38</v>
      </c>
      <c r="F310" s="75">
        <v>158</v>
      </c>
      <c r="G310" s="76"/>
      <c r="H310" s="77"/>
      <c r="I310" s="78" t="s">
        <v>39</v>
      </c>
      <c r="J310" s="79">
        <f t="shared" si="37"/>
        <v>1</v>
      </c>
      <c r="K310" s="80" t="s">
        <v>64</v>
      </c>
      <c r="L310" s="80" t="s">
        <v>7</v>
      </c>
      <c r="M310" s="81"/>
      <c r="N310" s="76"/>
      <c r="O310" s="76"/>
      <c r="P310" s="82"/>
      <c r="Q310" s="76"/>
      <c r="R310" s="76"/>
      <c r="S310" s="82"/>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c r="AP310" s="83"/>
      <c r="AQ310" s="83"/>
      <c r="AR310" s="83"/>
      <c r="AS310" s="83"/>
      <c r="AT310" s="83"/>
      <c r="AU310" s="83"/>
      <c r="AV310" s="83"/>
      <c r="AW310" s="83"/>
      <c r="AX310" s="83"/>
      <c r="AY310" s="83"/>
      <c r="AZ310" s="83"/>
      <c r="BA310" s="84">
        <f t="shared" si="38"/>
        <v>7900</v>
      </c>
      <c r="BB310" s="85">
        <f t="shared" si="39"/>
        <v>7900</v>
      </c>
      <c r="BC310" s="86" t="str">
        <f t="shared" si="40"/>
        <v>INR  Seven Thousand Nine Hundred    Only</v>
      </c>
      <c r="BD310" s="87"/>
      <c r="BE310" s="87"/>
      <c r="BF310" s="87"/>
      <c r="IB310" s="89">
        <v>2</v>
      </c>
      <c r="IC310" s="89" t="s">
        <v>35</v>
      </c>
      <c r="ID310" s="89" t="s">
        <v>44</v>
      </c>
      <c r="IE310" s="89">
        <v>10</v>
      </c>
      <c r="IF310" s="89" t="s">
        <v>38</v>
      </c>
    </row>
    <row r="311" spans="1:240" s="88" customFormat="1" ht="50.25" customHeight="1">
      <c r="A311" s="70">
        <v>299</v>
      </c>
      <c r="B311" s="71" t="s">
        <v>702</v>
      </c>
      <c r="C311" s="72" t="s">
        <v>365</v>
      </c>
      <c r="D311" s="73">
        <v>50</v>
      </c>
      <c r="E311" s="74" t="s">
        <v>38</v>
      </c>
      <c r="F311" s="75">
        <v>490</v>
      </c>
      <c r="G311" s="76"/>
      <c r="H311" s="77"/>
      <c r="I311" s="78" t="s">
        <v>39</v>
      </c>
      <c r="J311" s="79">
        <f t="shared" si="37"/>
        <v>1</v>
      </c>
      <c r="K311" s="80" t="s">
        <v>64</v>
      </c>
      <c r="L311" s="80" t="s">
        <v>7</v>
      </c>
      <c r="M311" s="81"/>
      <c r="N311" s="76"/>
      <c r="O311" s="76"/>
      <c r="P311" s="82"/>
      <c r="Q311" s="76"/>
      <c r="R311" s="76"/>
      <c r="S311" s="82"/>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c r="AP311" s="83"/>
      <c r="AQ311" s="83"/>
      <c r="AR311" s="83"/>
      <c r="AS311" s="83"/>
      <c r="AT311" s="83"/>
      <c r="AU311" s="83"/>
      <c r="AV311" s="83"/>
      <c r="AW311" s="83"/>
      <c r="AX311" s="83"/>
      <c r="AY311" s="83"/>
      <c r="AZ311" s="83"/>
      <c r="BA311" s="84">
        <f t="shared" si="38"/>
        <v>24500</v>
      </c>
      <c r="BB311" s="85">
        <f t="shared" si="39"/>
        <v>24500</v>
      </c>
      <c r="BC311" s="86" t="str">
        <f t="shared" si="40"/>
        <v>INR  Twenty Four Thousand Five Hundred    Only</v>
      </c>
      <c r="BD311" s="87"/>
      <c r="BE311" s="87"/>
      <c r="BF311" s="87"/>
      <c r="IB311" s="89">
        <v>3</v>
      </c>
      <c r="IC311" s="89" t="s">
        <v>46</v>
      </c>
      <c r="ID311" s="89" t="s">
        <v>47</v>
      </c>
      <c r="IE311" s="89">
        <v>10</v>
      </c>
      <c r="IF311" s="89" t="s">
        <v>38</v>
      </c>
    </row>
    <row r="312" spans="1:240" s="88" customFormat="1" ht="39" customHeight="1">
      <c r="A312" s="70">
        <v>300</v>
      </c>
      <c r="B312" s="71" t="s">
        <v>703</v>
      </c>
      <c r="C312" s="72" t="s">
        <v>366</v>
      </c>
      <c r="D312" s="73">
        <v>20</v>
      </c>
      <c r="E312" s="74" t="s">
        <v>38</v>
      </c>
      <c r="F312" s="75">
        <v>461</v>
      </c>
      <c r="G312" s="76"/>
      <c r="H312" s="77"/>
      <c r="I312" s="78" t="s">
        <v>39</v>
      </c>
      <c r="J312" s="79">
        <f t="shared" si="37"/>
        <v>1</v>
      </c>
      <c r="K312" s="80" t="s">
        <v>64</v>
      </c>
      <c r="L312" s="80" t="s">
        <v>7</v>
      </c>
      <c r="M312" s="81"/>
      <c r="N312" s="76"/>
      <c r="O312" s="76"/>
      <c r="P312" s="82"/>
      <c r="Q312" s="76"/>
      <c r="R312" s="76"/>
      <c r="S312" s="82"/>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c r="AP312" s="83"/>
      <c r="AQ312" s="83"/>
      <c r="AR312" s="83"/>
      <c r="AS312" s="83"/>
      <c r="AT312" s="83"/>
      <c r="AU312" s="83"/>
      <c r="AV312" s="83"/>
      <c r="AW312" s="83"/>
      <c r="AX312" s="83"/>
      <c r="AY312" s="83"/>
      <c r="AZ312" s="83"/>
      <c r="BA312" s="84">
        <f t="shared" si="38"/>
        <v>9220</v>
      </c>
      <c r="BB312" s="85">
        <f t="shared" si="39"/>
        <v>9220</v>
      </c>
      <c r="BC312" s="86" t="str">
        <f t="shared" si="40"/>
        <v>INR  Nine Thousand Two Hundred &amp; Twenty  Only</v>
      </c>
      <c r="BD312" s="87"/>
      <c r="BE312" s="87"/>
      <c r="BF312" s="87"/>
      <c r="IB312" s="89">
        <v>1.01</v>
      </c>
      <c r="IC312" s="89" t="s">
        <v>40</v>
      </c>
      <c r="ID312" s="89" t="s">
        <v>36</v>
      </c>
      <c r="IE312" s="89">
        <v>123.223</v>
      </c>
      <c r="IF312" s="89" t="s">
        <v>38</v>
      </c>
    </row>
    <row r="313" spans="1:240" s="88" customFormat="1" ht="41.25" customHeight="1">
      <c r="A313" s="70">
        <v>301</v>
      </c>
      <c r="B313" s="71" t="s">
        <v>704</v>
      </c>
      <c r="C313" s="72" t="s">
        <v>367</v>
      </c>
      <c r="D313" s="73">
        <v>1</v>
      </c>
      <c r="E313" s="74" t="s">
        <v>38</v>
      </c>
      <c r="F313" s="75">
        <v>3950</v>
      </c>
      <c r="G313" s="76"/>
      <c r="H313" s="77"/>
      <c r="I313" s="78" t="s">
        <v>39</v>
      </c>
      <c r="J313" s="79">
        <f t="shared" si="37"/>
        <v>1</v>
      </c>
      <c r="K313" s="80" t="s">
        <v>64</v>
      </c>
      <c r="L313" s="80" t="s">
        <v>7</v>
      </c>
      <c r="M313" s="81"/>
      <c r="N313" s="76"/>
      <c r="O313" s="76"/>
      <c r="P313" s="82"/>
      <c r="Q313" s="76"/>
      <c r="R313" s="76"/>
      <c r="S313" s="82"/>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c r="AP313" s="83"/>
      <c r="AQ313" s="83"/>
      <c r="AR313" s="83"/>
      <c r="AS313" s="83"/>
      <c r="AT313" s="83"/>
      <c r="AU313" s="83"/>
      <c r="AV313" s="83"/>
      <c r="AW313" s="83"/>
      <c r="AX313" s="83"/>
      <c r="AY313" s="83"/>
      <c r="AZ313" s="83"/>
      <c r="BA313" s="84">
        <f t="shared" si="38"/>
        <v>3950</v>
      </c>
      <c r="BB313" s="85">
        <f t="shared" si="39"/>
        <v>3950</v>
      </c>
      <c r="BC313" s="86" t="str">
        <f t="shared" si="40"/>
        <v>INR  Three Thousand Nine Hundred &amp; Fifty  Only</v>
      </c>
      <c r="BD313" s="87"/>
      <c r="BE313" s="87"/>
      <c r="BF313" s="87"/>
      <c r="IB313" s="89"/>
      <c r="IC313" s="89"/>
      <c r="ID313" s="89"/>
      <c r="IE313" s="89"/>
      <c r="IF313" s="89"/>
    </row>
    <row r="314" spans="1:240" s="88" customFormat="1" ht="63" customHeight="1">
      <c r="A314" s="70">
        <v>302</v>
      </c>
      <c r="B314" s="71" t="s">
        <v>705</v>
      </c>
      <c r="C314" s="72" t="s">
        <v>368</v>
      </c>
      <c r="D314" s="73">
        <v>4</v>
      </c>
      <c r="E314" s="74" t="s">
        <v>38</v>
      </c>
      <c r="F314" s="75">
        <v>1315</v>
      </c>
      <c r="G314" s="76"/>
      <c r="H314" s="77"/>
      <c r="I314" s="78" t="s">
        <v>39</v>
      </c>
      <c r="J314" s="79">
        <f t="shared" si="37"/>
        <v>1</v>
      </c>
      <c r="K314" s="80" t="s">
        <v>64</v>
      </c>
      <c r="L314" s="80" t="s">
        <v>7</v>
      </c>
      <c r="M314" s="81"/>
      <c r="N314" s="76"/>
      <c r="O314" s="76"/>
      <c r="P314" s="82"/>
      <c r="Q314" s="76"/>
      <c r="R314" s="76"/>
      <c r="S314" s="82"/>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c r="AP314" s="83"/>
      <c r="AQ314" s="83"/>
      <c r="AR314" s="83"/>
      <c r="AS314" s="83"/>
      <c r="AT314" s="83"/>
      <c r="AU314" s="83"/>
      <c r="AV314" s="83"/>
      <c r="AW314" s="83"/>
      <c r="AX314" s="83"/>
      <c r="AY314" s="83"/>
      <c r="AZ314" s="83"/>
      <c r="BA314" s="84">
        <f t="shared" si="38"/>
        <v>5260</v>
      </c>
      <c r="BB314" s="85">
        <f t="shared" si="39"/>
        <v>5260</v>
      </c>
      <c r="BC314" s="86" t="str">
        <f t="shared" si="40"/>
        <v>INR  Five Thousand Two Hundred &amp; Sixty  Only</v>
      </c>
      <c r="BD314" s="87"/>
      <c r="BE314" s="87"/>
      <c r="BF314" s="87"/>
      <c r="IB314" s="89"/>
      <c r="IC314" s="89"/>
      <c r="ID314" s="89"/>
      <c r="IE314" s="89"/>
      <c r="IF314" s="89"/>
    </row>
    <row r="315" spans="1:240" s="88" customFormat="1" ht="42.75" customHeight="1">
      <c r="A315" s="70">
        <v>303</v>
      </c>
      <c r="B315" s="71" t="s">
        <v>706</v>
      </c>
      <c r="C315" s="72" t="s">
        <v>369</v>
      </c>
      <c r="D315" s="73">
        <v>2</v>
      </c>
      <c r="E315" s="74" t="s">
        <v>396</v>
      </c>
      <c r="F315" s="75">
        <v>7477</v>
      </c>
      <c r="G315" s="76"/>
      <c r="H315" s="77"/>
      <c r="I315" s="78" t="s">
        <v>39</v>
      </c>
      <c r="J315" s="79">
        <f t="shared" si="37"/>
        <v>1</v>
      </c>
      <c r="K315" s="80" t="s">
        <v>64</v>
      </c>
      <c r="L315" s="80" t="s">
        <v>7</v>
      </c>
      <c r="M315" s="81"/>
      <c r="N315" s="76"/>
      <c r="O315" s="76"/>
      <c r="P315" s="82"/>
      <c r="Q315" s="76"/>
      <c r="R315" s="76"/>
      <c r="S315" s="82"/>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c r="AP315" s="83"/>
      <c r="AQ315" s="83"/>
      <c r="AR315" s="83"/>
      <c r="AS315" s="83"/>
      <c r="AT315" s="83"/>
      <c r="AU315" s="83"/>
      <c r="AV315" s="83"/>
      <c r="AW315" s="83"/>
      <c r="AX315" s="83"/>
      <c r="AY315" s="83"/>
      <c r="AZ315" s="83"/>
      <c r="BA315" s="84">
        <f t="shared" si="38"/>
        <v>14954</v>
      </c>
      <c r="BB315" s="85">
        <f t="shared" si="39"/>
        <v>14954</v>
      </c>
      <c r="BC315" s="86" t="str">
        <f t="shared" si="40"/>
        <v>INR  Fourteen Thousand Nine Hundred &amp; Fifty Four  Only</v>
      </c>
      <c r="BD315" s="87"/>
      <c r="BE315" s="87"/>
      <c r="BF315" s="87"/>
      <c r="IB315" s="89"/>
      <c r="IC315" s="89"/>
      <c r="ID315" s="89"/>
      <c r="IE315" s="89"/>
      <c r="IF315" s="89"/>
    </row>
    <row r="316" spans="1:240" s="88" customFormat="1" ht="50.25" customHeight="1">
      <c r="A316" s="70">
        <v>304</v>
      </c>
      <c r="B316" s="71" t="s">
        <v>707</v>
      </c>
      <c r="C316" s="72" t="s">
        <v>370</v>
      </c>
      <c r="D316" s="73">
        <v>1</v>
      </c>
      <c r="E316" s="74" t="s">
        <v>396</v>
      </c>
      <c r="F316" s="75">
        <v>13315</v>
      </c>
      <c r="G316" s="76"/>
      <c r="H316" s="77"/>
      <c r="I316" s="78" t="s">
        <v>39</v>
      </c>
      <c r="J316" s="79">
        <f t="shared" si="37"/>
        <v>1</v>
      </c>
      <c r="K316" s="80" t="s">
        <v>64</v>
      </c>
      <c r="L316" s="80" t="s">
        <v>7</v>
      </c>
      <c r="M316" s="81"/>
      <c r="N316" s="76"/>
      <c r="O316" s="76"/>
      <c r="P316" s="82"/>
      <c r="Q316" s="76"/>
      <c r="R316" s="76"/>
      <c r="S316" s="82"/>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c r="AP316" s="83"/>
      <c r="AQ316" s="83"/>
      <c r="AR316" s="83"/>
      <c r="AS316" s="83"/>
      <c r="AT316" s="83"/>
      <c r="AU316" s="83"/>
      <c r="AV316" s="83"/>
      <c r="AW316" s="83"/>
      <c r="AX316" s="83"/>
      <c r="AY316" s="83"/>
      <c r="AZ316" s="83"/>
      <c r="BA316" s="84">
        <f t="shared" si="38"/>
        <v>13315</v>
      </c>
      <c r="BB316" s="85">
        <f t="shared" si="39"/>
        <v>13315</v>
      </c>
      <c r="BC316" s="86" t="str">
        <f t="shared" si="40"/>
        <v>INR  Thirteen Thousand Three Hundred &amp; Fifteen  Only</v>
      </c>
      <c r="BD316" s="87"/>
      <c r="BE316" s="87"/>
      <c r="BF316" s="87"/>
      <c r="IB316" s="89"/>
      <c r="IC316" s="89"/>
      <c r="ID316" s="89"/>
      <c r="IE316" s="89"/>
      <c r="IF316" s="89"/>
    </row>
    <row r="317" spans="1:240" s="88" customFormat="1" ht="50.25" customHeight="1">
      <c r="A317" s="70">
        <v>305</v>
      </c>
      <c r="B317" s="71" t="s">
        <v>708</v>
      </c>
      <c r="C317" s="72" t="s">
        <v>371</v>
      </c>
      <c r="D317" s="73">
        <v>6</v>
      </c>
      <c r="E317" s="74" t="s">
        <v>396</v>
      </c>
      <c r="F317" s="75">
        <v>2850</v>
      </c>
      <c r="G317" s="76"/>
      <c r="H317" s="77"/>
      <c r="I317" s="78" t="s">
        <v>39</v>
      </c>
      <c r="J317" s="79">
        <f t="shared" si="37"/>
        <v>1</v>
      </c>
      <c r="K317" s="80" t="s">
        <v>64</v>
      </c>
      <c r="L317" s="80" t="s">
        <v>7</v>
      </c>
      <c r="M317" s="81"/>
      <c r="N317" s="76"/>
      <c r="O317" s="76"/>
      <c r="P317" s="82"/>
      <c r="Q317" s="76"/>
      <c r="R317" s="76"/>
      <c r="S317" s="82"/>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83"/>
      <c r="AV317" s="83"/>
      <c r="AW317" s="83"/>
      <c r="AX317" s="83"/>
      <c r="AY317" s="83"/>
      <c r="AZ317" s="83"/>
      <c r="BA317" s="84">
        <f t="shared" si="38"/>
        <v>17100</v>
      </c>
      <c r="BB317" s="85">
        <f t="shared" si="39"/>
        <v>17100</v>
      </c>
      <c r="BC317" s="86" t="str">
        <f t="shared" si="40"/>
        <v>INR  Seventeen Thousand One Hundred    Only</v>
      </c>
      <c r="BD317" s="87"/>
      <c r="BE317" s="87"/>
      <c r="BF317" s="87"/>
      <c r="IB317" s="89"/>
      <c r="IC317" s="89"/>
      <c r="ID317" s="89"/>
      <c r="IE317" s="89"/>
      <c r="IF317" s="89"/>
    </row>
    <row r="318" spans="1:240" s="88" customFormat="1" ht="48.75" customHeight="1">
      <c r="A318" s="70">
        <v>306</v>
      </c>
      <c r="B318" s="71" t="s">
        <v>709</v>
      </c>
      <c r="C318" s="72" t="s">
        <v>372</v>
      </c>
      <c r="D318" s="73">
        <v>2000</v>
      </c>
      <c r="E318" s="74" t="s">
        <v>294</v>
      </c>
      <c r="F318" s="75">
        <v>63.55</v>
      </c>
      <c r="G318" s="76"/>
      <c r="H318" s="77"/>
      <c r="I318" s="78" t="s">
        <v>39</v>
      </c>
      <c r="J318" s="79">
        <f t="shared" si="37"/>
        <v>1</v>
      </c>
      <c r="K318" s="80" t="s">
        <v>64</v>
      </c>
      <c r="L318" s="80" t="s">
        <v>7</v>
      </c>
      <c r="M318" s="81"/>
      <c r="N318" s="76"/>
      <c r="O318" s="76"/>
      <c r="P318" s="82"/>
      <c r="Q318" s="76"/>
      <c r="R318" s="76"/>
      <c r="S318" s="82"/>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c r="AP318" s="83"/>
      <c r="AQ318" s="83"/>
      <c r="AR318" s="83"/>
      <c r="AS318" s="83"/>
      <c r="AT318" s="83"/>
      <c r="AU318" s="83"/>
      <c r="AV318" s="83"/>
      <c r="AW318" s="83"/>
      <c r="AX318" s="83"/>
      <c r="AY318" s="83"/>
      <c r="AZ318" s="83"/>
      <c r="BA318" s="84">
        <f t="shared" si="38"/>
        <v>127100</v>
      </c>
      <c r="BB318" s="85">
        <f t="shared" si="39"/>
        <v>127100</v>
      </c>
      <c r="BC318" s="86" t="str">
        <f t="shared" si="40"/>
        <v>INR  One Lakh Twenty Seven Thousand One Hundred    Only</v>
      </c>
      <c r="BD318" s="87"/>
      <c r="BE318" s="87"/>
      <c r="BF318" s="87"/>
      <c r="IB318" s="89"/>
      <c r="IC318" s="89"/>
      <c r="ID318" s="89"/>
      <c r="IE318" s="89"/>
      <c r="IF318" s="89"/>
    </row>
    <row r="319" spans="1:240" s="88" customFormat="1" ht="49.5" customHeight="1">
      <c r="A319" s="70">
        <v>307</v>
      </c>
      <c r="B319" s="71" t="s">
        <v>710</v>
      </c>
      <c r="C319" s="72" t="s">
        <v>373</v>
      </c>
      <c r="D319" s="73">
        <v>2000</v>
      </c>
      <c r="E319" s="74" t="s">
        <v>294</v>
      </c>
      <c r="F319" s="75">
        <v>51</v>
      </c>
      <c r="G319" s="76"/>
      <c r="H319" s="77"/>
      <c r="I319" s="78" t="s">
        <v>39</v>
      </c>
      <c r="J319" s="79">
        <f t="shared" si="37"/>
        <v>1</v>
      </c>
      <c r="K319" s="80" t="s">
        <v>64</v>
      </c>
      <c r="L319" s="80" t="s">
        <v>7</v>
      </c>
      <c r="M319" s="81"/>
      <c r="N319" s="76"/>
      <c r="O319" s="76"/>
      <c r="P319" s="82"/>
      <c r="Q319" s="76"/>
      <c r="R319" s="76"/>
      <c r="S319" s="82"/>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c r="AP319" s="83"/>
      <c r="AQ319" s="83"/>
      <c r="AR319" s="83"/>
      <c r="AS319" s="83"/>
      <c r="AT319" s="83"/>
      <c r="AU319" s="83"/>
      <c r="AV319" s="83"/>
      <c r="AW319" s="83"/>
      <c r="AX319" s="83"/>
      <c r="AY319" s="83"/>
      <c r="AZ319" s="83"/>
      <c r="BA319" s="84">
        <f t="shared" si="38"/>
        <v>102000</v>
      </c>
      <c r="BB319" s="85">
        <f t="shared" si="39"/>
        <v>102000</v>
      </c>
      <c r="BC319" s="86" t="str">
        <f t="shared" si="40"/>
        <v>INR  One Lakh Two Thousand    Only</v>
      </c>
      <c r="BD319" s="87"/>
      <c r="BE319" s="87"/>
      <c r="BF319" s="87"/>
      <c r="IB319" s="89"/>
      <c r="IC319" s="89"/>
      <c r="ID319" s="89"/>
      <c r="IE319" s="89"/>
      <c r="IF319" s="89"/>
    </row>
    <row r="320" spans="1:240" s="88" customFormat="1" ht="48.75" customHeight="1">
      <c r="A320" s="70">
        <v>308</v>
      </c>
      <c r="B320" s="71" t="s">
        <v>711</v>
      </c>
      <c r="C320" s="72" t="s">
        <v>374</v>
      </c>
      <c r="D320" s="73">
        <v>600</v>
      </c>
      <c r="E320" s="74" t="s">
        <v>294</v>
      </c>
      <c r="F320" s="75">
        <v>96</v>
      </c>
      <c r="G320" s="76"/>
      <c r="H320" s="77"/>
      <c r="I320" s="78" t="s">
        <v>39</v>
      </c>
      <c r="J320" s="79">
        <f t="shared" si="37"/>
        <v>1</v>
      </c>
      <c r="K320" s="80" t="s">
        <v>64</v>
      </c>
      <c r="L320" s="80" t="s">
        <v>7</v>
      </c>
      <c r="M320" s="81"/>
      <c r="N320" s="76"/>
      <c r="O320" s="76"/>
      <c r="P320" s="82"/>
      <c r="Q320" s="76"/>
      <c r="R320" s="76"/>
      <c r="S320" s="82"/>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c r="AP320" s="83"/>
      <c r="AQ320" s="83"/>
      <c r="AR320" s="83"/>
      <c r="AS320" s="83"/>
      <c r="AT320" s="83"/>
      <c r="AU320" s="83"/>
      <c r="AV320" s="83"/>
      <c r="AW320" s="83"/>
      <c r="AX320" s="83"/>
      <c r="AY320" s="83"/>
      <c r="AZ320" s="83"/>
      <c r="BA320" s="84">
        <f t="shared" si="38"/>
        <v>57600</v>
      </c>
      <c r="BB320" s="85">
        <f t="shared" si="39"/>
        <v>57600</v>
      </c>
      <c r="BC320" s="86" t="str">
        <f t="shared" si="40"/>
        <v>INR  Fifty Seven Thousand Six Hundred    Only</v>
      </c>
      <c r="BD320" s="87"/>
      <c r="BE320" s="87"/>
      <c r="BF320" s="87"/>
      <c r="IB320" s="89"/>
      <c r="IC320" s="89"/>
      <c r="ID320" s="89"/>
      <c r="IE320" s="89"/>
      <c r="IF320" s="89"/>
    </row>
    <row r="321" spans="1:240" s="88" customFormat="1" ht="51.75" customHeight="1">
      <c r="A321" s="70">
        <v>309</v>
      </c>
      <c r="B321" s="71" t="s">
        <v>712</v>
      </c>
      <c r="C321" s="72" t="s">
        <v>375</v>
      </c>
      <c r="D321" s="73">
        <v>500</v>
      </c>
      <c r="E321" s="74" t="s">
        <v>294</v>
      </c>
      <c r="F321" s="75">
        <v>148.8</v>
      </c>
      <c r="G321" s="76"/>
      <c r="H321" s="77"/>
      <c r="I321" s="78" t="s">
        <v>39</v>
      </c>
      <c r="J321" s="79">
        <f t="shared" si="37"/>
        <v>1</v>
      </c>
      <c r="K321" s="80" t="s">
        <v>64</v>
      </c>
      <c r="L321" s="80" t="s">
        <v>7</v>
      </c>
      <c r="M321" s="81"/>
      <c r="N321" s="76"/>
      <c r="O321" s="76"/>
      <c r="P321" s="82"/>
      <c r="Q321" s="76"/>
      <c r="R321" s="76"/>
      <c r="S321" s="82"/>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c r="AP321" s="83"/>
      <c r="AQ321" s="83"/>
      <c r="AR321" s="83"/>
      <c r="AS321" s="83"/>
      <c r="AT321" s="83"/>
      <c r="AU321" s="83"/>
      <c r="AV321" s="83"/>
      <c r="AW321" s="83"/>
      <c r="AX321" s="83"/>
      <c r="AY321" s="83"/>
      <c r="AZ321" s="83"/>
      <c r="BA321" s="84">
        <f t="shared" si="38"/>
        <v>74400</v>
      </c>
      <c r="BB321" s="85">
        <f t="shared" si="39"/>
        <v>74400</v>
      </c>
      <c r="BC321" s="86" t="str">
        <f t="shared" si="40"/>
        <v>INR  Seventy Four Thousand Four Hundred    Only</v>
      </c>
      <c r="BD321" s="87"/>
      <c r="BE321" s="87"/>
      <c r="BF321" s="87"/>
      <c r="IB321" s="89"/>
      <c r="IC321" s="89"/>
      <c r="ID321" s="89"/>
      <c r="IE321" s="89"/>
      <c r="IF321" s="89"/>
    </row>
    <row r="322" spans="1:240" s="88" customFormat="1" ht="35.25" customHeight="1">
      <c r="A322" s="70">
        <v>310</v>
      </c>
      <c r="B322" s="71" t="s">
        <v>713</v>
      </c>
      <c r="C322" s="72" t="s">
        <v>376</v>
      </c>
      <c r="D322" s="73">
        <v>2</v>
      </c>
      <c r="E322" s="74" t="s">
        <v>396</v>
      </c>
      <c r="F322" s="75">
        <v>1150</v>
      </c>
      <c r="G322" s="76"/>
      <c r="H322" s="77"/>
      <c r="I322" s="78" t="s">
        <v>39</v>
      </c>
      <c r="J322" s="79">
        <f t="shared" si="37"/>
        <v>1</v>
      </c>
      <c r="K322" s="80" t="s">
        <v>64</v>
      </c>
      <c r="L322" s="80" t="s">
        <v>7</v>
      </c>
      <c r="M322" s="81"/>
      <c r="N322" s="76"/>
      <c r="O322" s="76"/>
      <c r="P322" s="82"/>
      <c r="Q322" s="76"/>
      <c r="R322" s="76"/>
      <c r="S322" s="82"/>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c r="AP322" s="83"/>
      <c r="AQ322" s="83"/>
      <c r="AR322" s="83"/>
      <c r="AS322" s="83"/>
      <c r="AT322" s="83"/>
      <c r="AU322" s="83"/>
      <c r="AV322" s="83"/>
      <c r="AW322" s="83"/>
      <c r="AX322" s="83"/>
      <c r="AY322" s="83"/>
      <c r="AZ322" s="83"/>
      <c r="BA322" s="84">
        <f t="shared" si="38"/>
        <v>2300</v>
      </c>
      <c r="BB322" s="85">
        <f t="shared" si="39"/>
        <v>2300</v>
      </c>
      <c r="BC322" s="86" t="str">
        <f t="shared" si="40"/>
        <v>INR  Two Thousand Three Hundred    Only</v>
      </c>
      <c r="BD322" s="87"/>
      <c r="BE322" s="87"/>
      <c r="BF322" s="87"/>
      <c r="IB322" s="89"/>
      <c r="IC322" s="89"/>
      <c r="ID322" s="89"/>
      <c r="IE322" s="89"/>
      <c r="IF322" s="89"/>
    </row>
    <row r="323" spans="1:240" s="88" customFormat="1" ht="37.5" customHeight="1">
      <c r="A323" s="70">
        <v>311</v>
      </c>
      <c r="B323" s="71" t="s">
        <v>714</v>
      </c>
      <c r="C323" s="72" t="s">
        <v>377</v>
      </c>
      <c r="D323" s="73">
        <v>5</v>
      </c>
      <c r="E323" s="74" t="s">
        <v>396</v>
      </c>
      <c r="F323" s="75">
        <v>750</v>
      </c>
      <c r="G323" s="76"/>
      <c r="H323" s="77"/>
      <c r="I323" s="78" t="s">
        <v>39</v>
      </c>
      <c r="J323" s="79">
        <f t="shared" si="37"/>
        <v>1</v>
      </c>
      <c r="K323" s="80" t="s">
        <v>64</v>
      </c>
      <c r="L323" s="80" t="s">
        <v>7</v>
      </c>
      <c r="M323" s="81"/>
      <c r="N323" s="76"/>
      <c r="O323" s="76"/>
      <c r="P323" s="82"/>
      <c r="Q323" s="76"/>
      <c r="R323" s="76"/>
      <c r="S323" s="82"/>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c r="AP323" s="83"/>
      <c r="AQ323" s="83"/>
      <c r="AR323" s="83"/>
      <c r="AS323" s="83"/>
      <c r="AT323" s="83"/>
      <c r="AU323" s="83"/>
      <c r="AV323" s="83"/>
      <c r="AW323" s="83"/>
      <c r="AX323" s="83"/>
      <c r="AY323" s="83"/>
      <c r="AZ323" s="83"/>
      <c r="BA323" s="84">
        <f t="shared" si="38"/>
        <v>3750</v>
      </c>
      <c r="BB323" s="85">
        <f t="shared" si="39"/>
        <v>3750</v>
      </c>
      <c r="BC323" s="86" t="str">
        <f t="shared" si="40"/>
        <v>INR  Three Thousand Seven Hundred &amp; Fifty  Only</v>
      </c>
      <c r="BD323" s="87"/>
      <c r="BE323" s="87"/>
      <c r="BF323" s="87"/>
      <c r="IB323" s="89"/>
      <c r="IC323" s="89"/>
      <c r="ID323" s="89"/>
      <c r="IE323" s="89"/>
      <c r="IF323" s="89"/>
    </row>
    <row r="324" spans="1:240" s="88" customFormat="1" ht="37.5" customHeight="1">
      <c r="A324" s="70">
        <v>312</v>
      </c>
      <c r="B324" s="71" t="s">
        <v>715</v>
      </c>
      <c r="C324" s="72" t="s">
        <v>378</v>
      </c>
      <c r="D324" s="73">
        <v>1</v>
      </c>
      <c r="E324" s="74" t="s">
        <v>396</v>
      </c>
      <c r="F324" s="75">
        <v>39640</v>
      </c>
      <c r="G324" s="76"/>
      <c r="H324" s="77"/>
      <c r="I324" s="78" t="s">
        <v>39</v>
      </c>
      <c r="J324" s="79">
        <f t="shared" si="37"/>
        <v>1</v>
      </c>
      <c r="K324" s="80" t="s">
        <v>64</v>
      </c>
      <c r="L324" s="80" t="s">
        <v>7</v>
      </c>
      <c r="M324" s="81"/>
      <c r="N324" s="76"/>
      <c r="O324" s="76"/>
      <c r="P324" s="82"/>
      <c r="Q324" s="76"/>
      <c r="R324" s="76"/>
      <c r="S324" s="82"/>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c r="AP324" s="83"/>
      <c r="AQ324" s="83"/>
      <c r="AR324" s="83"/>
      <c r="AS324" s="83"/>
      <c r="AT324" s="83"/>
      <c r="AU324" s="83"/>
      <c r="AV324" s="83"/>
      <c r="AW324" s="83"/>
      <c r="AX324" s="83"/>
      <c r="AY324" s="83"/>
      <c r="AZ324" s="83"/>
      <c r="BA324" s="84">
        <f t="shared" si="38"/>
        <v>39640</v>
      </c>
      <c r="BB324" s="85">
        <f t="shared" si="39"/>
        <v>39640</v>
      </c>
      <c r="BC324" s="86" t="str">
        <f t="shared" si="40"/>
        <v>INR  Thirty Nine Thousand Six Hundred &amp; Forty  Only</v>
      </c>
      <c r="BD324" s="87"/>
      <c r="BE324" s="87"/>
      <c r="BF324" s="87"/>
      <c r="IB324" s="89"/>
      <c r="IC324" s="89"/>
      <c r="ID324" s="89"/>
      <c r="IE324" s="89"/>
      <c r="IF324" s="89"/>
    </row>
    <row r="325" spans="1:240" s="88" customFormat="1" ht="45.75" customHeight="1">
      <c r="A325" s="70">
        <v>313</v>
      </c>
      <c r="B325" s="71" t="s">
        <v>716</v>
      </c>
      <c r="C325" s="72" t="s">
        <v>379</v>
      </c>
      <c r="D325" s="73">
        <v>5</v>
      </c>
      <c r="E325" s="74" t="s">
        <v>396</v>
      </c>
      <c r="F325" s="75">
        <v>6290</v>
      </c>
      <c r="G325" s="76"/>
      <c r="H325" s="77"/>
      <c r="I325" s="78" t="s">
        <v>39</v>
      </c>
      <c r="J325" s="79">
        <f t="shared" si="37"/>
        <v>1</v>
      </c>
      <c r="K325" s="80" t="s">
        <v>64</v>
      </c>
      <c r="L325" s="80" t="s">
        <v>7</v>
      </c>
      <c r="M325" s="81"/>
      <c r="N325" s="76"/>
      <c r="O325" s="76"/>
      <c r="P325" s="82"/>
      <c r="Q325" s="76"/>
      <c r="R325" s="76"/>
      <c r="S325" s="82"/>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c r="AP325" s="83"/>
      <c r="AQ325" s="83"/>
      <c r="AR325" s="83"/>
      <c r="AS325" s="83"/>
      <c r="AT325" s="83"/>
      <c r="AU325" s="83"/>
      <c r="AV325" s="83"/>
      <c r="AW325" s="83"/>
      <c r="AX325" s="83"/>
      <c r="AY325" s="83"/>
      <c r="AZ325" s="83"/>
      <c r="BA325" s="84">
        <f t="shared" si="38"/>
        <v>31450</v>
      </c>
      <c r="BB325" s="85">
        <f t="shared" si="39"/>
        <v>31450</v>
      </c>
      <c r="BC325" s="86" t="str">
        <f t="shared" si="40"/>
        <v>INR  Thirty One Thousand Four Hundred &amp; Fifty  Only</v>
      </c>
      <c r="BD325" s="87"/>
      <c r="BE325" s="87"/>
      <c r="BF325" s="87"/>
      <c r="IB325" s="89"/>
      <c r="IC325" s="89"/>
      <c r="ID325" s="89"/>
      <c r="IE325" s="89"/>
      <c r="IF325" s="89"/>
    </row>
    <row r="326" spans="1:240" s="88" customFormat="1" ht="47.25" customHeight="1">
      <c r="A326" s="70">
        <v>314</v>
      </c>
      <c r="B326" s="71" t="s">
        <v>717</v>
      </c>
      <c r="C326" s="72" t="s">
        <v>380</v>
      </c>
      <c r="D326" s="73">
        <v>5</v>
      </c>
      <c r="E326" s="74" t="s">
        <v>396</v>
      </c>
      <c r="F326" s="75">
        <v>9204</v>
      </c>
      <c r="G326" s="76"/>
      <c r="H326" s="77"/>
      <c r="I326" s="78" t="s">
        <v>39</v>
      </c>
      <c r="J326" s="79">
        <f t="shared" si="37"/>
        <v>1</v>
      </c>
      <c r="K326" s="80" t="s">
        <v>64</v>
      </c>
      <c r="L326" s="80" t="s">
        <v>7</v>
      </c>
      <c r="M326" s="81"/>
      <c r="N326" s="76"/>
      <c r="O326" s="76"/>
      <c r="P326" s="82"/>
      <c r="Q326" s="76"/>
      <c r="R326" s="76"/>
      <c r="S326" s="82"/>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c r="AP326" s="83"/>
      <c r="AQ326" s="83"/>
      <c r="AR326" s="83"/>
      <c r="AS326" s="83"/>
      <c r="AT326" s="83"/>
      <c r="AU326" s="83"/>
      <c r="AV326" s="83"/>
      <c r="AW326" s="83"/>
      <c r="AX326" s="83"/>
      <c r="AY326" s="83"/>
      <c r="AZ326" s="83"/>
      <c r="BA326" s="84">
        <f t="shared" si="38"/>
        <v>46020</v>
      </c>
      <c r="BB326" s="85">
        <f t="shared" si="39"/>
        <v>46020</v>
      </c>
      <c r="BC326" s="86" t="str">
        <f t="shared" si="40"/>
        <v>INR  Forty Six Thousand  &amp;Twenty  Only</v>
      </c>
      <c r="BD326" s="87"/>
      <c r="BE326" s="87"/>
      <c r="BF326" s="87"/>
      <c r="IB326" s="89"/>
      <c r="IC326" s="89"/>
      <c r="ID326" s="89"/>
      <c r="IE326" s="89"/>
      <c r="IF326" s="89"/>
    </row>
    <row r="327" spans="1:240" s="88" customFormat="1" ht="31.5" customHeight="1">
      <c r="A327" s="70">
        <v>315</v>
      </c>
      <c r="B327" s="71" t="s">
        <v>718</v>
      </c>
      <c r="C327" s="72" t="s">
        <v>388</v>
      </c>
      <c r="D327" s="73">
        <v>2</v>
      </c>
      <c r="E327" s="74" t="s">
        <v>396</v>
      </c>
      <c r="F327" s="75">
        <v>10500</v>
      </c>
      <c r="G327" s="76"/>
      <c r="H327" s="77"/>
      <c r="I327" s="78" t="s">
        <v>39</v>
      </c>
      <c r="J327" s="79">
        <f t="shared" si="37"/>
        <v>1</v>
      </c>
      <c r="K327" s="80" t="s">
        <v>64</v>
      </c>
      <c r="L327" s="80" t="s">
        <v>7</v>
      </c>
      <c r="M327" s="81"/>
      <c r="N327" s="76"/>
      <c r="O327" s="76"/>
      <c r="P327" s="82"/>
      <c r="Q327" s="76"/>
      <c r="R327" s="76"/>
      <c r="S327" s="82"/>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c r="AP327" s="83"/>
      <c r="AQ327" s="83"/>
      <c r="AR327" s="83"/>
      <c r="AS327" s="83"/>
      <c r="AT327" s="83"/>
      <c r="AU327" s="83"/>
      <c r="AV327" s="83"/>
      <c r="AW327" s="83"/>
      <c r="AX327" s="83"/>
      <c r="AY327" s="83"/>
      <c r="AZ327" s="83"/>
      <c r="BA327" s="84">
        <f t="shared" si="38"/>
        <v>21000</v>
      </c>
      <c r="BB327" s="85">
        <f t="shared" si="39"/>
        <v>21000</v>
      </c>
      <c r="BC327" s="86" t="str">
        <f t="shared" si="40"/>
        <v>INR  Twenty One Thousand    Only</v>
      </c>
      <c r="BD327" s="87"/>
      <c r="BE327" s="87"/>
      <c r="BF327" s="87"/>
      <c r="IB327" s="89"/>
      <c r="IC327" s="89"/>
      <c r="ID327" s="89"/>
      <c r="IE327" s="89"/>
      <c r="IF327" s="89"/>
    </row>
    <row r="328" spans="1:240" s="88" customFormat="1" ht="34.5" customHeight="1">
      <c r="A328" s="70">
        <v>316</v>
      </c>
      <c r="B328" s="71" t="s">
        <v>719</v>
      </c>
      <c r="C328" s="72" t="s">
        <v>389</v>
      </c>
      <c r="D328" s="73">
        <v>2</v>
      </c>
      <c r="E328" s="74" t="s">
        <v>396</v>
      </c>
      <c r="F328" s="75">
        <v>8200</v>
      </c>
      <c r="G328" s="76"/>
      <c r="H328" s="77"/>
      <c r="I328" s="78" t="s">
        <v>39</v>
      </c>
      <c r="J328" s="79">
        <f t="shared" si="37"/>
        <v>1</v>
      </c>
      <c r="K328" s="80" t="s">
        <v>64</v>
      </c>
      <c r="L328" s="80" t="s">
        <v>7</v>
      </c>
      <c r="M328" s="81"/>
      <c r="N328" s="76"/>
      <c r="O328" s="76"/>
      <c r="P328" s="82"/>
      <c r="Q328" s="76"/>
      <c r="R328" s="76"/>
      <c r="S328" s="82"/>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c r="AP328" s="83"/>
      <c r="AQ328" s="83"/>
      <c r="AR328" s="83"/>
      <c r="AS328" s="83"/>
      <c r="AT328" s="83"/>
      <c r="AU328" s="83"/>
      <c r="AV328" s="83"/>
      <c r="AW328" s="83"/>
      <c r="AX328" s="83"/>
      <c r="AY328" s="83"/>
      <c r="AZ328" s="83"/>
      <c r="BA328" s="84">
        <f t="shared" si="38"/>
        <v>16400</v>
      </c>
      <c r="BB328" s="85">
        <f t="shared" si="39"/>
        <v>16400</v>
      </c>
      <c r="BC328" s="86" t="str">
        <f t="shared" si="40"/>
        <v>INR  Sixteen Thousand Four Hundred    Only</v>
      </c>
      <c r="BD328" s="87"/>
      <c r="BE328" s="87"/>
      <c r="BF328" s="87"/>
      <c r="IB328" s="89"/>
      <c r="IC328" s="89"/>
      <c r="ID328" s="89"/>
      <c r="IE328" s="89"/>
      <c r="IF328" s="89"/>
    </row>
    <row r="329" spans="1:240" s="88" customFormat="1" ht="35.25" customHeight="1">
      <c r="A329" s="70">
        <v>317</v>
      </c>
      <c r="B329" s="71" t="s">
        <v>720</v>
      </c>
      <c r="C329" s="72" t="s">
        <v>390</v>
      </c>
      <c r="D329" s="73">
        <v>930</v>
      </c>
      <c r="E329" s="74" t="s">
        <v>294</v>
      </c>
      <c r="F329" s="75">
        <v>48</v>
      </c>
      <c r="G329" s="76"/>
      <c r="H329" s="77"/>
      <c r="I329" s="78" t="s">
        <v>39</v>
      </c>
      <c r="J329" s="79">
        <f t="shared" si="37"/>
        <v>1</v>
      </c>
      <c r="K329" s="80" t="s">
        <v>64</v>
      </c>
      <c r="L329" s="80" t="s">
        <v>7</v>
      </c>
      <c r="M329" s="81"/>
      <c r="N329" s="76"/>
      <c r="O329" s="76"/>
      <c r="P329" s="82"/>
      <c r="Q329" s="76"/>
      <c r="R329" s="76"/>
      <c r="S329" s="82"/>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c r="AP329" s="83"/>
      <c r="AQ329" s="83"/>
      <c r="AR329" s="83"/>
      <c r="AS329" s="83"/>
      <c r="AT329" s="83"/>
      <c r="AU329" s="83"/>
      <c r="AV329" s="83"/>
      <c r="AW329" s="83"/>
      <c r="AX329" s="83"/>
      <c r="AY329" s="83"/>
      <c r="AZ329" s="83"/>
      <c r="BA329" s="84">
        <f t="shared" si="38"/>
        <v>44640</v>
      </c>
      <c r="BB329" s="85">
        <f t="shared" si="39"/>
        <v>44640</v>
      </c>
      <c r="BC329" s="86" t="str">
        <f t="shared" si="40"/>
        <v>INR  Forty Four Thousand Six Hundred &amp; Forty  Only</v>
      </c>
      <c r="BD329" s="87"/>
      <c r="BE329" s="87"/>
      <c r="BF329" s="87"/>
      <c r="IB329" s="89"/>
      <c r="IC329" s="89"/>
      <c r="ID329" s="89"/>
      <c r="IE329" s="89"/>
      <c r="IF329" s="89"/>
    </row>
    <row r="330" spans="1:240" s="88" customFormat="1" ht="35.25" customHeight="1">
      <c r="A330" s="70">
        <v>318</v>
      </c>
      <c r="B330" s="71" t="s">
        <v>721</v>
      </c>
      <c r="C330" s="72" t="s">
        <v>391</v>
      </c>
      <c r="D330" s="73">
        <v>1500</v>
      </c>
      <c r="E330" s="74" t="s">
        <v>294</v>
      </c>
      <c r="F330" s="75">
        <v>26</v>
      </c>
      <c r="G330" s="76"/>
      <c r="H330" s="77"/>
      <c r="I330" s="78" t="s">
        <v>39</v>
      </c>
      <c r="J330" s="79">
        <f t="shared" si="37"/>
        <v>1</v>
      </c>
      <c r="K330" s="80" t="s">
        <v>64</v>
      </c>
      <c r="L330" s="80" t="s">
        <v>7</v>
      </c>
      <c r="M330" s="81"/>
      <c r="N330" s="76"/>
      <c r="O330" s="76"/>
      <c r="P330" s="82"/>
      <c r="Q330" s="76"/>
      <c r="R330" s="76"/>
      <c r="S330" s="82"/>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3"/>
      <c r="AQ330" s="83"/>
      <c r="AR330" s="83"/>
      <c r="AS330" s="83"/>
      <c r="AT330" s="83"/>
      <c r="AU330" s="83"/>
      <c r="AV330" s="83"/>
      <c r="AW330" s="83"/>
      <c r="AX330" s="83"/>
      <c r="AY330" s="83"/>
      <c r="AZ330" s="83"/>
      <c r="BA330" s="84">
        <f t="shared" si="38"/>
        <v>39000</v>
      </c>
      <c r="BB330" s="85">
        <f t="shared" si="39"/>
        <v>39000</v>
      </c>
      <c r="BC330" s="86" t="str">
        <f t="shared" si="40"/>
        <v>INR  Thirty Nine Thousand    Only</v>
      </c>
      <c r="BD330" s="87"/>
      <c r="BE330" s="87"/>
      <c r="BF330" s="87"/>
      <c r="IB330" s="89"/>
      <c r="IC330" s="89"/>
      <c r="ID330" s="89"/>
      <c r="IE330" s="89"/>
      <c r="IF330" s="89"/>
    </row>
    <row r="331" spans="1:240" s="88" customFormat="1" ht="33" customHeight="1">
      <c r="A331" s="70">
        <v>319</v>
      </c>
      <c r="B331" s="71" t="s">
        <v>722</v>
      </c>
      <c r="C331" s="72" t="s">
        <v>392</v>
      </c>
      <c r="D331" s="73">
        <v>1</v>
      </c>
      <c r="E331" s="74" t="s">
        <v>723</v>
      </c>
      <c r="F331" s="75">
        <v>10000</v>
      </c>
      <c r="G331" s="76"/>
      <c r="H331" s="77"/>
      <c r="I331" s="78" t="s">
        <v>39</v>
      </c>
      <c r="J331" s="79">
        <f t="shared" si="37"/>
        <v>1</v>
      </c>
      <c r="K331" s="80" t="s">
        <v>64</v>
      </c>
      <c r="L331" s="80" t="s">
        <v>7</v>
      </c>
      <c r="M331" s="81"/>
      <c r="N331" s="76"/>
      <c r="O331" s="76"/>
      <c r="P331" s="82"/>
      <c r="Q331" s="76"/>
      <c r="R331" s="76"/>
      <c r="S331" s="82"/>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c r="AP331" s="83"/>
      <c r="AQ331" s="83"/>
      <c r="AR331" s="83"/>
      <c r="AS331" s="83"/>
      <c r="AT331" s="83"/>
      <c r="AU331" s="83"/>
      <c r="AV331" s="83"/>
      <c r="AW331" s="83"/>
      <c r="AX331" s="83"/>
      <c r="AY331" s="83"/>
      <c r="AZ331" s="83"/>
      <c r="BA331" s="84">
        <f t="shared" si="38"/>
        <v>10000</v>
      </c>
      <c r="BB331" s="85">
        <f t="shared" si="39"/>
        <v>10000</v>
      </c>
      <c r="BC331" s="86" t="str">
        <f t="shared" si="40"/>
        <v>INR  Ten Thousand    Only</v>
      </c>
      <c r="BD331" s="87"/>
      <c r="BE331" s="87"/>
      <c r="BF331" s="87"/>
      <c r="IB331" s="89"/>
      <c r="IC331" s="89"/>
      <c r="ID331" s="89"/>
      <c r="IE331" s="89"/>
      <c r="IF331" s="89"/>
    </row>
    <row r="332" spans="1:240" s="88" customFormat="1" ht="51" customHeight="1">
      <c r="A332" s="70">
        <v>320</v>
      </c>
      <c r="B332" s="71" t="s">
        <v>724</v>
      </c>
      <c r="C332" s="72" t="s">
        <v>393</v>
      </c>
      <c r="D332" s="73">
        <v>1</v>
      </c>
      <c r="E332" s="74" t="s">
        <v>397</v>
      </c>
      <c r="F332" s="75">
        <v>38000</v>
      </c>
      <c r="G332" s="76"/>
      <c r="H332" s="77"/>
      <c r="I332" s="78" t="s">
        <v>39</v>
      </c>
      <c r="J332" s="79">
        <f t="shared" si="37"/>
        <v>1</v>
      </c>
      <c r="K332" s="80" t="s">
        <v>64</v>
      </c>
      <c r="L332" s="80" t="s">
        <v>7</v>
      </c>
      <c r="M332" s="81"/>
      <c r="N332" s="76"/>
      <c r="O332" s="76"/>
      <c r="P332" s="82"/>
      <c r="Q332" s="76"/>
      <c r="R332" s="76"/>
      <c r="S332" s="82"/>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83"/>
      <c r="AU332" s="83"/>
      <c r="AV332" s="83"/>
      <c r="AW332" s="83"/>
      <c r="AX332" s="83"/>
      <c r="AY332" s="83"/>
      <c r="AZ332" s="83"/>
      <c r="BA332" s="84">
        <f t="shared" si="38"/>
        <v>38000</v>
      </c>
      <c r="BB332" s="85">
        <f t="shared" si="39"/>
        <v>38000</v>
      </c>
      <c r="BC332" s="86" t="str">
        <f t="shared" si="40"/>
        <v>INR  Thirty Eight Thousand    Only</v>
      </c>
      <c r="BD332" s="87"/>
      <c r="BE332" s="87"/>
      <c r="BF332" s="87"/>
      <c r="IB332" s="89"/>
      <c r="IC332" s="89"/>
      <c r="ID332" s="89"/>
      <c r="IE332" s="89"/>
      <c r="IF332" s="89"/>
    </row>
    <row r="333" spans="1:241" s="15" customFormat="1" ht="47.25" customHeight="1">
      <c r="A333" s="28" t="s">
        <v>62</v>
      </c>
      <c r="B333" s="27"/>
      <c r="C333" s="29"/>
      <c r="D333" s="29"/>
      <c r="E333" s="29"/>
      <c r="F333" s="29"/>
      <c r="G333" s="29"/>
      <c r="H333" s="30"/>
      <c r="I333" s="30"/>
      <c r="J333" s="30"/>
      <c r="K333" s="30"/>
      <c r="L333" s="31"/>
      <c r="BA333" s="44">
        <f>SUM(BA13:BA332)</f>
        <v>51610526.26</v>
      </c>
      <c r="BB333" s="42">
        <f>SUM(BB13:BB332)</f>
        <v>51610526.26</v>
      </c>
      <c r="BC333" s="26" t="str">
        <f>SpellNumber($E$2,BB333)</f>
        <v>INR  Five Crore Sixteen Lakh Ten Thousand Five Hundred &amp; Twenty Six  and Paise Twenty Six Only</v>
      </c>
      <c r="BD333" s="67">
        <v>161274758.82</v>
      </c>
      <c r="BE333" s="67">
        <f>BD333-BA333</f>
        <v>109664232.56</v>
      </c>
      <c r="BF333" s="67"/>
      <c r="IC333" s="16">
        <v>4</v>
      </c>
      <c r="ID333" s="16" t="s">
        <v>41</v>
      </c>
      <c r="IE333" s="16" t="s">
        <v>61</v>
      </c>
      <c r="IF333" s="16">
        <v>10</v>
      </c>
      <c r="IG333" s="16" t="s">
        <v>38</v>
      </c>
    </row>
    <row r="334" spans="1:241" s="18" customFormat="1" ht="33.75" customHeight="1">
      <c r="A334" s="28" t="s">
        <v>66</v>
      </c>
      <c r="B334" s="27"/>
      <c r="C334" s="64"/>
      <c r="D334" s="32"/>
      <c r="E334" s="33" t="s">
        <v>69</v>
      </c>
      <c r="F334" s="40"/>
      <c r="G334" s="34"/>
      <c r="H334" s="17"/>
      <c r="I334" s="17"/>
      <c r="J334" s="17"/>
      <c r="K334" s="35"/>
      <c r="L334" s="36"/>
      <c r="M334" s="37"/>
      <c r="O334" s="15"/>
      <c r="P334" s="15"/>
      <c r="Q334" s="15"/>
      <c r="R334" s="15"/>
      <c r="S334" s="15"/>
      <c r="BA334" s="39">
        <f>IF(ISBLANK(F334),0,IF(E334="Excess (+)",ROUND(BA333+(BA333*F334),2),IF(E334="Less (-)",ROUND(BA333+(BA333*F334*(-1)),2),IF(E334="At Par",BA333,0))))</f>
        <v>0</v>
      </c>
      <c r="BB334" s="41">
        <f>ROUND(BA334,0)</f>
        <v>0</v>
      </c>
      <c r="BC334" s="26" t="str">
        <f>SpellNumber($E$2,BA334)</f>
        <v>INR Zero Only</v>
      </c>
      <c r="BD334" s="69"/>
      <c r="BF334" s="67"/>
      <c r="IC334" s="19"/>
      <c r="ID334" s="19"/>
      <c r="IE334" s="19"/>
      <c r="IF334" s="19"/>
      <c r="IG334" s="19"/>
    </row>
    <row r="335" spans="1:241" s="18" customFormat="1" ht="41.25" customHeight="1">
      <c r="A335" s="28" t="s">
        <v>65</v>
      </c>
      <c r="B335" s="27"/>
      <c r="C335" s="102" t="str">
        <f>SpellNumber($E$2,BA334)</f>
        <v>INR Zero Only</v>
      </c>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c r="BA335" s="102"/>
      <c r="BB335" s="102"/>
      <c r="BC335" s="103"/>
      <c r="IC335" s="19"/>
      <c r="ID335" s="19"/>
      <c r="IE335" s="19"/>
      <c r="IF335" s="19"/>
      <c r="IG335" s="19"/>
    </row>
    <row r="336" spans="2:241" s="12" customFormat="1" ht="15">
      <c r="B336" s="65"/>
      <c r="C336" s="20"/>
      <c r="D336" s="20"/>
      <c r="E336" s="20"/>
      <c r="F336" s="20"/>
      <c r="G336" s="20"/>
      <c r="H336" s="20"/>
      <c r="I336" s="20"/>
      <c r="J336" s="20"/>
      <c r="K336" s="20"/>
      <c r="L336" s="20"/>
      <c r="M336" s="20"/>
      <c r="O336" s="20"/>
      <c r="BA336" s="20"/>
      <c r="BC336" s="20"/>
      <c r="IC336" s="13"/>
      <c r="ID336" s="13"/>
      <c r="IE336" s="13"/>
      <c r="IF336" s="13"/>
      <c r="IG336" s="13"/>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6" ht="15"/>
    <row r="477" ht="15"/>
    <row r="478" ht="15"/>
    <row r="479" ht="15"/>
  </sheetData>
  <sheetProtection password="D9BE" sheet="1" selectLockedCells="1"/>
  <mergeCells count="8">
    <mergeCell ref="A9:BC9"/>
    <mergeCell ref="C335:BC335"/>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4">
      <formula1>IF(E334="Select",-1,IF(E334="At Par",0,0))</formula1>
      <formula2>IF(E334="Select",-1,IF(E334="At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4">
      <formula1>0</formula1>
      <formula2>IF(E334&lt;&gt;"Select",99.9,0)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4">
      <formula1>0</formula1>
      <formula2>99.9</formula2>
    </dataValidation>
    <dataValidation type="list" allowBlank="1" showInputMessage="1" showErrorMessage="1" sqref="E334">
      <formula1>"Select, Excess (+), Less (-)"</formula1>
    </dataValidation>
    <dataValidation type="decimal" allowBlank="1" showInputMessage="1" showErrorMessage="1" promptTitle="Quantity" prompt="Please enter the Quantity for this item. " errorTitle="Invalid Entry" error="Only Numeric Values are allowed. " sqref="F13 BD284:BD288 F120 D120 F284:F288 D284:D288 D13">
      <formula1>0</formula1>
      <formula2>999999999999999</formula2>
    </dataValidation>
    <dataValidation allowBlank="1" showInputMessage="1" showErrorMessage="1" promptTitle="Units" prompt="Please enter Units in text" sqref="E13 E120 E284:E288"/>
    <dataValidation type="list" allowBlank="1" showInputMessage="1" showErrorMessage="1" sqref="L326 L327 L328 L329 L330 L33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formula1>"INR"</formula1>
    </dataValidation>
    <dataValidation type="list" allowBlank="1" showInputMessage="1" showErrorMessage="1" sqref="L307 L308 L309 L310 L311 L312 L313 L314 L315 L316 L317 L318 L319 L320 L321 L322 L323 L324 L325 L332">
      <formula1>"INR"</formula1>
    </dataValidation>
    <dataValidation type="decimal" allowBlank="1" showInputMessage="1" showErrorMessage="1" promptTitle="Rate Entry" prompt="Please enter VAT charges in Rupees for this item. " errorTitle="Invaid Entry" error="Only Numeric Values are allowed. " sqref="M289:M332 M14:M119 M121:M283 M285">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3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2">
      <formula1>0</formula1>
      <formula2>999999999999999</formula2>
    </dataValidation>
    <dataValidation type="list" showInputMessage="1" showErrorMessage="1" sqref="I13:I332">
      <formula1>"Excess(+), Less(-)"</formula1>
    </dataValidation>
    <dataValidation allowBlank="1" showInputMessage="1" showErrorMessage="1" promptTitle="Addition / Deduction" prompt="Please Choose the correct One" sqref="J13:J332"/>
    <dataValidation type="list" allowBlank="1" showInputMessage="1" showErrorMessage="1" sqref="K13:K332">
      <formula1>"Partial Conversion, Full Conversion"</formula1>
    </dataValidation>
    <dataValidation allowBlank="1" showInputMessage="1" showErrorMessage="1" promptTitle="Itemcode/Make" prompt="Please enter text" sqref="C13:C332"/>
    <dataValidation type="decimal" allowBlank="1" showInputMessage="1" showErrorMessage="1" errorTitle="Invalid Entry" error="Only Numeric Values are allowed. " sqref="A13:A332">
      <formula1>0</formula1>
      <formula2>999999999999999</formula2>
    </dataValidation>
  </dataValidations>
  <printOptions horizontalCentered="1"/>
  <pageMargins left="0.3937007874015748" right="0.3937007874015748" top="0.3937007874015748" bottom="0.3937007874015748" header="0.31496062992125984" footer="0.31496062992125984"/>
  <pageSetup fitToHeight="0" horizontalDpi="600" verticalDpi="600" orientation="landscape" paperSize="9" scale="74" r:id="rId4"/>
  <rowBreaks count="1" manualBreakCount="1">
    <brk id="317"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10" t="s">
        <v>3</v>
      </c>
      <c r="F6" s="110"/>
      <c r="G6" s="110"/>
      <c r="H6" s="110"/>
      <c r="I6" s="110"/>
      <c r="J6" s="110"/>
      <c r="K6" s="110"/>
    </row>
    <row r="7" spans="5:11" ht="15">
      <c r="E7" s="110"/>
      <c r="F7" s="110"/>
      <c r="G7" s="110"/>
      <c r="H7" s="110"/>
      <c r="I7" s="110"/>
      <c r="J7" s="110"/>
      <c r="K7" s="110"/>
    </row>
    <row r="8" spans="5:11" ht="15">
      <c r="E8" s="110"/>
      <c r="F8" s="110"/>
      <c r="G8" s="110"/>
      <c r="H8" s="110"/>
      <c r="I8" s="110"/>
      <c r="J8" s="110"/>
      <c r="K8" s="110"/>
    </row>
    <row r="9" spans="5:11" ht="15">
      <c r="E9" s="110"/>
      <c r="F9" s="110"/>
      <c r="G9" s="110"/>
      <c r="H9" s="110"/>
      <c r="I9" s="110"/>
      <c r="J9" s="110"/>
      <c r="K9" s="110"/>
    </row>
    <row r="10" spans="5:11" ht="15">
      <c r="E10" s="110"/>
      <c r="F10" s="110"/>
      <c r="G10" s="110"/>
      <c r="H10" s="110"/>
      <c r="I10" s="110"/>
      <c r="J10" s="110"/>
      <c r="K10" s="110"/>
    </row>
    <row r="11" spans="5:11" ht="15">
      <c r="E11" s="110"/>
      <c r="F11" s="110"/>
      <c r="G11" s="110"/>
      <c r="H11" s="110"/>
      <c r="I11" s="110"/>
      <c r="J11" s="110"/>
      <c r="K11" s="110"/>
    </row>
    <row r="12" spans="5:11" ht="15">
      <c r="E12" s="110"/>
      <c r="F12" s="110"/>
      <c r="G12" s="110"/>
      <c r="H12" s="110"/>
      <c r="I12" s="110"/>
      <c r="J12" s="110"/>
      <c r="K12" s="110"/>
    </row>
    <row r="13" spans="5:11" ht="15">
      <c r="E13" s="110"/>
      <c r="F13" s="110"/>
      <c r="G13" s="110"/>
      <c r="H13" s="110"/>
      <c r="I13" s="110"/>
      <c r="J13" s="110"/>
      <c r="K13" s="110"/>
    </row>
    <row r="14" spans="5:11" ht="15">
      <c r="E14" s="110"/>
      <c r="F14" s="110"/>
      <c r="G14" s="110"/>
      <c r="H14" s="110"/>
      <c r="I14" s="110"/>
      <c r="J14" s="110"/>
      <c r="K14" s="11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2019-02-01T12:59:24Z</cp:lastPrinted>
  <dcterms:created xsi:type="dcterms:W3CDTF">2009-01-30T06:42:42Z</dcterms:created>
  <dcterms:modified xsi:type="dcterms:W3CDTF">2019-06-21T05:54:36Z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