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4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'BoQ1'!$A$1:$BC$138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<sst xmlns="http://schemas.openxmlformats.org/spreadsheetml/2006/main" count="856" uniqueCount="317">
  <si>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</si>
  <si>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</si>
  <si>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</si>
  <si>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</si>
  <si>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</si>
  <si>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</si>
  <si>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</si>
  <si>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</si>
  <si>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</si>
  <si>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</si>
  <si>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</si>
  <si>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</si>
  <si>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</si>
  <si>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</si>
  <si>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</si>
  <si>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</si>
  <si>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</si>
  <si>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</si>
  <si>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</si>
  <si>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</si>
  <si>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</si>
  <si>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</si>
  <si>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</si>
  <si>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</si>
  <si>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</si>
  <si>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</si>
  <si>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</si>
  <si>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</si>
  <si>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</si>
  <si>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</si>
  <si>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</si>
  <si>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</si>
  <si>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</si>
  <si>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</si>
  <si>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</si>
  <si>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</si>
  <si>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</si>
  <si>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</si>
  <si>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</si>
  <si>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</si>
  <si>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</si>
  <si>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</si>
  <si>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</si>
  <si>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</si>
  <si>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</si>
  <si>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</si>
  <si>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</si>
  <si>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</si>
  <si>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</si>
  <si>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</si>
  <si>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</si>
  <si>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</si>
  <si>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</si>
  <si>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</si>
  <si>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</si>
  <si>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</si>
  <si>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</si>
  <si>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</si>
  <si>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</si>
  <si>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</si>
  <si>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</si>
  <si>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</si>
  <si>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</si>
  <si>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</si>
  <si>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</si>
  <si>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</si>
  <si>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</si>
  <si>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</si>
  <si>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</si>
  <si>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</si>
  <si>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</si>
  <si>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</si>
  <si>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</si>
  <si>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</si>
  <si>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</si>
  <si>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</si>
  <si>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</si>
  <si>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</si>
  <si>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</si>
  <si>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</si>
  <si>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</si>
  <si>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</si>
  <si>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</si>
  <si>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</si>
  <si>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</si>
  <si>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</si>
  <si>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</si>
  <si>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</si>
  <si>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</si>
  <si>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</si>
  <si>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</si>
  <si>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</si>
  <si>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</si>
  <si>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</si>
  <si>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</si>
  <si>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</si>
  <si>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</si>
  <si>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</si>
  <si>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</si>
  <si>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</si>
  <si>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</si>
  <si>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</si>
  <si>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</si>
  <si>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</si>
  <si>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</si>
  <si>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</si>
  <si>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</si>
  <si>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</si>
  <si>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</si>
  <si>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</si>
  <si>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</si>
  <si>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</si>
  <si>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</si>
  <si>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</si>
  <si>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</si>
  <si>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</si>
  <si>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</si>
  <si>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</si>
  <si>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</si>
  <si>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</si>
  <si>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</si>
  <si>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</si>
  <si>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</si>
  <si>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</si>
  <si>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</si>
  <si>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</si>
  <si>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</si>
  <si>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</si>
  <si>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</si>
  <si>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</si>
  <si>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</si>
  <si>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</si>
  <si>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</si>
  <si>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</si>
  <si>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</si>
  <si>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</si>
  <si>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</si>
  <si>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</si>
  <si>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</si>
  <si>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</si>
  <si>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</si>
  <si>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</si>
  <si>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</si>
  <si>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</si>
  <si>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</si>
  <si>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</si>
  <si>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</si>
  <si>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</si>
  <si>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</si>
  <si>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</si>
  <si>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</si>
  <si>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</si>
  <si>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</si>
  <si>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</si>
  <si>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</si>
  <si>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</si>
  <si>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</si>
  <si>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</si>
  <si>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</si>
  <si>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</si>
  <si>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</si>
  <si>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</si>
  <si>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</si>
  <si>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</si>
  <si>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</si>
  <si>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</si>
  <si>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</si>
  <si>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</si>
  <si>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</si>
  <si>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</si>
  <si>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</si>
  <si>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</si>
  <si>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</si>
  <si>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</si>
  <si>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</si>
  <si>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Mtr.</t>
  </si>
  <si>
    <t>Each</t>
  </si>
  <si>
    <t>each</t>
  </si>
  <si>
    <t>BI01010001010000000000000515BI0100001113</t>
  </si>
  <si>
    <t>BI01010001010000000000000515BI0100001114</t>
  </si>
  <si>
    <t>Sqm</t>
  </si>
  <si>
    <t>Civil works</t>
  </si>
  <si>
    <t>pts</t>
  </si>
  <si>
    <t>Qntl</t>
  </si>
  <si>
    <t>Labour for punching hole in plastic water storage tank upto 50 mm dia.</t>
  </si>
  <si>
    <t>SqM</t>
  </si>
  <si>
    <t>INR  One Lakh Ninety Four Thousand  &amp;Forty  Only</t>
  </si>
  <si>
    <t>Rm</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</si>
  <si>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</si>
  <si>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</si>
  <si>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 Iron hasp bolt of approved quality fitted and fixed complete (oxidised) with 16mm dia rod with centre bolt and round fitting.250mm long</t>
  </si>
  <si>
    <t>Anodised aliminium D-type handle of approved quality manufactured from extruded section conforming to I.S. specification (I.S. 230/72) fitted and fixed complete:(a) With continuous plate base (Hexagonal / Round rod) (v) 125 mm grip x 12 mm dia rod.</t>
  </si>
  <si>
    <t>Supplying, fitting and fixing best quality Indian make mirror 5.5 mm thick with silvering as per I.S.I. specifications supported on fibre glass frame of any colour, frame size 550 mm X 400 mm</t>
  </si>
  <si>
    <t>(iii) Chromium plated shower arm 240 mm long (Equivalent to Code No. 536(A) &amp; Model - Tropical / Sumthing Special of ESSCO or similar brand).</t>
  </si>
  <si>
    <t>Set</t>
  </si>
  <si>
    <t>LS</t>
  </si>
  <si>
    <t>No</t>
  </si>
  <si>
    <t>Mtr</t>
  </si>
  <si>
    <t xml:space="preserve">Tender Inviting Authority: The Additional Chief Engineer,  W.B.P.H&amp;.I.D.Corpn. Ltd. </t>
  </si>
  <si>
    <t>Stripping off worn out plaster and raking out joints of walls, celings etc. upto any height and in any floor including removing rubbish within a lead of 75m as directed.</t>
  </si>
  <si>
    <t>Taking out carefully G.C.I. or C.I. or asbestos sheets (including ridges etc.) from roof or wall after unscrewing bolts, nuts, screws etc.and stacking the material at site as directed. (Payment to be made on measurement of portion of roof or wall removed.)</t>
  </si>
  <si>
    <t>Fitting and fixing old pieces of asbestos, G.C.I. or C.I. sheets or plain sheets including closing old holes with washers and sheet-bolts and nuts, etc. and including fixing the same to supporting frame with necessary hook-bolts, washers, putty etc. (excluding cost of sheets). (Payment to be made on area of finished work.)
(i) With about half old and half new fittings, including the cost of new fittings.
(a) In roof</t>
  </si>
  <si>
    <t>Dismantling all types of plain cement concrete works, stacking serviceable materials at site and removing rubbish as directed within a lead of 75 m.  In ground floor including roof. (a) upto 150 mm. thick</t>
  </si>
  <si>
    <t>Ordinary Cement concrete (mix 1:2:4) with graded stone chips (6mm nominal size) excluding shuttering and reinforcement,if any, in gound floor as per relevant IS codes.
(i) Pakur Variety</t>
  </si>
  <si>
    <t>Dismantling all types of masonry excepting cement concrete plain or reinforced, stacking serviceable materials at site and removing
rubbish as directed within a lead of 75 m. a) In ground floor including roof.</t>
  </si>
  <si>
    <t>Removalof rubbish,earth etc.from the working site and disposal of thesame beyond the compound ,inconformity with the Municipal/Corporation Rules for such disposal,loading in to truckand cleaning the site in all respect as per direction of Engineer in charge</t>
  </si>
  <si>
    <t>Brick work with 1st class bricks in cement mortar (1:6) in 
(b) Ground Floor Superstructure</t>
  </si>
  <si>
    <t>125 mm. thick brick work with 1st class bricks in cement mortar (1:4)in  Ground Floor</t>
  </si>
  <si>
    <t>Wood work in beams and burgahs fitted and fixed in position complete. (Cost for repairing of Damage to be paid separately)
(ii) Sal : Malayasian</t>
  </si>
  <si>
    <t>Sqm.</t>
  </si>
  <si>
    <t>Cum.</t>
  </si>
  <si>
    <t>Replacing wooden beam or R.S. joist by R.S. joist or by
another wooden beam joist and fixed complete, including
hire and labour charges for necessary sal bullah props,
necessary packing between beams and burgahs but
excluding the cost of joist or wooden beam and concrete/
Brick works etc needed for mending damages.
(i) Height not exceeding 5m
(b) Clear span exceeding 3.7m but not exceeding 5m.</t>
  </si>
  <si>
    <t>Labour for changing burgahs excluding mending damages.
Payment for the wooden burgahs (replacing the old ones)
will be made against Item C (2) of carpenter's work ]</t>
  </si>
  <si>
    <t>Asbestos corrugated (Trafford or similar approved quality)
sheet (6 mm thick) work (excluding the supporting
framework) fitted and fixed with 9.5mm. dia. J or L hook-bolt and nuts, limpet and bitumen washers and putty with 150 mm end lap &amp; one corrugation minimum side lap complete. (Payment should be made on area of finished work)
(a) In Roof</t>
  </si>
  <si>
    <t>Asbestos ridging (with standard lap) fitted and fixed with
necessary hook, bolts, nuts, washers, etc. complete.
(a) Close fitting adjustable type</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</si>
  <si>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</si>
  <si>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</si>
  <si>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25 mm. thick
In Ground Floor</t>
  </si>
  <si>
    <t>Net Cement Punning above 1.5mm thick in Wall dado,Window Sill Floor and Drain etc Note Cement 0.152 cum 100 Sqmts
GROUND FLOOR</t>
  </si>
  <si>
    <t>a) M.S.or W.I. Ornamental grill of approved design joints continuously welded with M.S,W.I. Flats and bars of windows, railing etc. fitted and fixed with necessary screws and lugs in ground floor.(i) Grill weighing above 10 Kg./sq. Mtr upto 16kg/sq.mtr.GROUND FLOOR</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</si>
  <si>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</si>
  <si>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(b) 32 mm thick shutters (single leaf)</t>
  </si>
  <si>
    <t>Panel shutters of door and window, as per design (each panel consisting of single plank without joint), including fitting and fixing the same in position but excluding the cost of hinge and other fittings. In ground floor. (In case of non-supply of single plank, penal rate of reduction of 20% will be made)
(i) 50mm thick shutters with 25mm thick panel of size 30 to 45 cm
(a) 1st class best Indian teak.</t>
  </si>
  <si>
    <t>(ii) Anodised aluminium floor door stopper</t>
  </si>
  <si>
    <t>Anodised aluminium barrel / tower /socket bolt (full covered) of approved manufractured from extructed section conforming to I.S. 204/74 fitted with cadmium plated screws. 300 mm long X 10mm dia bolt.</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</si>
  <si>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</si>
  <si>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</si>
  <si>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</si>
  <si>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Acrylic Distemper to interior wall, ceiling with a coat of solvent based interior grade acrylic primer (as per manufacturer's specification) including cleaning and smoothning of surface.
Two Coats</t>
  </si>
  <si>
    <t>cum.</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</si>
  <si>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(All Floor)
One Coat
ii) Solvent based interior grade Acrylic Primer</t>
  </si>
  <si>
    <t>sqm</t>
  </si>
  <si>
    <t>Applying decorative cement based paint of approved quality after preparing the surface including scraping the same thoroughly (plastered or concrete surface) as per manufacturer's specification.
(iii) Two coats.
In Ground Floor</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</si>
  <si>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</si>
  <si>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</si>
  <si>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 xml:space="preserve">Supply of UPVC pipes (B Type) and fittings conforming to IS-13592-1992
(A) (i) Single Socketed 3 Mtr. Length
c) 110 mm </t>
  </si>
  <si>
    <t xml:space="preserve">Supply of UPVC pipes (B Type) and fittings conforming to IS-13592-1992
(B) Fittings
(i) Coupler
c) 110 mm </t>
  </si>
  <si>
    <t xml:space="preserve">Supply of UPVC pipes (B Type) and fittings conforming to IS-13592-1992
(B) Fittings
(ii) Plain Tee
c) 110 mm </t>
  </si>
  <si>
    <t xml:space="preserve">Supply of UPVC pipes (B Type) and fittings conforming to IS-13592-1992
(B) Fittings
(iii) Door Tee
c) 110 mm </t>
  </si>
  <si>
    <t xml:space="preserve">Supply of UPVC pipes (B Type) and fittings conforming to IS-13592-1992
(B) Fittings
iv) Door Tee(LH) &amp; (RH)
c) 110 mm </t>
  </si>
  <si>
    <t xml:space="preserve">Supply of UPVC pipes (B Type) and fittings conforming to IS-13592-1992
(B) Fittings
v) Plain Y
c) 110 mm </t>
  </si>
  <si>
    <t xml:space="preserve">Supply of UPVC pipes (B Type) and fittings conforming to IS-13592-1992
(B) Fittings
(ii)Bend 87.5 dig.
c) 110 mm </t>
  </si>
  <si>
    <t xml:space="preserve">Supply of UPVC pipes (B Type) and fittings conforming to IS-13592-1992
(B) Fittings
xi) Door Bend (T.S.)
c) 110 mm </t>
  </si>
  <si>
    <t xml:space="preserve">Supply of UPVC pipes (B Type) and fittings conforming to IS-13592-1992
(B) Fittings
xiv) Cross Tee with Door
c) 110 mm </t>
  </si>
  <si>
    <t xml:space="preserve">Supply of UPVC pipes (B Type) and fittings conforming to IS-13592-1992
(B) Fittings
xv) Vent Cowl 
c) 110 mm </t>
  </si>
  <si>
    <t xml:space="preserve">Supply of UPVC pipes (B Type) and fittings conforming to IS-13592-1992
(B) Fittings
Pipe Clip
c) 110 mm </t>
  </si>
  <si>
    <t>Supply of UPVC pipes (B Type) and fittings conforming to IS-13592-1992
(B) Fittings
xxxi) Plain Floor Trap with Top tile &amp; Strainer
75 mm</t>
  </si>
  <si>
    <t>Supply of UPVC pipes (B Type) and fittings conforming to IS-13592-1992
(B) Fittings
xxiii) 110/110 S Trap
75 mm</t>
  </si>
  <si>
    <t>Supply of UPVC pipes (B Type) and fittings conforming to IS-13592-1992
(B) Fittings
xxvi) Reducer 110 X 75 mm
75 mm</t>
  </si>
  <si>
    <t>Supply of UPVC pipes (B Type) and fittings conforming to IS-13592-1992
(B) Fittings
xxvii) Reducing Tee (110 X 75 mm)
75 mm</t>
  </si>
  <si>
    <t>Supply of UPVC pipes (B Type) and fittings conforming to IS-13592-1992
(B) Fittings
xxi) 110 X 110 P Trap
75 mm</t>
  </si>
  <si>
    <t>Supply of UPVC pipes (B Type) and fittings conforming to IS-13592-1992
(B) Fittings
xIv) Round Jali  
75 mm</t>
  </si>
  <si>
    <t>Supply of UPVC pipes (B Type) and fittings conforming to IS-13592-1992
(B) Fittings
xIvi) Door Cap 
b) 110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</si>
  <si>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</si>
  <si>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 110 mm </t>
  </si>
  <si>
    <t>Dismantling H.C.I. pipe with fittings including melting lead caulked joints.
i) 50 mm</t>
  </si>
  <si>
    <t>Dismantling H.C.I. pipe with fittings including melting lead caulked joints.
(iii) 100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</si>
  <si>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</si>
  <si>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</si>
  <si>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</si>
  <si>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</si>
  <si>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15mm</t>
  </si>
  <si>
    <t>Removing chokage of H.C.I. or S.W. pipe with split bamboo
(a) Underground</t>
  </si>
  <si>
    <t>Removing chokage of H.C.I. or S.W. pipe with split bamboo.
(b) Over ground</t>
  </si>
  <si>
    <t>Supplying, fitting and fixing Peet's valve fullway gunmetal standard pattern best quality of approved brand bearing I.S.I. marking with fittings (tested to 21 kg per sq. cm.).
40mm</t>
  </si>
  <si>
    <t>Supplying, fitting and fixing stainless steel sink complete with waste fittings and two coats of painting of C.I. brackets.
(a) Sink only
(i) 530 mm X 430 mm x 180 mm</t>
  </si>
  <si>
    <t>Cleaning wash basin/ sink with acid.</t>
  </si>
  <si>
    <t>Supplying, fitting and fixing Anglo-Indian W.C. in white glazed vitreous china ware of approved make complete in position with necessary bolts, nuts etc.
With 'P' trap (without vent)</t>
  </si>
  <si>
    <t>Cleaning E.P. or Anglo-Indian W.C. with acid.</t>
  </si>
  <si>
    <t>Removing chokage of water closet.</t>
  </si>
  <si>
    <t>Removing chokage of urinal and waste trap.</t>
  </si>
  <si>
    <t>Supplying,fitting and fixing 32 mm dia. Flush Pipe of approved make with necessary fixing materials and clamps complete.
Polythene Flush Pipe</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</si>
  <si>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</si>
  <si>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</si>
  <si>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10 litre P.V.C. low-down cistern conforming to I.S. specification with P.V.C. fittings complete,C.I. brackets including two coats of painting to bracket etc.</t>
  </si>
  <si>
    <t>Supplying, fitting and fixing bib cock or stop cock.
Chromium plated Bib Cock short body (Equivalent to Code No. 511 &amp; Model - Tropical / Sumthing Special of ESSCO or similar brand).</t>
  </si>
  <si>
    <t>Supplying, fitting and fixing bib cock or stop cock.
PTMT (Polytetra Bib Cock / Stop Cock ( Prayag or equivalent)
15 mm</t>
  </si>
  <si>
    <t>Supplying, fitting and fixing soap holder.
PTMT (Prayag or equivalent)</t>
  </si>
  <si>
    <t>Supplying, fitting and fixing PTMT Smart Shelf of approved make of size
300 mm.</t>
  </si>
  <si>
    <t>Supplying, fitting and fixing towel rail with two brackets.
C.P. over brass
25 mm dia. and 600 mm long</t>
  </si>
  <si>
    <t>Chromium plated round shower with revolving joint 100 mm dia with rubid cleaning system (Equivalent to Code No. 542(N) &amp; Model - Tropical / Sumthing Special of ESSCO or similar brand).</t>
  </si>
  <si>
    <t>Cleaning silt of inspection pit.</t>
  </si>
  <si>
    <t>Cleaning soak pit by removing the top slab and replacing inner filling with jhama bats and repairing the pit as necessary including fitting the slab.</t>
  </si>
  <si>
    <t>Cleaning silt of master trap pit.</t>
  </si>
  <si>
    <r>
      <t xml:space="preserve">Electrical Works (SCHEDULE ITEM)
</t>
    </r>
    <r>
      <rPr>
        <sz val="10"/>
        <rFont val="Book Antiqua"/>
        <family val="1"/>
      </rPr>
      <t>Supply &amp; fixing 240 volt 32A DP switch in S.S. enclosure with fuses onLS &amp; NL to be fixed on angle frame on wall including earthing attachment.(Make Havells/HPL)</t>
    </r>
  </si>
  <si>
    <t>Supply &amp; fixing SPN MCB DB (2+8) WAY (Make Legrand/Seimens/ ABB) with S.S. Enclosure concealed in wall after cutting wall &amp; mending good the damages &amp; earthing attachment comprising with the following.                                                                                                     
a) 40 A DP isolator - 1 No.                                                                                               b) 6 to 16 A range SPMCB - 8 Nos.</t>
  </si>
  <si>
    <t>Supply &amp; fixing SPN MCB DB (2+6) 8 way (Make legrand/ Seimens/ABB) with S.S. Enclosure concealed in wall after cutting wall &amp; mending good the damages &amp; earthing attachment comprising with the following:                                                                                         a) 40 A DP isolator - 1 No.                                                                                          
b) 6 to 16 A range SPMCB - 6 Nos.</t>
  </si>
  <si>
    <t>Laying of 2 x 6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</si>
  <si>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Laying of cable upto 2 core 6 sqmm on wall/surface   incl. S &amp; F MS saddles with earthing attachment in 10 SWG  GI (Hot Dip) Wire, making holes etc. as necy. mending good damages and painting</t>
  </si>
  <si>
    <t>Supply &amp; laying medium gauge 40 mm dia G.I. Pipe (ISI -m) for cable protection.</t>
  </si>
  <si>
    <t xml:space="preserve">Supply &amp; fixing compression type cable gland suitable for cable with brass gland, brass  ring incl.socketing the ends off by crimping method including S/F solderless socket (Dowels value) &amp; jointing materials etc.                                                                                                                                 a) 2 x 6 sq mm XLPE/A </t>
  </si>
  <si>
    <t>Supplying and fixing MCB SS enclosure with IP-20/30
protection, powder coated provision for two/four pole
MCB, concealed in wall after cutting the wall &amp; mending
good the damages to original finish incl. painting,
connection &amp; provision for earthing attachment                                   2 Way                                                                                                                       a) 6 to 16 A range SPMCB - 2 Nos.</t>
  </si>
  <si>
    <t>S &amp; F 'Anchor' make 16 A piano type switch in concealed MS Box by S &amp; F the same and making connection as the control switch of the outdoor luminires.</t>
  </si>
  <si>
    <t>Supplying and Drawing 1.1 KV single core stranded 'FR'
PVC insulated &amp; unsheathed single core stranded copper wire
(Brand approved by EIC) of the following sizes in 19mm bore,3mm thick polythene pipe and by the prelaid GI fish wire and making
necy. connection as required                                                                          a)2x56/0.3 (4 sqmm) + 1x36/0.3 (2.5 sqmm) as ECC</t>
  </si>
  <si>
    <t>Supplying &amp; Erection of 75x88 mm porcelain shackle insulator
complete with 190x30x5 mm Galv. (Hot Dip) strips with 15.88 mm
dia Galv. bolts, nuts, etc. for conductor upto 7/3.10 mm, 32 sqmm
of AAC/equivalent size of ACSR</t>
  </si>
  <si>
    <t>Supplying &amp; Erection of No. 6 SWG GI (Hot Dip) continuous
earth wire with Galv. (Hot Dip) earth clamp</t>
  </si>
  <si>
    <t>Supply &amp; drawing  PVC insulated (FR) Copper wire through alkathene pipe recessed in wall &amp; mending good the damages.
a) 2 X 4 + 1 X 2.5 Sqmm.(SPN)</t>
  </si>
  <si>
    <t>Supply &amp; drawing  PVC insulated (FR) Copper wire through alkathene pipe recessed in wall &amp; mending good the damages.
b) 2 x 2.5 sq mm + 1 x 1.5 sq mm (PP)</t>
  </si>
  <si>
    <t>Supply &amp; drawing  PVC insulated (FR) Copper wire through alkathene pipe recessed in wall &amp; mending good the damages.
b) 3 x 1.5 sq mm (Out door Ltg)</t>
  </si>
  <si>
    <t>Distribution wiring in 1.1 KV grade 3X1.5 Sqmm. Single core standard "FR" PVC insulated copper wire (Finolex/Havells/ Mescab) in 19 mm bore , 3 mm thick Polythene Pipe complete with all accessories embeded in wall to light/fan point with piano .key type switch (Anchor) on M.S. switch board with bakelite top cover recessed in wall.
(Ave. run 8 mtr.)</t>
  </si>
  <si>
    <t>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a) on board</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</si>
  <si>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(Ave run 4.5 mtr)</t>
  </si>
  <si>
    <t>S &amp; F 240 V AC Call bel on HW board on wall as GS (Make-Anchor)</t>
  </si>
  <si>
    <t>Removing existing electrical Item(Excluding Ceiling Fan) from its present position and fix up the same to current position shown by ECI &amp; mending good damages to original finish</t>
  </si>
  <si>
    <t>Fixing the above Tube light fitting suspended 25 cm. Below the cutting with 2 Nos. 20 mm dia E.I. conduit (14 SWG) support fixed with "L" type clamp fixed on ceiling with fastener &amp; S/F connecting copper wire.</t>
  </si>
  <si>
    <t>Takendown, washing, cleaning including Repairing of A.C. Ceiling Fan, after dismantling part by part cleaning and greasing ball bearing and changing split pin/Jum nut/incl. S&amp;F Ball bearing/condenser etc. as and when require &amp; incl. Refing the same in position</t>
  </si>
  <si>
    <t>Fixing only fan clamp for RC ceiling as per specification after cutting the ceiling &amp; binding with reinforcement and mending good the damages.</t>
  </si>
  <si>
    <t>Supply &amp; Fixing Socket &amp; Step type fan regulator (Anchor/Rider) on existing sheet metal switch board with bakelite/perspex top cover by screw after making housing for regulator knob by cutting bakelite/ perspex top cover incl. making necy. connections etc.</t>
  </si>
  <si>
    <t xml:space="preserve">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t>
  </si>
  <si>
    <r>
      <t xml:space="preserve">Electrical Works (NON-SCHEDULE ITEM)
</t>
    </r>
    <r>
      <rPr>
        <sz val="10"/>
        <rFont val="Book Antiqua"/>
        <family val="1"/>
      </rPr>
      <t>Supply &amp; delivery of 1.1 KV grade 2 X 6 sqmm X LPE AL. Armoured Cable (make Gloster/Nicco/Havells)</t>
    </r>
    <r>
      <rPr>
        <b/>
        <sz val="10"/>
        <rFont val="Book Antiqua"/>
        <family val="1"/>
      </rPr>
      <t xml:space="preserve">
</t>
    </r>
  </si>
  <si>
    <t>Supply at site the ‘EPC’ make and undermentioned capacity (by sweep) AC-230v, heavy duty Exhaust Fan with GI ventilating Louvre                                                              9 inch (225 mm)</t>
  </si>
  <si>
    <t>Supply &amp; fixing of 1200mm sweep Ceiling Fan (Orient,New Bridge/Usha, striker Plus) complete with all acessaries Incl S/F necy copper flex wire.</t>
  </si>
  <si>
    <t>Supply &amp; fixing  25w colour less night Lamp (Philips) on batten point</t>
  </si>
  <si>
    <t>S&amp;F 9W LED bulb(with complete fittings ) (Havells/Phylips/Crompton)</t>
  </si>
  <si>
    <t>Supply &amp; Fixing 4' 20w single LED Box type tube light fitting  (Make Crompton/Nordusk ) complete with 1 X 20W Polycar-bonate LED Tube (at no-LT8-20-865-2)</t>
  </si>
  <si>
    <r>
      <t>Name of Work:</t>
    </r>
    <r>
      <rPr>
        <sz val="11"/>
        <color indexed="8"/>
        <rFont val="Arial"/>
        <family val="2"/>
      </rPr>
      <t xml:space="preserve"> </t>
    </r>
    <r>
      <rPr>
        <b/>
        <sz val="11"/>
        <color indexed="8"/>
        <rFont val="Arial"/>
        <family val="2"/>
      </rPr>
      <t>Repair, renovation &amp; upgradation of single storied Domjur Police Station and 07 nos. Single storied Barrack at Domjur Police Station undre Howrah (Rural) District.</t>
    </r>
    <r>
      <rPr>
        <b/>
        <sz val="11"/>
        <color indexed="8"/>
        <rFont val="Arial"/>
        <family val="2"/>
      </rPr>
      <t xml:space="preserve"> </t>
    </r>
  </si>
  <si>
    <t>Contract No: WBPHIDCL/Addl.CE/NIT- 151(e)/2018-2019  (1st Call) SL. NO. 3</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</si>
</sst>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quot;Yes&quot;;&quot;Yes&quot;;&quot;No&quot;"/>
    <numFmt numFmtId="182" formatCode="&quot;True&quot;;&quot;True&quot;;&quot;False&quot;"/>
    <numFmt numFmtId="183" formatCode="&quot;On&quot;;&quot;On&quot;;&quot;Off&quot;"/>
    <numFmt numFmtId="184" formatCode="[$€-2]\ #,##0.00_);[Red]\([$€-2]\ #,##0.00\)"/>
    <numFmt numFmtId="185" formatCode="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b/>
      <sz val="10"/>
      <name val="Book Antiqua"/>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69"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0" fillId="33" borderId="10" xfId="60" applyNumberFormat="1" applyFont="1" applyFill="1" applyBorder="1" applyAlignment="1" applyProtection="1">
      <alignment vertical="center" wrapText="1"/>
      <protection locked="0"/>
    </xf>
    <xf numFmtId="0" fontId="66"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1" fillId="0" borderId="11" xfId="60" applyNumberFormat="1" applyFont="1" applyFill="1" applyBorder="1" applyAlignment="1">
      <alignment vertical="top"/>
      <protection/>
    </xf>
    <xf numFmtId="10" fontId="72"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0" fontId="17" fillId="0" borderId="11" xfId="60" applyNumberFormat="1" applyFont="1" applyFill="1" applyBorder="1" applyAlignment="1">
      <alignment vertical="top" wrapText="1"/>
      <protection/>
    </xf>
    <xf numFmtId="2" fontId="6" fillId="0" borderId="11" xfId="42" applyNumberFormat="1" applyFont="1" applyFill="1" applyBorder="1" applyAlignment="1">
      <alignment vertical="top"/>
    </xf>
    <xf numFmtId="0" fontId="73"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7" xfId="57" applyNumberFormat="1" applyFont="1" applyFill="1" applyBorder="1" applyAlignment="1" applyProtection="1">
      <alignment horizontal="right" vertical="center" readingOrder="1"/>
      <protection locked="0"/>
    </xf>
    <xf numFmtId="0" fontId="2" fillId="0" borderId="18"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9" xfId="60" applyNumberFormat="1" applyFont="1" applyFill="1" applyBorder="1" applyAlignment="1">
      <alignment horizontal="right" vertical="center" readingOrder="1"/>
      <protection/>
    </xf>
    <xf numFmtId="172" fontId="2" fillId="0" borderId="19"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7"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9" xfId="60" applyNumberFormat="1" applyFont="1" applyFill="1" applyBorder="1" applyAlignment="1">
      <alignment horizontal="right" vertical="center" readingOrder="1"/>
      <protection/>
    </xf>
    <xf numFmtId="2" fontId="2" fillId="0" borderId="19" xfId="59"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174" fontId="18" fillId="0" borderId="13"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0" fontId="18" fillId="0" borderId="11" xfId="0" applyFont="1" applyFill="1" applyBorder="1" applyAlignment="1">
      <alignment horizontal="justify" vertical="top" wrapText="1"/>
    </xf>
    <xf numFmtId="0" fontId="18" fillId="0" borderId="11" xfId="0" applyFont="1" applyFill="1" applyBorder="1" applyAlignment="1">
      <alignment horizontal="left" vertical="top" wrapText="1"/>
    </xf>
    <xf numFmtId="0" fontId="4" fillId="0" borderId="0" xfId="57" applyNumberFormat="1" applyFont="1" applyFill="1" applyBorder="1" applyAlignment="1">
      <alignment horizontal="left" vertical="center"/>
      <protection/>
    </xf>
    <xf numFmtId="2" fontId="3" fillId="0" borderId="0" xfId="57" applyNumberFormat="1" applyFont="1" applyFill="1" applyAlignment="1">
      <alignmen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2" fontId="3" fillId="34" borderId="0" xfId="57" applyNumberFormat="1" applyFont="1" applyFill="1" applyAlignment="1">
      <alignment vertical="center"/>
      <protection/>
    </xf>
    <xf numFmtId="0" fontId="19" fillId="0" borderId="11" xfId="0" applyFont="1" applyFill="1" applyBorder="1" applyAlignment="1">
      <alignment horizontal="justify" vertical="top" wrapText="1"/>
    </xf>
    <xf numFmtId="2" fontId="3" fillId="0" borderId="0" xfId="57" applyNumberFormat="1" applyFont="1" applyFill="1" applyAlignment="1">
      <alignment vertical="top"/>
      <protection/>
    </xf>
    <xf numFmtId="0" fontId="3" fillId="0" borderId="11" xfId="57" applyNumberFormat="1" applyFont="1" applyFill="1" applyBorder="1" applyAlignment="1">
      <alignment horizontal="center" vertical="center"/>
      <protection/>
    </xf>
    <xf numFmtId="2" fontId="3" fillId="0" borderId="11" xfId="57" applyNumberFormat="1" applyFont="1" applyFill="1" applyBorder="1" applyAlignment="1">
      <alignment horizontal="center" vertical="center"/>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20" xfId="60"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20"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39"/>
  <sheetViews>
    <sheetView zoomScalePageLayoutView="0" workbookViewId="0" topLeftCell="A1">
      <selection activeCell="A7" sqref="A7:BC7"/>
    </sheetView>
  </sheetViews>
  <sheetFormatPr defaultColWidth="9.140625" defaultRowHeight="15"/>
  <cols>
    <col min="1" max="1" width="13.57421875" style="21" customWidth="1"/>
    <col min="2" max="2" width="57.421875" style="21" customWidth="1"/>
    <col min="3" max="3" width="0.2890625" style="21" hidden="1" customWidth="1"/>
    <col min="4" max="4" width="15.14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56" width="14.00390625" style="75" hidden="1" customWidth="1"/>
    <col min="57" max="58" width="15.8515625" style="75" hidden="1" customWidth="1"/>
    <col min="59" max="59" width="9.140625" style="21" customWidth="1"/>
    <col min="60" max="60" width="14.28125" style="21" customWidth="1"/>
    <col min="61" max="61" width="12.140625" style="21" customWidth="1"/>
    <col min="62" max="238" width="9.140625" style="21" customWidth="1"/>
    <col min="239" max="243" width="9.140625" style="22" customWidth="1"/>
    <col min="244" max="16384" width="9.140625" style="21" customWidth="1"/>
  </cols>
  <sheetData>
    <row r="1" spans="1:243" s="1" customFormat="1" ht="27" customHeight="1">
      <c r="A1" s="87" t="str">
        <f>B2&amp;" BoQ"</f>
        <v>Percentage BoQ</v>
      </c>
      <c r="B1" s="87"/>
      <c r="C1" s="87"/>
      <c r="D1" s="87"/>
      <c r="E1" s="87"/>
      <c r="F1" s="87"/>
      <c r="G1" s="87"/>
      <c r="H1" s="87"/>
      <c r="I1" s="87"/>
      <c r="J1" s="87"/>
      <c r="K1" s="87"/>
      <c r="L1" s="87"/>
      <c r="O1" s="2"/>
      <c r="P1" s="2"/>
      <c r="Q1" s="3"/>
      <c r="IE1" s="3"/>
      <c r="IF1" s="3"/>
      <c r="IG1" s="3"/>
      <c r="IH1" s="3"/>
      <c r="II1" s="3"/>
    </row>
    <row r="2" spans="1:17" s="1" customFormat="1" ht="25.5" customHeight="1" hidden="1">
      <c r="A2" s="23" t="s">
        <v>4</v>
      </c>
      <c r="B2" s="23" t="s">
        <v>63</v>
      </c>
      <c r="C2" s="23" t="s">
        <v>5</v>
      </c>
      <c r="D2" s="23" t="s">
        <v>6</v>
      </c>
      <c r="E2" s="23"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88" t="s">
        <v>198</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72"/>
      <c r="BE4" s="72"/>
      <c r="BF4" s="72"/>
      <c r="IE4" s="6"/>
      <c r="IF4" s="6"/>
      <c r="IG4" s="6"/>
      <c r="IH4" s="6"/>
      <c r="II4" s="6"/>
    </row>
    <row r="5" spans="1:243" s="5" customFormat="1" ht="30.75" customHeight="1">
      <c r="A5" s="88" t="s">
        <v>315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72"/>
      <c r="BE5" s="72"/>
      <c r="BF5" s="72"/>
      <c r="IE5" s="6"/>
      <c r="IF5" s="6"/>
      <c r="IG5" s="6"/>
      <c r="IH5" s="6"/>
      <c r="II5" s="6"/>
    </row>
    <row r="6" spans="1:243" s="5" customFormat="1" ht="30.75" customHeight="1">
      <c r="A6" s="88" t="s">
        <v>316</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72"/>
      <c r="BE6" s="72"/>
      <c r="BF6" s="72"/>
      <c r="IE6" s="6"/>
      <c r="IF6" s="6"/>
      <c r="IG6" s="6"/>
      <c r="IH6" s="6"/>
      <c r="II6" s="6"/>
    </row>
    <row r="7" spans="1:243" s="5" customFormat="1" ht="29.25" customHeight="1" hidden="1">
      <c r="A7" s="89" t="s">
        <v>8</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72"/>
      <c r="BE7" s="72"/>
      <c r="BF7" s="72"/>
      <c r="IE7" s="6"/>
      <c r="IF7" s="6"/>
      <c r="IG7" s="6"/>
      <c r="IH7" s="6"/>
      <c r="II7" s="6"/>
    </row>
    <row r="8" spans="1:243" s="7" customFormat="1" ht="37.5" customHeight="1">
      <c r="A8" s="24" t="s">
        <v>9</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8"/>
      <c r="IF8" s="8"/>
      <c r="IG8" s="8"/>
      <c r="IH8" s="8"/>
      <c r="II8" s="8"/>
    </row>
    <row r="9" spans="1:243" s="9" customFormat="1" ht="61.5" customHeight="1">
      <c r="A9" s="81" t="s">
        <v>10</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9"/>
      <c r="BF10" s="9"/>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9"/>
      <c r="BE11" s="9"/>
      <c r="BF11" s="9"/>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9"/>
      <c r="BF12" s="9"/>
      <c r="IE12" s="13"/>
      <c r="IF12" s="13"/>
      <c r="IG12" s="13"/>
      <c r="IH12" s="13"/>
      <c r="II12" s="13"/>
    </row>
    <row r="13" spans="1:243" s="15" customFormat="1" ht="42.75" customHeight="1">
      <c r="A13" s="27">
        <v>1</v>
      </c>
      <c r="B13" s="46" t="s">
        <v>181</v>
      </c>
      <c r="C13" s="48" t="s">
        <v>34</v>
      </c>
      <c r="D13" s="49"/>
      <c r="E13" s="50"/>
      <c r="F13" s="51"/>
      <c r="G13" s="52"/>
      <c r="H13" s="52"/>
      <c r="I13" s="51"/>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0"/>
      <c r="BC13" s="61"/>
      <c r="BD13" s="9"/>
      <c r="BE13" s="9"/>
      <c r="BF13" s="9"/>
      <c r="IE13" s="16">
        <v>1</v>
      </c>
      <c r="IF13" s="16" t="s">
        <v>35</v>
      </c>
      <c r="IG13" s="16" t="s">
        <v>36</v>
      </c>
      <c r="IH13" s="16">
        <v>10</v>
      </c>
      <c r="II13" s="16" t="s">
        <v>37</v>
      </c>
    </row>
    <row r="14" spans="1:243" s="15" customFormat="1" ht="46.5" customHeight="1">
      <c r="A14" s="27">
        <v>2</v>
      </c>
      <c r="B14" s="70" t="s">
        <v>199</v>
      </c>
      <c r="C14" s="48" t="s">
        <v>178</v>
      </c>
      <c r="D14" s="67">
        <v>3164.432</v>
      </c>
      <c r="E14" s="68" t="s">
        <v>209</v>
      </c>
      <c r="F14" s="69">
        <v>21.49</v>
      </c>
      <c r="G14" s="62"/>
      <c r="H14" s="52"/>
      <c r="I14" s="51" t="s">
        <v>39</v>
      </c>
      <c r="J14" s="53">
        <f>IF(I14="Less(-)",-1,1)</f>
        <v>1</v>
      </c>
      <c r="K14" s="54" t="s">
        <v>64</v>
      </c>
      <c r="L14" s="54" t="s">
        <v>7</v>
      </c>
      <c r="M14" s="63"/>
      <c r="N14" s="62"/>
      <c r="O14" s="62"/>
      <c r="P14" s="64"/>
      <c r="Q14" s="62"/>
      <c r="R14" s="62"/>
      <c r="S14" s="64"/>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5">
        <f>total_amount_ba($B$2,$D$2,D14,F14,J14,K14,M14)</f>
        <v>68003.64</v>
      </c>
      <c r="BB14" s="66">
        <f>BA14+SUM(N14:AZ14)</f>
        <v>68003.64</v>
      </c>
      <c r="BC14" s="61" t="str">
        <f>SpellNumber(L14,BB14)</f>
        <v>INR  Sixty Eight Thousand  &amp;Three  and Paise Sixty Four Only</v>
      </c>
      <c r="BD14" s="73">
        <v>10</v>
      </c>
      <c r="BE14" s="73">
        <f>BD14*1.12*1.01</f>
        <v>11.31</v>
      </c>
      <c r="BF14" s="76">
        <f>D14*BD14</f>
        <v>31644.32</v>
      </c>
      <c r="BH14" s="78">
        <v>19</v>
      </c>
      <c r="BI14" s="80">
        <f>BH14*1.12*1.01</f>
        <v>21.49</v>
      </c>
      <c r="IE14" s="16">
        <v>2</v>
      </c>
      <c r="IF14" s="16" t="s">
        <v>35</v>
      </c>
      <c r="IG14" s="16" t="s">
        <v>44</v>
      </c>
      <c r="IH14" s="16">
        <v>10</v>
      </c>
      <c r="II14" s="16" t="s">
        <v>38</v>
      </c>
    </row>
    <row r="15" spans="1:243" s="15" customFormat="1" ht="61.5" customHeight="1">
      <c r="A15" s="27">
        <v>3</v>
      </c>
      <c r="B15" s="70" t="s">
        <v>200</v>
      </c>
      <c r="C15" s="48" t="s">
        <v>179</v>
      </c>
      <c r="D15" s="67">
        <v>789.546</v>
      </c>
      <c r="E15" s="68" t="s">
        <v>209</v>
      </c>
      <c r="F15" s="69">
        <v>46.38</v>
      </c>
      <c r="G15" s="62"/>
      <c r="H15" s="52"/>
      <c r="I15" s="51" t="s">
        <v>39</v>
      </c>
      <c r="J15" s="53">
        <f aca="true" t="shared" si="0" ref="J15:J79">IF(I15="Less(-)",-1,1)</f>
        <v>1</v>
      </c>
      <c r="K15" s="54" t="s">
        <v>64</v>
      </c>
      <c r="L15" s="54" t="s">
        <v>7</v>
      </c>
      <c r="M15" s="63"/>
      <c r="N15" s="62"/>
      <c r="O15" s="62"/>
      <c r="P15" s="64"/>
      <c r="Q15" s="62"/>
      <c r="R15" s="62"/>
      <c r="S15" s="64"/>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5">
        <f aca="true" t="shared" si="1" ref="BA15:BA78">total_amount_ba($B$2,$D$2,D15,F15,J15,K15,M15)</f>
        <v>36619.14</v>
      </c>
      <c r="BB15" s="66">
        <f aca="true" t="shared" si="2" ref="BB15:BB78">BA15+SUM(N15:AZ15)</f>
        <v>36619.14</v>
      </c>
      <c r="BC15" s="61" t="str">
        <f aca="true" t="shared" si="3" ref="BC15:BC79">SpellNumber(L15,BB15)</f>
        <v>INR  Thirty Six Thousand Six Hundred &amp; Nineteen  and Paise Fourteen Only</v>
      </c>
      <c r="BD15" s="73">
        <v>166</v>
      </c>
      <c r="BE15" s="73">
        <f aca="true" t="shared" si="4" ref="BE15:BE78">BD15*1.12*1.01</f>
        <v>187.78</v>
      </c>
      <c r="BF15" s="76">
        <f aca="true" t="shared" si="5" ref="BF15:BF78">D15*BD15</f>
        <v>131064.64</v>
      </c>
      <c r="BH15" s="78">
        <v>41</v>
      </c>
      <c r="BI15" s="80">
        <f aca="true" t="shared" si="6" ref="BI15:BI78">BH15*1.12*1.01</f>
        <v>46.38</v>
      </c>
      <c r="IE15" s="16">
        <v>3</v>
      </c>
      <c r="IF15" s="16" t="s">
        <v>46</v>
      </c>
      <c r="IG15" s="16" t="s">
        <v>47</v>
      </c>
      <c r="IH15" s="16">
        <v>10</v>
      </c>
      <c r="II15" s="16" t="s">
        <v>38</v>
      </c>
    </row>
    <row r="16" spans="1:243" s="15" customFormat="1" ht="111.75" customHeight="1">
      <c r="A16" s="27">
        <v>4</v>
      </c>
      <c r="B16" s="70" t="s">
        <v>201</v>
      </c>
      <c r="C16" s="48" t="s">
        <v>43</v>
      </c>
      <c r="D16" s="67">
        <v>717.767</v>
      </c>
      <c r="E16" s="68" t="s">
        <v>209</v>
      </c>
      <c r="F16" s="69">
        <v>78.05</v>
      </c>
      <c r="G16" s="62"/>
      <c r="H16" s="52"/>
      <c r="I16" s="51" t="s">
        <v>39</v>
      </c>
      <c r="J16" s="53">
        <f t="shared" si="0"/>
        <v>1</v>
      </c>
      <c r="K16" s="54" t="s">
        <v>64</v>
      </c>
      <c r="L16" s="54" t="s">
        <v>7</v>
      </c>
      <c r="M16" s="63"/>
      <c r="N16" s="62"/>
      <c r="O16" s="62"/>
      <c r="P16" s="64"/>
      <c r="Q16" s="62"/>
      <c r="R16" s="62"/>
      <c r="S16" s="64"/>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5">
        <f t="shared" si="1"/>
        <v>56021.71</v>
      </c>
      <c r="BB16" s="66">
        <f t="shared" si="2"/>
        <v>56021.71</v>
      </c>
      <c r="BC16" s="61" t="str">
        <f t="shared" si="3"/>
        <v>INR  Fifty Six Thousand  &amp;Twenty One  and Paise Seventy One Only</v>
      </c>
      <c r="BD16" s="73">
        <v>119.27</v>
      </c>
      <c r="BE16" s="73">
        <f t="shared" si="4"/>
        <v>134.92</v>
      </c>
      <c r="BF16" s="76">
        <f t="shared" si="5"/>
        <v>85608.07</v>
      </c>
      <c r="BH16" s="78">
        <v>69</v>
      </c>
      <c r="BI16" s="80">
        <f t="shared" si="6"/>
        <v>78.05</v>
      </c>
      <c r="IE16" s="16">
        <v>1.01</v>
      </c>
      <c r="IF16" s="16" t="s">
        <v>40</v>
      </c>
      <c r="IG16" s="16" t="s">
        <v>36</v>
      </c>
      <c r="IH16" s="16">
        <v>123.223</v>
      </c>
      <c r="II16" s="16" t="s">
        <v>38</v>
      </c>
    </row>
    <row r="17" spans="1:243" s="15" customFormat="1" ht="63.75" customHeight="1">
      <c r="A17" s="27">
        <v>5</v>
      </c>
      <c r="B17" s="70" t="s">
        <v>202</v>
      </c>
      <c r="C17" s="48" t="s">
        <v>45</v>
      </c>
      <c r="D17" s="67">
        <v>6</v>
      </c>
      <c r="E17" s="68" t="s">
        <v>210</v>
      </c>
      <c r="F17" s="69">
        <v>1062.2</v>
      </c>
      <c r="G17" s="62"/>
      <c r="H17" s="52"/>
      <c r="I17" s="51" t="s">
        <v>39</v>
      </c>
      <c r="J17" s="53">
        <f t="shared" si="0"/>
        <v>1</v>
      </c>
      <c r="K17" s="54" t="s">
        <v>64</v>
      </c>
      <c r="L17" s="54" t="s">
        <v>7</v>
      </c>
      <c r="M17" s="63"/>
      <c r="N17" s="62"/>
      <c r="O17" s="62"/>
      <c r="P17" s="64"/>
      <c r="Q17" s="62"/>
      <c r="R17" s="62"/>
      <c r="S17" s="64"/>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65">
        <f t="shared" si="1"/>
        <v>6373.2</v>
      </c>
      <c r="BB17" s="66">
        <f t="shared" si="2"/>
        <v>6373.2</v>
      </c>
      <c r="BC17" s="61" t="str">
        <f t="shared" si="3"/>
        <v>INR  Six Thousand Three Hundred &amp; Seventy Three  and Paise Twenty Only</v>
      </c>
      <c r="BD17" s="73">
        <v>192.38</v>
      </c>
      <c r="BE17" s="73">
        <f t="shared" si="4"/>
        <v>217.62</v>
      </c>
      <c r="BF17" s="76">
        <f t="shared" si="5"/>
        <v>1154.28</v>
      </c>
      <c r="BH17" s="78">
        <v>939</v>
      </c>
      <c r="BI17" s="80">
        <f t="shared" si="6"/>
        <v>1062.2</v>
      </c>
      <c r="IE17" s="16">
        <v>1.02</v>
      </c>
      <c r="IF17" s="16" t="s">
        <v>41</v>
      </c>
      <c r="IG17" s="16" t="s">
        <v>42</v>
      </c>
      <c r="IH17" s="16">
        <v>213</v>
      </c>
      <c r="II17" s="16" t="s">
        <v>38</v>
      </c>
    </row>
    <row r="18" spans="1:243" s="15" customFormat="1" ht="57" customHeight="1">
      <c r="A18" s="27">
        <v>6</v>
      </c>
      <c r="B18" s="70" t="s">
        <v>203</v>
      </c>
      <c r="C18" s="48" t="s">
        <v>48</v>
      </c>
      <c r="D18" s="67">
        <v>6</v>
      </c>
      <c r="E18" s="68" t="s">
        <v>210</v>
      </c>
      <c r="F18" s="69">
        <v>6047.43</v>
      </c>
      <c r="G18" s="62"/>
      <c r="H18" s="52"/>
      <c r="I18" s="51" t="s">
        <v>39</v>
      </c>
      <c r="J18" s="53">
        <f t="shared" si="0"/>
        <v>1</v>
      </c>
      <c r="K18" s="54" t="s">
        <v>64</v>
      </c>
      <c r="L18" s="54" t="s">
        <v>7</v>
      </c>
      <c r="M18" s="63"/>
      <c r="N18" s="62"/>
      <c r="O18" s="62"/>
      <c r="P18" s="64"/>
      <c r="Q18" s="62"/>
      <c r="R18" s="62"/>
      <c r="S18" s="64"/>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5">
        <f t="shared" si="1"/>
        <v>36284.58</v>
      </c>
      <c r="BB18" s="66">
        <f t="shared" si="2"/>
        <v>36284.58</v>
      </c>
      <c r="BC18" s="61" t="str">
        <f t="shared" si="3"/>
        <v>INR  Thirty Six Thousand Two Hundred &amp; Eighty Four  and Paise Fifty Eight Only</v>
      </c>
      <c r="BD18" s="73">
        <v>77.54</v>
      </c>
      <c r="BE18" s="73">
        <f t="shared" si="4"/>
        <v>87.71</v>
      </c>
      <c r="BF18" s="76">
        <f t="shared" si="5"/>
        <v>465.24</v>
      </c>
      <c r="BH18" s="78">
        <v>5346.03</v>
      </c>
      <c r="BI18" s="80">
        <f t="shared" si="6"/>
        <v>6047.43</v>
      </c>
      <c r="IE18" s="16">
        <v>2</v>
      </c>
      <c r="IF18" s="16" t="s">
        <v>35</v>
      </c>
      <c r="IG18" s="16" t="s">
        <v>44</v>
      </c>
      <c r="IH18" s="16">
        <v>10</v>
      </c>
      <c r="II18" s="16" t="s">
        <v>38</v>
      </c>
    </row>
    <row r="19" spans="1:243" s="15" customFormat="1" ht="57" customHeight="1">
      <c r="A19" s="27">
        <v>7</v>
      </c>
      <c r="B19" s="70" t="s">
        <v>204</v>
      </c>
      <c r="C19" s="48" t="s">
        <v>49</v>
      </c>
      <c r="D19" s="67">
        <v>3.402</v>
      </c>
      <c r="E19" s="68" t="s">
        <v>210</v>
      </c>
      <c r="F19" s="69">
        <v>505.65</v>
      </c>
      <c r="G19" s="62"/>
      <c r="H19" s="52"/>
      <c r="I19" s="51" t="s">
        <v>39</v>
      </c>
      <c r="J19" s="53">
        <f t="shared" si="0"/>
        <v>1</v>
      </c>
      <c r="K19" s="54" t="s">
        <v>64</v>
      </c>
      <c r="L19" s="54" t="s">
        <v>7</v>
      </c>
      <c r="M19" s="63"/>
      <c r="N19" s="62"/>
      <c r="O19" s="62"/>
      <c r="P19" s="64"/>
      <c r="Q19" s="62"/>
      <c r="R19" s="62"/>
      <c r="S19" s="64"/>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65">
        <f t="shared" si="1"/>
        <v>1720.22</v>
      </c>
      <c r="BB19" s="66">
        <f t="shared" si="2"/>
        <v>1720.22</v>
      </c>
      <c r="BC19" s="61" t="str">
        <f t="shared" si="3"/>
        <v>INR  One Thousand Seven Hundred &amp; Twenty  and Paise Twenty Two Only</v>
      </c>
      <c r="BD19" s="73">
        <v>355.41</v>
      </c>
      <c r="BE19" s="73">
        <f t="shared" si="4"/>
        <v>402.04</v>
      </c>
      <c r="BF19" s="76">
        <f t="shared" si="5"/>
        <v>1209.1</v>
      </c>
      <c r="BH19" s="78">
        <v>447</v>
      </c>
      <c r="BI19" s="80">
        <f t="shared" si="6"/>
        <v>505.65</v>
      </c>
      <c r="IE19" s="16">
        <v>3</v>
      </c>
      <c r="IF19" s="16" t="s">
        <v>46</v>
      </c>
      <c r="IG19" s="16" t="s">
        <v>47</v>
      </c>
      <c r="IH19" s="16">
        <v>10</v>
      </c>
      <c r="II19" s="16" t="s">
        <v>38</v>
      </c>
    </row>
    <row r="20" spans="1:243" s="15" customFormat="1" ht="69" customHeight="1">
      <c r="A20" s="27">
        <v>8</v>
      </c>
      <c r="B20" s="70" t="s">
        <v>205</v>
      </c>
      <c r="C20" s="48" t="s">
        <v>50</v>
      </c>
      <c r="D20" s="67">
        <v>55.376</v>
      </c>
      <c r="E20" s="68" t="s">
        <v>210</v>
      </c>
      <c r="F20" s="69">
        <v>187.78</v>
      </c>
      <c r="G20" s="62"/>
      <c r="H20" s="52"/>
      <c r="I20" s="51" t="s">
        <v>39</v>
      </c>
      <c r="J20" s="53">
        <f t="shared" si="0"/>
        <v>1</v>
      </c>
      <c r="K20" s="54" t="s">
        <v>64</v>
      </c>
      <c r="L20" s="54" t="s">
        <v>7</v>
      </c>
      <c r="M20" s="63"/>
      <c r="N20" s="62"/>
      <c r="O20" s="62"/>
      <c r="P20" s="64"/>
      <c r="Q20" s="62"/>
      <c r="R20" s="62"/>
      <c r="S20" s="64"/>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65">
        <f t="shared" si="1"/>
        <v>10398.51</v>
      </c>
      <c r="BB20" s="66">
        <f t="shared" si="2"/>
        <v>10398.51</v>
      </c>
      <c r="BC20" s="61" t="str">
        <f t="shared" si="3"/>
        <v>INR  Ten Thousand Three Hundred &amp; Ninety Eight  and Paise Fifty One Only</v>
      </c>
      <c r="BD20" s="73">
        <v>487.41</v>
      </c>
      <c r="BE20" s="73">
        <f t="shared" si="4"/>
        <v>551.36</v>
      </c>
      <c r="BF20" s="76">
        <f t="shared" si="5"/>
        <v>26990.82</v>
      </c>
      <c r="BH20" s="78">
        <v>166</v>
      </c>
      <c r="BI20" s="80">
        <f t="shared" si="6"/>
        <v>187.78</v>
      </c>
      <c r="IE20" s="16">
        <v>1.01</v>
      </c>
      <c r="IF20" s="16" t="s">
        <v>40</v>
      </c>
      <c r="IG20" s="16" t="s">
        <v>36</v>
      </c>
      <c r="IH20" s="16">
        <v>123.223</v>
      </c>
      <c r="II20" s="16" t="s">
        <v>38</v>
      </c>
    </row>
    <row r="21" spans="1:243" s="15" customFormat="1" ht="31.5" customHeight="1">
      <c r="A21" s="27">
        <v>9</v>
      </c>
      <c r="B21" s="70" t="s">
        <v>206</v>
      </c>
      <c r="C21" s="48" t="s">
        <v>51</v>
      </c>
      <c r="D21" s="67">
        <v>6</v>
      </c>
      <c r="E21" s="68" t="s">
        <v>210</v>
      </c>
      <c r="F21" s="69">
        <v>6237.44</v>
      </c>
      <c r="G21" s="62"/>
      <c r="H21" s="52"/>
      <c r="I21" s="51" t="s">
        <v>39</v>
      </c>
      <c r="J21" s="53">
        <f t="shared" si="0"/>
        <v>1</v>
      </c>
      <c r="K21" s="54" t="s">
        <v>64</v>
      </c>
      <c r="L21" s="54" t="s">
        <v>7</v>
      </c>
      <c r="M21" s="63"/>
      <c r="N21" s="62"/>
      <c r="O21" s="62"/>
      <c r="P21" s="64"/>
      <c r="Q21" s="62"/>
      <c r="R21" s="62"/>
      <c r="S21" s="64"/>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65">
        <f t="shared" si="1"/>
        <v>37424.64</v>
      </c>
      <c r="BB21" s="66">
        <f t="shared" si="2"/>
        <v>37424.64</v>
      </c>
      <c r="BC21" s="61" t="str">
        <f t="shared" si="3"/>
        <v>INR  Thirty Seven Thousand Four Hundred &amp; Twenty Four  and Paise Sixty Four Only</v>
      </c>
      <c r="BD21" s="73">
        <v>110</v>
      </c>
      <c r="BE21" s="73">
        <f t="shared" si="4"/>
        <v>124.43</v>
      </c>
      <c r="BF21" s="76">
        <f t="shared" si="5"/>
        <v>660</v>
      </c>
      <c r="BH21" s="78">
        <v>5514</v>
      </c>
      <c r="BI21" s="80">
        <f t="shared" si="6"/>
        <v>6237.44</v>
      </c>
      <c r="IE21" s="16"/>
      <c r="IF21" s="16"/>
      <c r="IG21" s="16"/>
      <c r="IH21" s="16"/>
      <c r="II21" s="16"/>
    </row>
    <row r="22" spans="1:243" s="15" customFormat="1" ht="46.5" customHeight="1">
      <c r="A22" s="27">
        <v>10</v>
      </c>
      <c r="B22" s="70" t="s">
        <v>207</v>
      </c>
      <c r="C22" s="48" t="s">
        <v>52</v>
      </c>
      <c r="D22" s="67">
        <v>2.4</v>
      </c>
      <c r="E22" s="68" t="s">
        <v>209</v>
      </c>
      <c r="F22" s="69">
        <v>816.73</v>
      </c>
      <c r="G22" s="62"/>
      <c r="H22" s="52"/>
      <c r="I22" s="51" t="s">
        <v>39</v>
      </c>
      <c r="J22" s="53">
        <f t="shared" si="0"/>
        <v>1</v>
      </c>
      <c r="K22" s="54" t="s">
        <v>64</v>
      </c>
      <c r="L22" s="54" t="s">
        <v>7</v>
      </c>
      <c r="M22" s="63"/>
      <c r="N22" s="62"/>
      <c r="O22" s="62"/>
      <c r="P22" s="64"/>
      <c r="Q22" s="62"/>
      <c r="R22" s="62"/>
      <c r="S22" s="64"/>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5">
        <f t="shared" si="1"/>
        <v>1960.15</v>
      </c>
      <c r="BB22" s="66">
        <f t="shared" si="2"/>
        <v>1960.15</v>
      </c>
      <c r="BC22" s="61" t="str">
        <f t="shared" si="3"/>
        <v>INR  One Thousand Nine Hundred &amp; Sixty  and Paise Fifteen Only</v>
      </c>
      <c r="BD22" s="73">
        <v>266</v>
      </c>
      <c r="BE22" s="73">
        <f t="shared" si="4"/>
        <v>300.9</v>
      </c>
      <c r="BF22" s="76">
        <f t="shared" si="5"/>
        <v>638.4</v>
      </c>
      <c r="BH22" s="78">
        <v>722</v>
      </c>
      <c r="BI22" s="80">
        <f t="shared" si="6"/>
        <v>816.73</v>
      </c>
      <c r="IE22" s="16"/>
      <c r="IF22" s="16"/>
      <c r="IG22" s="16"/>
      <c r="IH22" s="16"/>
      <c r="II22" s="16"/>
    </row>
    <row r="23" spans="1:243" s="15" customFormat="1" ht="47.25" customHeight="1">
      <c r="A23" s="27">
        <v>11</v>
      </c>
      <c r="B23" s="70" t="s">
        <v>208</v>
      </c>
      <c r="C23" s="48" t="s">
        <v>53</v>
      </c>
      <c r="D23" s="67">
        <v>9</v>
      </c>
      <c r="E23" s="68" t="s">
        <v>210</v>
      </c>
      <c r="F23" s="69">
        <v>83137.54</v>
      </c>
      <c r="G23" s="62"/>
      <c r="H23" s="52"/>
      <c r="I23" s="51" t="s">
        <v>39</v>
      </c>
      <c r="J23" s="53">
        <f t="shared" si="0"/>
        <v>1</v>
      </c>
      <c r="K23" s="54" t="s">
        <v>64</v>
      </c>
      <c r="L23" s="54" t="s">
        <v>7</v>
      </c>
      <c r="M23" s="63"/>
      <c r="N23" s="62"/>
      <c r="O23" s="62"/>
      <c r="P23" s="64"/>
      <c r="Q23" s="62"/>
      <c r="R23" s="62"/>
      <c r="S23" s="64"/>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65">
        <f t="shared" si="1"/>
        <v>748237.86</v>
      </c>
      <c r="BB23" s="66">
        <f t="shared" si="2"/>
        <v>748237.86</v>
      </c>
      <c r="BC23" s="61" t="str">
        <f t="shared" si="3"/>
        <v>INR  Seven Lakh Forty Eight Thousand Two Hundred &amp; Thirty Seven  and Paise Eighty Six Only</v>
      </c>
      <c r="BD23" s="73">
        <v>40</v>
      </c>
      <c r="BE23" s="73">
        <f t="shared" si="4"/>
        <v>45.25</v>
      </c>
      <c r="BF23" s="76">
        <f t="shared" si="5"/>
        <v>360</v>
      </c>
      <c r="BH23" s="78">
        <v>73495</v>
      </c>
      <c r="BI23" s="80">
        <f t="shared" si="6"/>
        <v>83137.54</v>
      </c>
      <c r="IE23" s="16"/>
      <c r="IF23" s="16"/>
      <c r="IG23" s="16"/>
      <c r="IH23" s="16"/>
      <c r="II23" s="16"/>
    </row>
    <row r="24" spans="1:243" s="15" customFormat="1" ht="84.75" customHeight="1">
      <c r="A24" s="27">
        <v>12</v>
      </c>
      <c r="B24" s="70" t="s">
        <v>211</v>
      </c>
      <c r="C24" s="48" t="s">
        <v>54</v>
      </c>
      <c r="D24" s="67">
        <v>4</v>
      </c>
      <c r="E24" s="68" t="s">
        <v>176</v>
      </c>
      <c r="F24" s="69">
        <v>3320.07</v>
      </c>
      <c r="G24" s="62"/>
      <c r="H24" s="52"/>
      <c r="I24" s="51" t="s">
        <v>39</v>
      </c>
      <c r="J24" s="53">
        <f t="shared" si="0"/>
        <v>1</v>
      </c>
      <c r="K24" s="54" t="s">
        <v>64</v>
      </c>
      <c r="L24" s="54" t="s">
        <v>7</v>
      </c>
      <c r="M24" s="63"/>
      <c r="N24" s="62"/>
      <c r="O24" s="62"/>
      <c r="P24" s="64"/>
      <c r="Q24" s="62"/>
      <c r="R24" s="62"/>
      <c r="S24" s="64"/>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65">
        <f t="shared" si="1"/>
        <v>13280.28</v>
      </c>
      <c r="BB24" s="66">
        <f t="shared" si="2"/>
        <v>13280.28</v>
      </c>
      <c r="BC24" s="61" t="str">
        <f t="shared" si="3"/>
        <v>INR  Thirteen Thousand Two Hundred &amp; Eighty  and Paise Twenty Eight Only</v>
      </c>
      <c r="BD24" s="73">
        <v>24</v>
      </c>
      <c r="BE24" s="73">
        <f t="shared" si="4"/>
        <v>27.15</v>
      </c>
      <c r="BF24" s="76">
        <f t="shared" si="5"/>
        <v>96</v>
      </c>
      <c r="BH24" s="78">
        <v>2935</v>
      </c>
      <c r="BI24" s="80">
        <f t="shared" si="6"/>
        <v>3320.07</v>
      </c>
      <c r="IE24" s="16"/>
      <c r="IF24" s="16"/>
      <c r="IG24" s="16"/>
      <c r="IH24" s="16"/>
      <c r="II24" s="16"/>
    </row>
    <row r="25" spans="1:243" s="15" customFormat="1" ht="60" customHeight="1">
      <c r="A25" s="27">
        <v>13</v>
      </c>
      <c r="B25" s="70" t="s">
        <v>212</v>
      </c>
      <c r="C25" s="48" t="s">
        <v>55</v>
      </c>
      <c r="D25" s="67">
        <v>4</v>
      </c>
      <c r="E25" s="68" t="s">
        <v>176</v>
      </c>
      <c r="F25" s="69">
        <v>30.54</v>
      </c>
      <c r="G25" s="62"/>
      <c r="H25" s="52"/>
      <c r="I25" s="51" t="s">
        <v>39</v>
      </c>
      <c r="J25" s="53">
        <f t="shared" si="0"/>
        <v>1</v>
      </c>
      <c r="K25" s="54" t="s">
        <v>64</v>
      </c>
      <c r="L25" s="54" t="s">
        <v>7</v>
      </c>
      <c r="M25" s="63"/>
      <c r="N25" s="62"/>
      <c r="O25" s="62"/>
      <c r="P25" s="64"/>
      <c r="Q25" s="62"/>
      <c r="R25" s="62"/>
      <c r="S25" s="64"/>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65">
        <f t="shared" si="1"/>
        <v>122.16</v>
      </c>
      <c r="BB25" s="66">
        <f t="shared" si="2"/>
        <v>122.16</v>
      </c>
      <c r="BC25" s="61" t="str">
        <f t="shared" si="3"/>
        <v>INR  One Hundred &amp; Twenty Two  and Paise Sixteen Only</v>
      </c>
      <c r="BD25" s="73">
        <v>4818.66</v>
      </c>
      <c r="BE25" s="73">
        <f t="shared" si="4"/>
        <v>5450.87</v>
      </c>
      <c r="BF25" s="76">
        <f t="shared" si="5"/>
        <v>19274.64</v>
      </c>
      <c r="BH25" s="78">
        <v>27</v>
      </c>
      <c r="BI25" s="80">
        <f t="shared" si="6"/>
        <v>30.54</v>
      </c>
      <c r="IE25" s="16"/>
      <c r="IF25" s="16"/>
      <c r="IG25" s="16"/>
      <c r="IH25" s="16"/>
      <c r="II25" s="16"/>
    </row>
    <row r="26" spans="1:243" s="15" customFormat="1" ht="103.5" customHeight="1">
      <c r="A26" s="27">
        <v>14</v>
      </c>
      <c r="B26" s="70" t="s">
        <v>213</v>
      </c>
      <c r="C26" s="48" t="s">
        <v>56</v>
      </c>
      <c r="D26" s="67">
        <v>789.543</v>
      </c>
      <c r="E26" s="68" t="s">
        <v>180</v>
      </c>
      <c r="F26" s="69">
        <v>532.8</v>
      </c>
      <c r="G26" s="62"/>
      <c r="H26" s="52"/>
      <c r="I26" s="51" t="s">
        <v>39</v>
      </c>
      <c r="J26" s="53">
        <f t="shared" si="0"/>
        <v>1</v>
      </c>
      <c r="K26" s="54" t="s">
        <v>64</v>
      </c>
      <c r="L26" s="54" t="s">
        <v>7</v>
      </c>
      <c r="M26" s="63"/>
      <c r="N26" s="62"/>
      <c r="O26" s="62"/>
      <c r="P26" s="64"/>
      <c r="Q26" s="62"/>
      <c r="R26" s="62"/>
      <c r="S26" s="64"/>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65">
        <f t="shared" si="1"/>
        <v>420668.51</v>
      </c>
      <c r="BB26" s="66">
        <f t="shared" si="2"/>
        <v>420668.51</v>
      </c>
      <c r="BC26" s="61" t="str">
        <f t="shared" si="3"/>
        <v>INR  Four Lakh Twenty Thousand Six Hundred &amp; Sixty Eight  and Paise Fifty One Only</v>
      </c>
      <c r="BD26" s="73">
        <v>5920.24</v>
      </c>
      <c r="BE26" s="73">
        <f t="shared" si="4"/>
        <v>6696.98</v>
      </c>
      <c r="BF26" s="76">
        <f t="shared" si="5"/>
        <v>4674284.05</v>
      </c>
      <c r="BH26" s="78">
        <v>471</v>
      </c>
      <c r="BI26" s="80">
        <f t="shared" si="6"/>
        <v>532.8</v>
      </c>
      <c r="IE26" s="16"/>
      <c r="IF26" s="16"/>
      <c r="IG26" s="16"/>
      <c r="IH26" s="16"/>
      <c r="II26" s="16"/>
    </row>
    <row r="27" spans="1:243" s="15" customFormat="1" ht="41.25" customHeight="1">
      <c r="A27" s="27">
        <v>15</v>
      </c>
      <c r="B27" s="70" t="s">
        <v>214</v>
      </c>
      <c r="C27" s="48" t="s">
        <v>57</v>
      </c>
      <c r="D27" s="67">
        <v>158.25</v>
      </c>
      <c r="E27" s="68" t="s">
        <v>175</v>
      </c>
      <c r="F27" s="69">
        <v>305.42</v>
      </c>
      <c r="G27" s="62"/>
      <c r="H27" s="52"/>
      <c r="I27" s="51" t="s">
        <v>39</v>
      </c>
      <c r="J27" s="53">
        <f t="shared" si="0"/>
        <v>1</v>
      </c>
      <c r="K27" s="54" t="s">
        <v>64</v>
      </c>
      <c r="L27" s="54" t="s">
        <v>7</v>
      </c>
      <c r="M27" s="63"/>
      <c r="N27" s="62"/>
      <c r="O27" s="62"/>
      <c r="P27" s="64"/>
      <c r="Q27" s="62"/>
      <c r="R27" s="62"/>
      <c r="S27" s="64"/>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65">
        <f t="shared" si="1"/>
        <v>48332.72</v>
      </c>
      <c r="BB27" s="66">
        <f t="shared" si="2"/>
        <v>48332.72</v>
      </c>
      <c r="BC27" s="61" t="str">
        <f t="shared" si="3"/>
        <v>INR  Forty Eight Thousand Three Hundred &amp; Thirty Two  and Paise Seventy Two Only</v>
      </c>
      <c r="BD27" s="73">
        <v>5940.24</v>
      </c>
      <c r="BE27" s="73">
        <f t="shared" si="4"/>
        <v>6719.6</v>
      </c>
      <c r="BF27" s="76">
        <f t="shared" si="5"/>
        <v>940042.98</v>
      </c>
      <c r="BH27" s="78">
        <v>270</v>
      </c>
      <c r="BI27" s="80">
        <f t="shared" si="6"/>
        <v>305.42</v>
      </c>
      <c r="IE27" s="16"/>
      <c r="IF27" s="16"/>
      <c r="IG27" s="16"/>
      <c r="IH27" s="16"/>
      <c r="II27" s="16"/>
    </row>
    <row r="28" spans="1:243" s="15" customFormat="1" ht="102" customHeight="1">
      <c r="A28" s="27">
        <v>16</v>
      </c>
      <c r="B28" s="70" t="s">
        <v>215</v>
      </c>
      <c r="C28" s="48" t="s">
        <v>58</v>
      </c>
      <c r="D28" s="67">
        <v>1403.25</v>
      </c>
      <c r="E28" s="68" t="s">
        <v>185</v>
      </c>
      <c r="F28" s="69">
        <v>187.78</v>
      </c>
      <c r="G28" s="62"/>
      <c r="H28" s="52"/>
      <c r="I28" s="51" t="s">
        <v>39</v>
      </c>
      <c r="J28" s="53">
        <f t="shared" si="0"/>
        <v>1</v>
      </c>
      <c r="K28" s="54" t="s">
        <v>64</v>
      </c>
      <c r="L28" s="54" t="s">
        <v>7</v>
      </c>
      <c r="M28" s="63"/>
      <c r="N28" s="62"/>
      <c r="O28" s="62"/>
      <c r="P28" s="64"/>
      <c r="Q28" s="62"/>
      <c r="R28" s="62"/>
      <c r="S28" s="64"/>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65">
        <f t="shared" si="1"/>
        <v>263502.29</v>
      </c>
      <c r="BB28" s="66">
        <f t="shared" si="2"/>
        <v>263502.29</v>
      </c>
      <c r="BC28" s="61" t="str">
        <f t="shared" si="3"/>
        <v>INR  Two Lakh Sixty Three Thousand Five Hundred &amp; Two  and Paise Twenty Nine Only</v>
      </c>
      <c r="BD28" s="73">
        <v>5960.24</v>
      </c>
      <c r="BE28" s="73">
        <f t="shared" si="4"/>
        <v>6742.22</v>
      </c>
      <c r="BF28" s="76">
        <f t="shared" si="5"/>
        <v>8363706.78</v>
      </c>
      <c r="BH28" s="78">
        <v>166</v>
      </c>
      <c r="BI28" s="80">
        <f t="shared" si="6"/>
        <v>187.78</v>
      </c>
      <c r="IE28" s="16"/>
      <c r="IF28" s="16"/>
      <c r="IG28" s="16"/>
      <c r="IH28" s="16"/>
      <c r="II28" s="16"/>
    </row>
    <row r="29" spans="1:243" s="15" customFormat="1" ht="96.75" customHeight="1">
      <c r="A29" s="27">
        <v>17</v>
      </c>
      <c r="B29" s="70" t="s">
        <v>216</v>
      </c>
      <c r="C29" s="48" t="s">
        <v>59</v>
      </c>
      <c r="D29" s="67">
        <v>1502.881</v>
      </c>
      <c r="E29" s="68" t="s">
        <v>180</v>
      </c>
      <c r="F29" s="69">
        <v>162.89</v>
      </c>
      <c r="G29" s="62"/>
      <c r="H29" s="52"/>
      <c r="I29" s="51" t="s">
        <v>39</v>
      </c>
      <c r="J29" s="53">
        <f t="shared" si="0"/>
        <v>1</v>
      </c>
      <c r="K29" s="54" t="s">
        <v>64</v>
      </c>
      <c r="L29" s="54" t="s">
        <v>7</v>
      </c>
      <c r="M29" s="63"/>
      <c r="N29" s="62"/>
      <c r="O29" s="62"/>
      <c r="P29" s="64"/>
      <c r="Q29" s="62"/>
      <c r="R29" s="62"/>
      <c r="S29" s="64"/>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65">
        <f t="shared" si="1"/>
        <v>244804.29</v>
      </c>
      <c r="BB29" s="66">
        <f t="shared" si="2"/>
        <v>244804.29</v>
      </c>
      <c r="BC29" s="61" t="str">
        <f t="shared" si="3"/>
        <v>INR  Two Lakh Forty Four Thousand Eight Hundred &amp; Four  and Paise Twenty Nine Only</v>
      </c>
      <c r="BD29" s="73">
        <v>359</v>
      </c>
      <c r="BE29" s="73">
        <f t="shared" si="4"/>
        <v>406.1</v>
      </c>
      <c r="BF29" s="76">
        <f t="shared" si="5"/>
        <v>539534.28</v>
      </c>
      <c r="BH29" s="78">
        <v>144</v>
      </c>
      <c r="BI29" s="80">
        <f t="shared" si="6"/>
        <v>162.89</v>
      </c>
      <c r="IE29" s="16"/>
      <c r="IF29" s="16"/>
      <c r="IG29" s="16"/>
      <c r="IH29" s="16"/>
      <c r="II29" s="16"/>
    </row>
    <row r="30" spans="1:243" s="15" customFormat="1" ht="177" customHeight="1">
      <c r="A30" s="27">
        <v>18</v>
      </c>
      <c r="B30" s="70" t="s">
        <v>217</v>
      </c>
      <c r="C30" s="48" t="s">
        <v>60</v>
      </c>
      <c r="D30" s="67">
        <v>1261</v>
      </c>
      <c r="E30" s="68" t="s">
        <v>180</v>
      </c>
      <c r="F30" s="69">
        <v>295.24</v>
      </c>
      <c r="G30" s="62"/>
      <c r="H30" s="52"/>
      <c r="I30" s="51" t="s">
        <v>39</v>
      </c>
      <c r="J30" s="53">
        <f t="shared" si="0"/>
        <v>1</v>
      </c>
      <c r="K30" s="54" t="s">
        <v>64</v>
      </c>
      <c r="L30" s="54" t="s">
        <v>7</v>
      </c>
      <c r="M30" s="63"/>
      <c r="N30" s="62"/>
      <c r="O30" s="62"/>
      <c r="P30" s="64"/>
      <c r="Q30" s="62"/>
      <c r="R30" s="62"/>
      <c r="S30" s="64"/>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65">
        <f t="shared" si="1"/>
        <v>372297.64</v>
      </c>
      <c r="BB30" s="66">
        <f t="shared" si="2"/>
        <v>372297.64</v>
      </c>
      <c r="BC30" s="61" t="str">
        <f t="shared" si="3"/>
        <v>INR  Three Lakh Seventy Two Thousand Two Hundred &amp; Ninety Seven  and Paise Sixty Four Only</v>
      </c>
      <c r="BD30" s="73">
        <v>377</v>
      </c>
      <c r="BE30" s="73">
        <f t="shared" si="4"/>
        <v>426.46</v>
      </c>
      <c r="BF30" s="76">
        <f t="shared" si="5"/>
        <v>475397</v>
      </c>
      <c r="BH30" s="78">
        <v>261</v>
      </c>
      <c r="BI30" s="80">
        <f t="shared" si="6"/>
        <v>295.24</v>
      </c>
      <c r="IE30" s="16"/>
      <c r="IF30" s="16"/>
      <c r="IG30" s="16"/>
      <c r="IH30" s="16"/>
      <c r="II30" s="16"/>
    </row>
    <row r="31" spans="1:243" s="15" customFormat="1" ht="51" customHeight="1">
      <c r="A31" s="27">
        <v>19</v>
      </c>
      <c r="B31" s="70" t="s">
        <v>218</v>
      </c>
      <c r="C31" s="48" t="s">
        <v>70</v>
      </c>
      <c r="D31" s="67">
        <v>1513.2</v>
      </c>
      <c r="E31" s="68" t="s">
        <v>180</v>
      </c>
      <c r="F31" s="69">
        <v>38.46</v>
      </c>
      <c r="G31" s="62"/>
      <c r="H31" s="52"/>
      <c r="I31" s="51" t="s">
        <v>39</v>
      </c>
      <c r="J31" s="53">
        <f t="shared" si="0"/>
        <v>1</v>
      </c>
      <c r="K31" s="54" t="s">
        <v>64</v>
      </c>
      <c r="L31" s="54" t="s">
        <v>7</v>
      </c>
      <c r="M31" s="63"/>
      <c r="N31" s="62"/>
      <c r="O31" s="62"/>
      <c r="P31" s="64"/>
      <c r="Q31" s="62"/>
      <c r="R31" s="62"/>
      <c r="S31" s="64"/>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65">
        <f t="shared" si="1"/>
        <v>58197.67</v>
      </c>
      <c r="BB31" s="66">
        <f t="shared" si="2"/>
        <v>58197.67</v>
      </c>
      <c r="BC31" s="61" t="str">
        <f t="shared" si="3"/>
        <v>INR  Fifty Eight Thousand One Hundred &amp; Ninety Seven  and Paise Sixty Seven Only</v>
      </c>
      <c r="BD31" s="73">
        <v>395</v>
      </c>
      <c r="BE31" s="73">
        <f t="shared" si="4"/>
        <v>446.82</v>
      </c>
      <c r="BF31" s="76">
        <f t="shared" si="5"/>
        <v>597714</v>
      </c>
      <c r="BH31" s="78">
        <v>34</v>
      </c>
      <c r="BI31" s="80">
        <f t="shared" si="6"/>
        <v>38.46</v>
      </c>
      <c r="IE31" s="16"/>
      <c r="IF31" s="16"/>
      <c r="IG31" s="16"/>
      <c r="IH31" s="16"/>
      <c r="II31" s="16"/>
    </row>
    <row r="32" spans="1:243" s="15" customFormat="1" ht="75.75" customHeight="1">
      <c r="A32" s="27">
        <v>20</v>
      </c>
      <c r="B32" s="70" t="s">
        <v>219</v>
      </c>
      <c r="C32" s="48" t="s">
        <v>71</v>
      </c>
      <c r="D32" s="67">
        <v>2.915</v>
      </c>
      <c r="E32" s="68" t="s">
        <v>183</v>
      </c>
      <c r="F32" s="69">
        <v>11185.31</v>
      </c>
      <c r="G32" s="62"/>
      <c r="H32" s="52"/>
      <c r="I32" s="51" t="s">
        <v>39</v>
      </c>
      <c r="J32" s="53">
        <f t="shared" si="0"/>
        <v>1</v>
      </c>
      <c r="K32" s="54" t="s">
        <v>64</v>
      </c>
      <c r="L32" s="54" t="s">
        <v>7</v>
      </c>
      <c r="M32" s="63"/>
      <c r="N32" s="62"/>
      <c r="O32" s="62"/>
      <c r="P32" s="64"/>
      <c r="Q32" s="62"/>
      <c r="R32" s="62"/>
      <c r="S32" s="64"/>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65">
        <f t="shared" si="1"/>
        <v>32605.18</v>
      </c>
      <c r="BB32" s="66">
        <f t="shared" si="2"/>
        <v>32605.18</v>
      </c>
      <c r="BC32" s="61" t="str">
        <f t="shared" si="3"/>
        <v>INR  Thirty Two Thousand Six Hundred &amp; Five  and Paise Eighteen Only</v>
      </c>
      <c r="BD32" s="73">
        <v>71269</v>
      </c>
      <c r="BE32" s="73">
        <f t="shared" si="4"/>
        <v>80619.49</v>
      </c>
      <c r="BF32" s="76">
        <f t="shared" si="5"/>
        <v>207749.14</v>
      </c>
      <c r="BH32" s="78">
        <v>9888</v>
      </c>
      <c r="BI32" s="80">
        <f t="shared" si="6"/>
        <v>11185.31</v>
      </c>
      <c r="IE32" s="16"/>
      <c r="IF32" s="16"/>
      <c r="IG32" s="16"/>
      <c r="IH32" s="16"/>
      <c r="II32" s="16"/>
    </row>
    <row r="33" spans="1:243" s="15" customFormat="1" ht="77.25" customHeight="1">
      <c r="A33" s="27">
        <v>21</v>
      </c>
      <c r="B33" s="70" t="s">
        <v>220</v>
      </c>
      <c r="C33" s="48" t="s">
        <v>72</v>
      </c>
      <c r="D33" s="67">
        <v>1.404</v>
      </c>
      <c r="E33" s="68" t="s">
        <v>229</v>
      </c>
      <c r="F33" s="69">
        <v>94136.2</v>
      </c>
      <c r="G33" s="62"/>
      <c r="H33" s="52"/>
      <c r="I33" s="51" t="s">
        <v>39</v>
      </c>
      <c r="J33" s="53">
        <f t="shared" si="0"/>
        <v>1</v>
      </c>
      <c r="K33" s="54" t="s">
        <v>64</v>
      </c>
      <c r="L33" s="54" t="s">
        <v>7</v>
      </c>
      <c r="M33" s="63"/>
      <c r="N33" s="62"/>
      <c r="O33" s="62"/>
      <c r="P33" s="64"/>
      <c r="Q33" s="62"/>
      <c r="R33" s="62"/>
      <c r="S33" s="64"/>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65">
        <f t="shared" si="1"/>
        <v>132167.22</v>
      </c>
      <c r="BB33" s="66">
        <f t="shared" si="2"/>
        <v>132167.22</v>
      </c>
      <c r="BC33" s="61" t="str">
        <f t="shared" si="3"/>
        <v>INR  One Lakh Thirty Two Thousand One Hundred &amp; Sixty Seven  and Paise Twenty Two Only</v>
      </c>
      <c r="BD33" s="73">
        <v>71699</v>
      </c>
      <c r="BE33" s="73">
        <f t="shared" si="4"/>
        <v>81105.91</v>
      </c>
      <c r="BF33" s="76">
        <f t="shared" si="5"/>
        <v>100665.4</v>
      </c>
      <c r="BH33" s="78">
        <v>83218</v>
      </c>
      <c r="BI33" s="80">
        <f t="shared" si="6"/>
        <v>94136.2</v>
      </c>
      <c r="IE33" s="16"/>
      <c r="IF33" s="16"/>
      <c r="IG33" s="16"/>
      <c r="IH33" s="16"/>
      <c r="II33" s="16"/>
    </row>
    <row r="34" spans="1:243" s="15" customFormat="1" ht="133.5" customHeight="1">
      <c r="A34" s="27">
        <v>22</v>
      </c>
      <c r="B34" s="70" t="s">
        <v>221</v>
      </c>
      <c r="C34" s="48" t="s">
        <v>73</v>
      </c>
      <c r="D34" s="67">
        <v>20.16</v>
      </c>
      <c r="E34" s="68" t="s">
        <v>180</v>
      </c>
      <c r="F34" s="69">
        <v>2668.5</v>
      </c>
      <c r="G34" s="62"/>
      <c r="H34" s="52"/>
      <c r="I34" s="51" t="s">
        <v>39</v>
      </c>
      <c r="J34" s="53">
        <f t="shared" si="0"/>
        <v>1</v>
      </c>
      <c r="K34" s="54" t="s">
        <v>64</v>
      </c>
      <c r="L34" s="54" t="s">
        <v>7</v>
      </c>
      <c r="M34" s="63"/>
      <c r="N34" s="62"/>
      <c r="O34" s="62"/>
      <c r="P34" s="64"/>
      <c r="Q34" s="62"/>
      <c r="R34" s="62"/>
      <c r="S34" s="64"/>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65">
        <f t="shared" si="1"/>
        <v>53796.96</v>
      </c>
      <c r="BB34" s="66">
        <f t="shared" si="2"/>
        <v>53796.96</v>
      </c>
      <c r="BC34" s="61" t="str">
        <f t="shared" si="3"/>
        <v>INR  Fifty Three Thousand Seven Hundred &amp; Ninety Six  and Paise Ninety Six Only</v>
      </c>
      <c r="BD34" s="73">
        <v>72129</v>
      </c>
      <c r="BE34" s="73">
        <f t="shared" si="4"/>
        <v>81592.32</v>
      </c>
      <c r="BF34" s="76">
        <f t="shared" si="5"/>
        <v>1454120.64</v>
      </c>
      <c r="BH34" s="78">
        <v>2359</v>
      </c>
      <c r="BI34" s="80">
        <f t="shared" si="6"/>
        <v>2668.5</v>
      </c>
      <c r="IE34" s="16"/>
      <c r="IF34" s="16"/>
      <c r="IG34" s="16"/>
      <c r="IH34" s="16"/>
      <c r="II34" s="16"/>
    </row>
    <row r="35" spans="1:243" s="15" customFormat="1" ht="102.75" customHeight="1">
      <c r="A35" s="27">
        <v>23</v>
      </c>
      <c r="B35" s="70" t="s">
        <v>222</v>
      </c>
      <c r="C35" s="48" t="s">
        <v>74</v>
      </c>
      <c r="D35" s="67">
        <v>34.56</v>
      </c>
      <c r="E35" s="68" t="s">
        <v>180</v>
      </c>
      <c r="F35" s="69">
        <v>8191.02</v>
      </c>
      <c r="G35" s="62"/>
      <c r="H35" s="52"/>
      <c r="I35" s="51" t="s">
        <v>39</v>
      </c>
      <c r="J35" s="53">
        <f t="shared" si="0"/>
        <v>1</v>
      </c>
      <c r="K35" s="54" t="s">
        <v>64</v>
      </c>
      <c r="L35" s="54" t="s">
        <v>7</v>
      </c>
      <c r="M35" s="63"/>
      <c r="N35" s="62"/>
      <c r="O35" s="62"/>
      <c r="P35" s="64"/>
      <c r="Q35" s="62"/>
      <c r="R35" s="62"/>
      <c r="S35" s="64"/>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65">
        <f t="shared" si="1"/>
        <v>283081.65</v>
      </c>
      <c r="BB35" s="66">
        <f t="shared" si="2"/>
        <v>283081.65</v>
      </c>
      <c r="BC35" s="61" t="str">
        <f t="shared" si="3"/>
        <v>INR  Two Lakh Eighty Three Thousand  &amp;Eighty One  and Paise Sixty Five Only</v>
      </c>
      <c r="BD35" s="73">
        <v>4243</v>
      </c>
      <c r="BE35" s="73">
        <f t="shared" si="4"/>
        <v>4799.68</v>
      </c>
      <c r="BF35" s="76">
        <f t="shared" si="5"/>
        <v>146638.08</v>
      </c>
      <c r="BH35" s="78">
        <v>7241</v>
      </c>
      <c r="BI35" s="80">
        <f t="shared" si="6"/>
        <v>8191.02</v>
      </c>
      <c r="IE35" s="16"/>
      <c r="IF35" s="16"/>
      <c r="IG35" s="16"/>
      <c r="IH35" s="16"/>
      <c r="II35" s="16"/>
    </row>
    <row r="36" spans="1:243" s="15" customFormat="1" ht="69.75" customHeight="1">
      <c r="A36" s="27">
        <v>24</v>
      </c>
      <c r="B36" s="70" t="s">
        <v>191</v>
      </c>
      <c r="C36" s="48" t="s">
        <v>75</v>
      </c>
      <c r="D36" s="67">
        <v>8</v>
      </c>
      <c r="E36" s="68" t="s">
        <v>176</v>
      </c>
      <c r="F36" s="69">
        <v>116.51</v>
      </c>
      <c r="G36" s="62"/>
      <c r="H36" s="52"/>
      <c r="I36" s="51" t="s">
        <v>39</v>
      </c>
      <c r="J36" s="53">
        <f>IF(I36="Less(-)",-1,1)</f>
        <v>1</v>
      </c>
      <c r="K36" s="54" t="s">
        <v>64</v>
      </c>
      <c r="L36" s="54" t="s">
        <v>7</v>
      </c>
      <c r="M36" s="63"/>
      <c r="N36" s="62"/>
      <c r="O36" s="62"/>
      <c r="P36" s="64"/>
      <c r="Q36" s="62"/>
      <c r="R36" s="62"/>
      <c r="S36" s="64"/>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65">
        <f t="shared" si="1"/>
        <v>932.08</v>
      </c>
      <c r="BB36" s="66">
        <f t="shared" si="2"/>
        <v>932.08</v>
      </c>
      <c r="BC36" s="61" t="str">
        <f>SpellNumber(L36,BB36)</f>
        <v>INR  Nine Hundred &amp; Thirty Two  and Paise Eight Only</v>
      </c>
      <c r="BD36" s="73">
        <v>4354</v>
      </c>
      <c r="BE36" s="73">
        <f t="shared" si="4"/>
        <v>4925.24</v>
      </c>
      <c r="BF36" s="76">
        <f t="shared" si="5"/>
        <v>34832</v>
      </c>
      <c r="BH36" s="78">
        <v>103</v>
      </c>
      <c r="BI36" s="80">
        <f t="shared" si="6"/>
        <v>116.51</v>
      </c>
      <c r="IE36" s="16"/>
      <c r="IF36" s="16"/>
      <c r="IG36" s="16"/>
      <c r="IH36" s="16"/>
      <c r="II36" s="16"/>
    </row>
    <row r="37" spans="1:243" s="15" customFormat="1" ht="57.75" customHeight="1">
      <c r="A37" s="27">
        <v>25</v>
      </c>
      <c r="B37" s="70" t="s">
        <v>188</v>
      </c>
      <c r="C37" s="48" t="s">
        <v>76</v>
      </c>
      <c r="D37" s="67">
        <v>176</v>
      </c>
      <c r="E37" s="68" t="s">
        <v>176</v>
      </c>
      <c r="F37" s="69">
        <v>32.8</v>
      </c>
      <c r="G37" s="62"/>
      <c r="H37" s="52"/>
      <c r="I37" s="51" t="s">
        <v>39</v>
      </c>
      <c r="J37" s="53">
        <f t="shared" si="0"/>
        <v>1</v>
      </c>
      <c r="K37" s="54" t="s">
        <v>64</v>
      </c>
      <c r="L37" s="54" t="s">
        <v>7</v>
      </c>
      <c r="M37" s="63"/>
      <c r="N37" s="62"/>
      <c r="O37" s="62"/>
      <c r="P37" s="64"/>
      <c r="Q37" s="62"/>
      <c r="R37" s="62"/>
      <c r="S37" s="64"/>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65">
        <f t="shared" si="1"/>
        <v>5772.8</v>
      </c>
      <c r="BB37" s="66">
        <f t="shared" si="2"/>
        <v>5772.8</v>
      </c>
      <c r="BC37" s="61" t="str">
        <f t="shared" si="3"/>
        <v>INR  Five Thousand Seven Hundred &amp; Seventy Two  and Paise Eighty Only</v>
      </c>
      <c r="BD37" s="73">
        <v>4465</v>
      </c>
      <c r="BE37" s="73">
        <f t="shared" si="4"/>
        <v>5050.81</v>
      </c>
      <c r="BF37" s="76">
        <f t="shared" si="5"/>
        <v>785840</v>
      </c>
      <c r="BH37" s="78">
        <v>29</v>
      </c>
      <c r="BI37" s="80">
        <f t="shared" si="6"/>
        <v>32.8</v>
      </c>
      <c r="IE37" s="16"/>
      <c r="IF37" s="16"/>
      <c r="IG37" s="16"/>
      <c r="IH37" s="16"/>
      <c r="II37" s="16"/>
    </row>
    <row r="38" spans="1:243" s="15" customFormat="1" ht="33" customHeight="1">
      <c r="A38" s="27">
        <v>26</v>
      </c>
      <c r="B38" s="70" t="s">
        <v>189</v>
      </c>
      <c r="C38" s="48" t="s">
        <v>77</v>
      </c>
      <c r="D38" s="67">
        <v>176</v>
      </c>
      <c r="E38" s="68" t="s">
        <v>176</v>
      </c>
      <c r="F38" s="69">
        <v>48.64</v>
      </c>
      <c r="G38" s="62"/>
      <c r="H38" s="52"/>
      <c r="I38" s="51" t="s">
        <v>39</v>
      </c>
      <c r="J38" s="53">
        <f t="shared" si="0"/>
        <v>1</v>
      </c>
      <c r="K38" s="54" t="s">
        <v>64</v>
      </c>
      <c r="L38" s="54" t="s">
        <v>7</v>
      </c>
      <c r="M38" s="63"/>
      <c r="N38" s="62"/>
      <c r="O38" s="62"/>
      <c r="P38" s="64"/>
      <c r="Q38" s="62"/>
      <c r="R38" s="62"/>
      <c r="S38" s="64"/>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65">
        <f t="shared" si="1"/>
        <v>8560.64</v>
      </c>
      <c r="BB38" s="66">
        <f t="shared" si="2"/>
        <v>8560.64</v>
      </c>
      <c r="BC38" s="61" t="str">
        <f t="shared" si="3"/>
        <v>INR  Eight Thousand Five Hundred &amp; Sixty  and Paise Sixty Four Only</v>
      </c>
      <c r="BD38" s="73">
        <v>4576</v>
      </c>
      <c r="BE38" s="73">
        <f t="shared" si="4"/>
        <v>5176.37</v>
      </c>
      <c r="BF38" s="76">
        <f t="shared" si="5"/>
        <v>805376</v>
      </c>
      <c r="BH38" s="78">
        <v>43</v>
      </c>
      <c r="BI38" s="80">
        <f t="shared" si="6"/>
        <v>48.64</v>
      </c>
      <c r="IE38" s="16"/>
      <c r="IF38" s="16"/>
      <c r="IG38" s="16"/>
      <c r="IH38" s="16"/>
      <c r="II38" s="16"/>
    </row>
    <row r="39" spans="1:243" s="15" customFormat="1" ht="46.5" customHeight="1">
      <c r="A39" s="27">
        <v>27</v>
      </c>
      <c r="B39" s="70" t="s">
        <v>190</v>
      </c>
      <c r="C39" s="48" t="s">
        <v>78</v>
      </c>
      <c r="D39" s="67">
        <v>8</v>
      </c>
      <c r="E39" s="68" t="s">
        <v>176</v>
      </c>
      <c r="F39" s="69">
        <v>179.86</v>
      </c>
      <c r="G39" s="62"/>
      <c r="H39" s="52"/>
      <c r="I39" s="51" t="s">
        <v>39</v>
      </c>
      <c r="J39" s="53">
        <f t="shared" si="0"/>
        <v>1</v>
      </c>
      <c r="K39" s="54" t="s">
        <v>64</v>
      </c>
      <c r="L39" s="54" t="s">
        <v>7</v>
      </c>
      <c r="M39" s="63"/>
      <c r="N39" s="62"/>
      <c r="O39" s="62"/>
      <c r="P39" s="64"/>
      <c r="Q39" s="62"/>
      <c r="R39" s="62"/>
      <c r="S39" s="64"/>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65">
        <f t="shared" si="1"/>
        <v>1438.88</v>
      </c>
      <c r="BB39" s="66">
        <f t="shared" si="2"/>
        <v>1438.88</v>
      </c>
      <c r="BC39" s="61" t="str">
        <f t="shared" si="3"/>
        <v>INR  One Thousand Four Hundred &amp; Thirty Eight  and Paise Eighty Eight Only</v>
      </c>
      <c r="BD39" s="73">
        <v>592</v>
      </c>
      <c r="BE39" s="73">
        <f t="shared" si="4"/>
        <v>669.67</v>
      </c>
      <c r="BF39" s="76">
        <f t="shared" si="5"/>
        <v>4736</v>
      </c>
      <c r="BH39" s="78">
        <v>159</v>
      </c>
      <c r="BI39" s="80">
        <f t="shared" si="6"/>
        <v>179.86</v>
      </c>
      <c r="IE39" s="16"/>
      <c r="IF39" s="16"/>
      <c r="IG39" s="16"/>
      <c r="IH39" s="16"/>
      <c r="II39" s="16"/>
    </row>
    <row r="40" spans="1:243" s="15" customFormat="1" ht="31.5" customHeight="1">
      <c r="A40" s="27">
        <v>28</v>
      </c>
      <c r="B40" s="70" t="s">
        <v>223</v>
      </c>
      <c r="C40" s="48" t="s">
        <v>79</v>
      </c>
      <c r="D40" s="67">
        <v>8</v>
      </c>
      <c r="E40" s="68" t="s">
        <v>176</v>
      </c>
      <c r="F40" s="69">
        <v>79.18</v>
      </c>
      <c r="G40" s="62"/>
      <c r="H40" s="52"/>
      <c r="I40" s="51" t="s">
        <v>39</v>
      </c>
      <c r="J40" s="53">
        <f t="shared" si="0"/>
        <v>1</v>
      </c>
      <c r="K40" s="54" t="s">
        <v>64</v>
      </c>
      <c r="L40" s="54" t="s">
        <v>7</v>
      </c>
      <c r="M40" s="63"/>
      <c r="N40" s="62"/>
      <c r="O40" s="62"/>
      <c r="P40" s="64"/>
      <c r="Q40" s="62"/>
      <c r="R40" s="62"/>
      <c r="S40" s="64"/>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65">
        <f t="shared" si="1"/>
        <v>633.44</v>
      </c>
      <c r="BB40" s="66">
        <f t="shared" si="2"/>
        <v>633.44</v>
      </c>
      <c r="BC40" s="61" t="str">
        <f t="shared" si="3"/>
        <v>INR  Six Hundred &amp; Thirty Three  and Paise Forty Four Only</v>
      </c>
      <c r="BD40" s="73">
        <v>604</v>
      </c>
      <c r="BE40" s="73">
        <f t="shared" si="4"/>
        <v>683.24</v>
      </c>
      <c r="BF40" s="76">
        <f t="shared" si="5"/>
        <v>4832</v>
      </c>
      <c r="BH40" s="78">
        <v>70</v>
      </c>
      <c r="BI40" s="80">
        <f t="shared" si="6"/>
        <v>79.18</v>
      </c>
      <c r="IE40" s="16"/>
      <c r="IF40" s="16"/>
      <c r="IG40" s="16"/>
      <c r="IH40" s="16"/>
      <c r="II40" s="16"/>
    </row>
    <row r="41" spans="1:243" s="15" customFormat="1" ht="46.5" customHeight="1">
      <c r="A41" s="27">
        <v>29</v>
      </c>
      <c r="B41" s="70" t="s">
        <v>224</v>
      </c>
      <c r="C41" s="48" t="s">
        <v>80</v>
      </c>
      <c r="D41" s="67">
        <v>72</v>
      </c>
      <c r="E41" s="68" t="s">
        <v>176</v>
      </c>
      <c r="F41" s="69">
        <v>111.99</v>
      </c>
      <c r="G41" s="62"/>
      <c r="H41" s="52"/>
      <c r="I41" s="51" t="s">
        <v>39</v>
      </c>
      <c r="J41" s="53">
        <f t="shared" si="0"/>
        <v>1</v>
      </c>
      <c r="K41" s="54" t="s">
        <v>64</v>
      </c>
      <c r="L41" s="54" t="s">
        <v>7</v>
      </c>
      <c r="M41" s="63"/>
      <c r="N41" s="62"/>
      <c r="O41" s="62"/>
      <c r="P41" s="64"/>
      <c r="Q41" s="62"/>
      <c r="R41" s="62"/>
      <c r="S41" s="64"/>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65">
        <f t="shared" si="1"/>
        <v>8063.28</v>
      </c>
      <c r="BB41" s="66">
        <f t="shared" si="2"/>
        <v>8063.28</v>
      </c>
      <c r="BC41" s="61" t="str">
        <f t="shared" si="3"/>
        <v>INR  Eight Thousand  &amp;Sixty Three  and Paise Twenty Eight Only</v>
      </c>
      <c r="BD41" s="73">
        <v>616</v>
      </c>
      <c r="BE41" s="73">
        <f t="shared" si="4"/>
        <v>696.82</v>
      </c>
      <c r="BF41" s="76">
        <f t="shared" si="5"/>
        <v>44352</v>
      </c>
      <c r="BH41" s="78">
        <v>99</v>
      </c>
      <c r="BI41" s="80">
        <f t="shared" si="6"/>
        <v>111.99</v>
      </c>
      <c r="IE41" s="16"/>
      <c r="IF41" s="16"/>
      <c r="IG41" s="16"/>
      <c r="IH41" s="16"/>
      <c r="II41" s="16"/>
    </row>
    <row r="42" spans="1:243" s="15" customFormat="1" ht="43.5" customHeight="1">
      <c r="A42" s="27">
        <v>30</v>
      </c>
      <c r="B42" s="70" t="s">
        <v>225</v>
      </c>
      <c r="C42" s="48" t="s">
        <v>81</v>
      </c>
      <c r="D42" s="67">
        <v>18.22</v>
      </c>
      <c r="E42" s="68" t="s">
        <v>185</v>
      </c>
      <c r="F42" s="69">
        <v>54.3</v>
      </c>
      <c r="G42" s="62"/>
      <c r="H42" s="52"/>
      <c r="I42" s="51" t="s">
        <v>39</v>
      </c>
      <c r="J42" s="53">
        <v>1</v>
      </c>
      <c r="K42" s="54" t="s">
        <v>64</v>
      </c>
      <c r="L42" s="54" t="s">
        <v>7</v>
      </c>
      <c r="M42" s="63"/>
      <c r="N42" s="62"/>
      <c r="O42" s="62"/>
      <c r="P42" s="64"/>
      <c r="Q42" s="62"/>
      <c r="R42" s="62"/>
      <c r="S42" s="64"/>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65">
        <f t="shared" si="1"/>
        <v>989.35</v>
      </c>
      <c r="BB42" s="66">
        <f t="shared" si="2"/>
        <v>989.35</v>
      </c>
      <c r="BC42" s="61" t="s">
        <v>186</v>
      </c>
      <c r="BD42" s="73">
        <v>186</v>
      </c>
      <c r="BE42" s="73">
        <f t="shared" si="4"/>
        <v>210.4</v>
      </c>
      <c r="BF42" s="76">
        <f t="shared" si="5"/>
        <v>3388.92</v>
      </c>
      <c r="BH42" s="78">
        <v>48</v>
      </c>
      <c r="BI42" s="80">
        <f t="shared" si="6"/>
        <v>54.3</v>
      </c>
      <c r="IE42" s="16"/>
      <c r="IF42" s="16"/>
      <c r="IG42" s="16"/>
      <c r="IH42" s="16"/>
      <c r="II42" s="16"/>
    </row>
    <row r="43" spans="1:243" s="15" customFormat="1" ht="44.25" customHeight="1">
      <c r="A43" s="27">
        <v>31</v>
      </c>
      <c r="B43" s="70" t="s">
        <v>226</v>
      </c>
      <c r="C43" s="48" t="s">
        <v>82</v>
      </c>
      <c r="D43" s="67">
        <v>18.22</v>
      </c>
      <c r="E43" s="68" t="s">
        <v>185</v>
      </c>
      <c r="F43" s="69">
        <v>32.8</v>
      </c>
      <c r="G43" s="62"/>
      <c r="H43" s="52"/>
      <c r="I43" s="51" t="s">
        <v>39</v>
      </c>
      <c r="J43" s="53">
        <f t="shared" si="0"/>
        <v>1</v>
      </c>
      <c r="K43" s="54" t="s">
        <v>64</v>
      </c>
      <c r="L43" s="54" t="s">
        <v>7</v>
      </c>
      <c r="M43" s="63"/>
      <c r="N43" s="62"/>
      <c r="O43" s="62"/>
      <c r="P43" s="64"/>
      <c r="Q43" s="62"/>
      <c r="R43" s="62"/>
      <c r="S43" s="64"/>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65">
        <f t="shared" si="1"/>
        <v>597.62</v>
      </c>
      <c r="BB43" s="66">
        <f t="shared" si="2"/>
        <v>597.62</v>
      </c>
      <c r="BC43" s="61" t="str">
        <f t="shared" si="3"/>
        <v>INR  Five Hundred &amp; Ninety Seven  and Paise Sixty Two Only</v>
      </c>
      <c r="BD43" s="73">
        <v>21</v>
      </c>
      <c r="BE43" s="73">
        <f t="shared" si="4"/>
        <v>23.76</v>
      </c>
      <c r="BF43" s="76">
        <f t="shared" si="5"/>
        <v>382.62</v>
      </c>
      <c r="BH43" s="78">
        <v>29</v>
      </c>
      <c r="BI43" s="80">
        <f t="shared" si="6"/>
        <v>32.8</v>
      </c>
      <c r="IE43" s="16"/>
      <c r="IF43" s="16"/>
      <c r="IG43" s="16"/>
      <c r="IH43" s="16"/>
      <c r="II43" s="16"/>
    </row>
    <row r="44" spans="1:243" s="15" customFormat="1" ht="45.75" customHeight="1">
      <c r="A44" s="27">
        <v>32</v>
      </c>
      <c r="B44" s="70" t="s">
        <v>227</v>
      </c>
      <c r="C44" s="48" t="s">
        <v>83</v>
      </c>
      <c r="D44" s="67">
        <v>178.414</v>
      </c>
      <c r="E44" s="68" t="s">
        <v>209</v>
      </c>
      <c r="F44" s="69">
        <v>42.99</v>
      </c>
      <c r="G44" s="62"/>
      <c r="H44" s="52"/>
      <c r="I44" s="51" t="s">
        <v>39</v>
      </c>
      <c r="J44" s="53">
        <f t="shared" si="0"/>
        <v>1</v>
      </c>
      <c r="K44" s="54" t="s">
        <v>64</v>
      </c>
      <c r="L44" s="54" t="s">
        <v>7</v>
      </c>
      <c r="M44" s="63"/>
      <c r="N44" s="62"/>
      <c r="O44" s="62"/>
      <c r="P44" s="64"/>
      <c r="Q44" s="62"/>
      <c r="R44" s="62"/>
      <c r="S44" s="64"/>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65">
        <f t="shared" si="1"/>
        <v>7670.02</v>
      </c>
      <c r="BB44" s="66">
        <f t="shared" si="2"/>
        <v>7670.02</v>
      </c>
      <c r="BC44" s="61" t="str">
        <f t="shared" si="3"/>
        <v>INR  Seven Thousand Six Hundred &amp; Seventy  and Paise Two Only</v>
      </c>
      <c r="BD44" s="73">
        <v>75572</v>
      </c>
      <c r="BE44" s="73">
        <f t="shared" si="4"/>
        <v>85487.05</v>
      </c>
      <c r="BF44" s="76">
        <f t="shared" si="5"/>
        <v>13483102.81</v>
      </c>
      <c r="BH44" s="78">
        <v>38</v>
      </c>
      <c r="BI44" s="80">
        <f t="shared" si="6"/>
        <v>42.99</v>
      </c>
      <c r="IE44" s="16"/>
      <c r="IF44" s="16"/>
      <c r="IG44" s="16"/>
      <c r="IH44" s="16"/>
      <c r="II44" s="16"/>
    </row>
    <row r="45" spans="1:243" s="15" customFormat="1" ht="60" customHeight="1">
      <c r="A45" s="27">
        <v>33</v>
      </c>
      <c r="B45" s="70" t="s">
        <v>228</v>
      </c>
      <c r="C45" s="48" t="s">
        <v>84</v>
      </c>
      <c r="D45" s="67">
        <v>1547.083</v>
      </c>
      <c r="E45" s="68" t="s">
        <v>209</v>
      </c>
      <c r="F45" s="69">
        <v>79.18</v>
      </c>
      <c r="G45" s="62"/>
      <c r="H45" s="52"/>
      <c r="I45" s="51" t="s">
        <v>39</v>
      </c>
      <c r="J45" s="53">
        <f t="shared" si="0"/>
        <v>1</v>
      </c>
      <c r="K45" s="54" t="s">
        <v>64</v>
      </c>
      <c r="L45" s="54" t="s">
        <v>7</v>
      </c>
      <c r="M45" s="63"/>
      <c r="N45" s="62"/>
      <c r="O45" s="62"/>
      <c r="P45" s="64"/>
      <c r="Q45" s="62"/>
      <c r="R45" s="62"/>
      <c r="S45" s="64"/>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65">
        <f t="shared" si="1"/>
        <v>122498.03</v>
      </c>
      <c r="BB45" s="66">
        <f t="shared" si="2"/>
        <v>122498.03</v>
      </c>
      <c r="BC45" s="61" t="str">
        <f t="shared" si="3"/>
        <v>INR  One Lakh Twenty Two Thousand Four Hundred &amp; Ninety Eight  and Paise Three Only</v>
      </c>
      <c r="BD45" s="73">
        <v>75772</v>
      </c>
      <c r="BE45" s="73">
        <f t="shared" si="4"/>
        <v>85713.29</v>
      </c>
      <c r="BF45" s="76">
        <f t="shared" si="5"/>
        <v>117225573.08</v>
      </c>
      <c r="BH45" s="78">
        <v>70</v>
      </c>
      <c r="BI45" s="80">
        <f t="shared" si="6"/>
        <v>79.18</v>
      </c>
      <c r="IE45" s="16"/>
      <c r="IF45" s="16"/>
      <c r="IG45" s="16"/>
      <c r="IH45" s="16"/>
      <c r="II45" s="16"/>
    </row>
    <row r="46" spans="1:243" s="15" customFormat="1" ht="117.75" customHeight="1">
      <c r="A46" s="27">
        <v>34</v>
      </c>
      <c r="B46" s="70" t="s">
        <v>230</v>
      </c>
      <c r="C46" s="48" t="s">
        <v>85</v>
      </c>
      <c r="D46" s="67">
        <v>1547.08</v>
      </c>
      <c r="E46" s="68" t="s">
        <v>231</v>
      </c>
      <c r="F46" s="69">
        <v>38.12</v>
      </c>
      <c r="G46" s="62"/>
      <c r="H46" s="52"/>
      <c r="I46" s="51" t="s">
        <v>39</v>
      </c>
      <c r="J46" s="53">
        <f t="shared" si="0"/>
        <v>1</v>
      </c>
      <c r="K46" s="54" t="s">
        <v>64</v>
      </c>
      <c r="L46" s="54" t="s">
        <v>7</v>
      </c>
      <c r="M46" s="63"/>
      <c r="N46" s="62"/>
      <c r="O46" s="62"/>
      <c r="P46" s="64"/>
      <c r="Q46" s="62"/>
      <c r="R46" s="62"/>
      <c r="S46" s="64"/>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65">
        <f t="shared" si="1"/>
        <v>58974.69</v>
      </c>
      <c r="BB46" s="66">
        <f t="shared" si="2"/>
        <v>58974.69</v>
      </c>
      <c r="BC46" s="61" t="str">
        <f t="shared" si="3"/>
        <v>INR  Fifty Eight Thousand Nine Hundred &amp; Seventy Four  and Paise Sixty Nine Only</v>
      </c>
      <c r="BD46" s="73">
        <v>75972</v>
      </c>
      <c r="BE46" s="73">
        <f t="shared" si="4"/>
        <v>85939.53</v>
      </c>
      <c r="BF46" s="76">
        <f t="shared" si="5"/>
        <v>117534761.76</v>
      </c>
      <c r="BH46" s="78">
        <v>33.7</v>
      </c>
      <c r="BI46" s="80">
        <f t="shared" si="6"/>
        <v>38.12</v>
      </c>
      <c r="IE46" s="16"/>
      <c r="IF46" s="16"/>
      <c r="IG46" s="16"/>
      <c r="IH46" s="16"/>
      <c r="II46" s="16"/>
    </row>
    <row r="47" spans="1:243" s="15" customFormat="1" ht="74.25" customHeight="1">
      <c r="A47" s="27">
        <v>35</v>
      </c>
      <c r="B47" s="70" t="s">
        <v>232</v>
      </c>
      <c r="C47" s="48" t="s">
        <v>86</v>
      </c>
      <c r="D47" s="67">
        <v>1473.842</v>
      </c>
      <c r="E47" s="68" t="s">
        <v>231</v>
      </c>
      <c r="F47" s="69">
        <v>55.43</v>
      </c>
      <c r="G47" s="62"/>
      <c r="H47" s="52"/>
      <c r="I47" s="51" t="s">
        <v>39</v>
      </c>
      <c r="J47" s="53">
        <f t="shared" si="0"/>
        <v>1</v>
      </c>
      <c r="K47" s="54" t="s">
        <v>64</v>
      </c>
      <c r="L47" s="54" t="s">
        <v>7</v>
      </c>
      <c r="M47" s="63"/>
      <c r="N47" s="62"/>
      <c r="O47" s="62"/>
      <c r="P47" s="64"/>
      <c r="Q47" s="62"/>
      <c r="R47" s="62"/>
      <c r="S47" s="64"/>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65">
        <f t="shared" si="1"/>
        <v>81695.06</v>
      </c>
      <c r="BB47" s="66">
        <f t="shared" si="2"/>
        <v>81695.06</v>
      </c>
      <c r="BC47" s="61" t="str">
        <f t="shared" si="3"/>
        <v>INR  Eighty One Thousand Six Hundred &amp; Ninety Five  and Paise Six Only</v>
      </c>
      <c r="BD47" s="73">
        <v>3955</v>
      </c>
      <c r="BE47" s="73">
        <f t="shared" si="4"/>
        <v>4473.9</v>
      </c>
      <c r="BF47" s="76">
        <f t="shared" si="5"/>
        <v>5829045.11</v>
      </c>
      <c r="BH47" s="78">
        <v>49</v>
      </c>
      <c r="BI47" s="80">
        <f t="shared" si="6"/>
        <v>55.43</v>
      </c>
      <c r="BK47" s="15">
        <f>D47*BH47</f>
        <v>72218.258</v>
      </c>
      <c r="IE47" s="16"/>
      <c r="IF47" s="16"/>
      <c r="IG47" s="16"/>
      <c r="IH47" s="16"/>
      <c r="II47" s="16"/>
    </row>
    <row r="48" spans="1:243" s="15" customFormat="1" ht="98.25" customHeight="1">
      <c r="A48" s="27">
        <v>36</v>
      </c>
      <c r="B48" s="70" t="s">
        <v>233</v>
      </c>
      <c r="C48" s="48" t="s">
        <v>87</v>
      </c>
      <c r="D48" s="67">
        <v>18.221</v>
      </c>
      <c r="E48" s="68" t="s">
        <v>209</v>
      </c>
      <c r="F48" s="69">
        <v>89.36</v>
      </c>
      <c r="G48" s="62"/>
      <c r="H48" s="52"/>
      <c r="I48" s="51" t="s">
        <v>39</v>
      </c>
      <c r="J48" s="53">
        <f t="shared" si="0"/>
        <v>1</v>
      </c>
      <c r="K48" s="54" t="s">
        <v>64</v>
      </c>
      <c r="L48" s="54" t="s">
        <v>7</v>
      </c>
      <c r="M48" s="63"/>
      <c r="N48" s="62"/>
      <c r="O48" s="62"/>
      <c r="P48" s="64"/>
      <c r="Q48" s="62"/>
      <c r="R48" s="62"/>
      <c r="S48" s="64"/>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65">
        <f t="shared" si="1"/>
        <v>1628.23</v>
      </c>
      <c r="BB48" s="66">
        <f t="shared" si="2"/>
        <v>1628.23</v>
      </c>
      <c r="BC48" s="61" t="str">
        <f t="shared" si="3"/>
        <v>INR  One Thousand Six Hundred &amp; Twenty Eight  and Paise Twenty Three Only</v>
      </c>
      <c r="BD48" s="73">
        <v>3969</v>
      </c>
      <c r="BE48" s="73">
        <f t="shared" si="4"/>
        <v>4489.73</v>
      </c>
      <c r="BF48" s="76">
        <f t="shared" si="5"/>
        <v>72319.15</v>
      </c>
      <c r="BH48" s="78">
        <v>79</v>
      </c>
      <c r="BI48" s="80">
        <f t="shared" si="6"/>
        <v>89.36</v>
      </c>
      <c r="IE48" s="16"/>
      <c r="IF48" s="16"/>
      <c r="IG48" s="16"/>
      <c r="IH48" s="16"/>
      <c r="II48" s="16"/>
    </row>
    <row r="49" spans="1:243" s="15" customFormat="1" ht="78.75" customHeight="1">
      <c r="A49" s="27">
        <v>37</v>
      </c>
      <c r="B49" s="70" t="s">
        <v>234</v>
      </c>
      <c r="C49" s="48" t="s">
        <v>88</v>
      </c>
      <c r="D49" s="67">
        <v>20.956</v>
      </c>
      <c r="E49" s="68" t="s">
        <v>185</v>
      </c>
      <c r="F49" s="69">
        <v>134.61</v>
      </c>
      <c r="G49" s="62"/>
      <c r="H49" s="52"/>
      <c r="I49" s="51" t="s">
        <v>39</v>
      </c>
      <c r="J49" s="53">
        <f t="shared" si="0"/>
        <v>1</v>
      </c>
      <c r="K49" s="54" t="s">
        <v>64</v>
      </c>
      <c r="L49" s="54" t="s">
        <v>7</v>
      </c>
      <c r="M49" s="63"/>
      <c r="N49" s="62"/>
      <c r="O49" s="62"/>
      <c r="P49" s="64"/>
      <c r="Q49" s="62"/>
      <c r="R49" s="62"/>
      <c r="S49" s="64"/>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65">
        <f t="shared" si="1"/>
        <v>2820.89</v>
      </c>
      <c r="BB49" s="66">
        <f t="shared" si="2"/>
        <v>2820.89</v>
      </c>
      <c r="BC49" s="61" t="str">
        <f t="shared" si="3"/>
        <v>INR  Two Thousand Eight Hundred &amp; Twenty  and Paise Eighty Nine Only</v>
      </c>
      <c r="BD49" s="73">
        <v>3983</v>
      </c>
      <c r="BE49" s="73">
        <f t="shared" si="4"/>
        <v>4505.57</v>
      </c>
      <c r="BF49" s="76">
        <f t="shared" si="5"/>
        <v>83467.75</v>
      </c>
      <c r="BH49" s="78">
        <v>119</v>
      </c>
      <c r="BI49" s="80">
        <f t="shared" si="6"/>
        <v>134.61</v>
      </c>
      <c r="IE49" s="16"/>
      <c r="IF49" s="16"/>
      <c r="IG49" s="16"/>
      <c r="IH49" s="16"/>
      <c r="II49" s="16"/>
    </row>
    <row r="50" spans="1:243" s="15" customFormat="1" ht="67.5" customHeight="1">
      <c r="A50" s="27">
        <v>38</v>
      </c>
      <c r="B50" s="70" t="s">
        <v>235</v>
      </c>
      <c r="C50" s="48" t="s">
        <v>89</v>
      </c>
      <c r="D50" s="67">
        <v>12</v>
      </c>
      <c r="E50" s="68" t="s">
        <v>175</v>
      </c>
      <c r="F50" s="69">
        <v>330.31</v>
      </c>
      <c r="G50" s="62"/>
      <c r="H50" s="52"/>
      <c r="I50" s="51" t="s">
        <v>39</v>
      </c>
      <c r="J50" s="53">
        <f t="shared" si="0"/>
        <v>1</v>
      </c>
      <c r="K50" s="54" t="s">
        <v>64</v>
      </c>
      <c r="L50" s="54" t="s">
        <v>7</v>
      </c>
      <c r="M50" s="63"/>
      <c r="N50" s="62"/>
      <c r="O50" s="62"/>
      <c r="P50" s="64"/>
      <c r="Q50" s="62"/>
      <c r="R50" s="62"/>
      <c r="S50" s="64"/>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65">
        <f t="shared" si="1"/>
        <v>3963.72</v>
      </c>
      <c r="BB50" s="66">
        <f t="shared" si="2"/>
        <v>3963.72</v>
      </c>
      <c r="BC50" s="61" t="str">
        <f t="shared" si="3"/>
        <v>INR  Three Thousand Nine Hundred &amp; Sixty Three  and Paise Seventy Two Only</v>
      </c>
      <c r="BD50" s="73">
        <v>446</v>
      </c>
      <c r="BE50" s="73">
        <f t="shared" si="4"/>
        <v>504.52</v>
      </c>
      <c r="BF50" s="76">
        <f t="shared" si="5"/>
        <v>5352</v>
      </c>
      <c r="BH50" s="78">
        <v>292</v>
      </c>
      <c r="BI50" s="80">
        <f t="shared" si="6"/>
        <v>330.31</v>
      </c>
      <c r="IE50" s="16"/>
      <c r="IF50" s="16"/>
      <c r="IG50" s="16"/>
      <c r="IH50" s="16"/>
      <c r="II50" s="16"/>
    </row>
    <row r="51" spans="1:243" s="15" customFormat="1" ht="73.5" customHeight="1">
      <c r="A51" s="27">
        <v>39</v>
      </c>
      <c r="B51" s="70" t="s">
        <v>236</v>
      </c>
      <c r="C51" s="48" t="s">
        <v>90</v>
      </c>
      <c r="D51" s="67">
        <v>4</v>
      </c>
      <c r="E51" s="68" t="s">
        <v>176</v>
      </c>
      <c r="F51" s="69">
        <v>96.15</v>
      </c>
      <c r="G51" s="62"/>
      <c r="H51" s="52"/>
      <c r="I51" s="51" t="s">
        <v>39</v>
      </c>
      <c r="J51" s="53">
        <f t="shared" si="0"/>
        <v>1</v>
      </c>
      <c r="K51" s="54" t="s">
        <v>64</v>
      </c>
      <c r="L51" s="54" t="s">
        <v>7</v>
      </c>
      <c r="M51" s="63"/>
      <c r="N51" s="62"/>
      <c r="O51" s="62"/>
      <c r="P51" s="64"/>
      <c r="Q51" s="62"/>
      <c r="R51" s="62"/>
      <c r="S51" s="64"/>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65">
        <f t="shared" si="1"/>
        <v>384.6</v>
      </c>
      <c r="BB51" s="66">
        <f t="shared" si="2"/>
        <v>384.6</v>
      </c>
      <c r="BC51" s="61" t="str">
        <f t="shared" si="3"/>
        <v>INR  Three Hundred &amp; Eighty Four  and Paise Sixty Only</v>
      </c>
      <c r="BD51" s="73">
        <v>446</v>
      </c>
      <c r="BE51" s="73">
        <f t="shared" si="4"/>
        <v>504.52</v>
      </c>
      <c r="BF51" s="76">
        <f t="shared" si="5"/>
        <v>1784</v>
      </c>
      <c r="BH51" s="78">
        <v>85</v>
      </c>
      <c r="BI51" s="80">
        <f t="shared" si="6"/>
        <v>96.15</v>
      </c>
      <c r="IE51" s="16"/>
      <c r="IF51" s="16"/>
      <c r="IG51" s="16"/>
      <c r="IH51" s="16"/>
      <c r="II51" s="16"/>
    </row>
    <row r="52" spans="1:243" s="15" customFormat="1" ht="75.75" customHeight="1">
      <c r="A52" s="27">
        <v>40</v>
      </c>
      <c r="B52" s="70" t="s">
        <v>237</v>
      </c>
      <c r="C52" s="48" t="s">
        <v>91</v>
      </c>
      <c r="D52" s="67">
        <v>4</v>
      </c>
      <c r="E52" s="68" t="s">
        <v>176</v>
      </c>
      <c r="F52" s="69">
        <v>96.15</v>
      </c>
      <c r="G52" s="62"/>
      <c r="H52" s="52"/>
      <c r="I52" s="51" t="s">
        <v>39</v>
      </c>
      <c r="J52" s="53">
        <f t="shared" si="0"/>
        <v>1</v>
      </c>
      <c r="K52" s="54" t="s">
        <v>64</v>
      </c>
      <c r="L52" s="54" t="s">
        <v>7</v>
      </c>
      <c r="M52" s="63"/>
      <c r="N52" s="62"/>
      <c r="O52" s="62"/>
      <c r="P52" s="64"/>
      <c r="Q52" s="62"/>
      <c r="R52" s="62"/>
      <c r="S52" s="64"/>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65">
        <f t="shared" si="1"/>
        <v>384.6</v>
      </c>
      <c r="BB52" s="66">
        <f t="shared" si="2"/>
        <v>384.6</v>
      </c>
      <c r="BC52" s="61" t="str">
        <f t="shared" si="3"/>
        <v>INR  Three Hundred &amp; Eighty Four  and Paise Sixty Only</v>
      </c>
      <c r="BD52" s="73">
        <v>446</v>
      </c>
      <c r="BE52" s="73">
        <f t="shared" si="4"/>
        <v>504.52</v>
      </c>
      <c r="BF52" s="76">
        <f t="shared" si="5"/>
        <v>1784</v>
      </c>
      <c r="BH52" s="78">
        <v>85</v>
      </c>
      <c r="BI52" s="80">
        <f t="shared" si="6"/>
        <v>96.15</v>
      </c>
      <c r="IE52" s="16"/>
      <c r="IF52" s="16"/>
      <c r="IG52" s="16"/>
      <c r="IH52" s="16"/>
      <c r="II52" s="16"/>
    </row>
    <row r="53" spans="1:243" s="15" customFormat="1" ht="71.25" customHeight="1">
      <c r="A53" s="27">
        <v>41</v>
      </c>
      <c r="B53" s="70" t="s">
        <v>238</v>
      </c>
      <c r="C53" s="48" t="s">
        <v>92</v>
      </c>
      <c r="D53" s="67">
        <v>4</v>
      </c>
      <c r="E53" s="68" t="s">
        <v>176</v>
      </c>
      <c r="F53" s="69">
        <v>220.58</v>
      </c>
      <c r="G53" s="62"/>
      <c r="H53" s="52"/>
      <c r="I53" s="51" t="s">
        <v>39</v>
      </c>
      <c r="J53" s="53">
        <f t="shared" si="0"/>
        <v>1</v>
      </c>
      <c r="K53" s="54" t="s">
        <v>64</v>
      </c>
      <c r="L53" s="54" t="s">
        <v>7</v>
      </c>
      <c r="M53" s="63"/>
      <c r="N53" s="62"/>
      <c r="O53" s="62"/>
      <c r="P53" s="64"/>
      <c r="Q53" s="62"/>
      <c r="R53" s="62"/>
      <c r="S53" s="64"/>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65">
        <f t="shared" si="1"/>
        <v>882.32</v>
      </c>
      <c r="BB53" s="66">
        <f t="shared" si="2"/>
        <v>882.32</v>
      </c>
      <c r="BC53" s="61" t="str">
        <f t="shared" si="3"/>
        <v>INR  Eight Hundred &amp; Eighty Two  and Paise Thirty Two Only</v>
      </c>
      <c r="BD53" s="73">
        <v>2581</v>
      </c>
      <c r="BE53" s="73">
        <f t="shared" si="4"/>
        <v>2919.63</v>
      </c>
      <c r="BF53" s="76">
        <f t="shared" si="5"/>
        <v>10324</v>
      </c>
      <c r="BH53" s="78">
        <v>195</v>
      </c>
      <c r="BI53" s="80">
        <f t="shared" si="6"/>
        <v>220.58</v>
      </c>
      <c r="IE53" s="16"/>
      <c r="IF53" s="16"/>
      <c r="IG53" s="16"/>
      <c r="IH53" s="16"/>
      <c r="II53" s="16"/>
    </row>
    <row r="54" spans="1:243" s="15" customFormat="1" ht="72" customHeight="1">
      <c r="A54" s="27">
        <v>42</v>
      </c>
      <c r="B54" s="70" t="s">
        <v>239</v>
      </c>
      <c r="C54" s="48" t="s">
        <v>93</v>
      </c>
      <c r="D54" s="67">
        <v>4</v>
      </c>
      <c r="E54" s="68" t="s">
        <v>176</v>
      </c>
      <c r="F54" s="69">
        <v>352.93</v>
      </c>
      <c r="G54" s="62"/>
      <c r="H54" s="52"/>
      <c r="I54" s="51" t="s">
        <v>39</v>
      </c>
      <c r="J54" s="53">
        <f t="shared" si="0"/>
        <v>1</v>
      </c>
      <c r="K54" s="54" t="s">
        <v>64</v>
      </c>
      <c r="L54" s="54" t="s">
        <v>7</v>
      </c>
      <c r="M54" s="63"/>
      <c r="N54" s="62"/>
      <c r="O54" s="62"/>
      <c r="P54" s="64"/>
      <c r="Q54" s="62"/>
      <c r="R54" s="62"/>
      <c r="S54" s="64"/>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65">
        <f t="shared" si="1"/>
        <v>1411.72</v>
      </c>
      <c r="BB54" s="66">
        <f t="shared" si="2"/>
        <v>1411.72</v>
      </c>
      <c r="BC54" s="61" t="str">
        <f t="shared" si="3"/>
        <v>INR  One Thousand Four Hundred &amp; Eleven  and Paise Seventy Two Only</v>
      </c>
      <c r="BD54" s="73">
        <v>2595</v>
      </c>
      <c r="BE54" s="73">
        <f t="shared" si="4"/>
        <v>2935.46</v>
      </c>
      <c r="BF54" s="76">
        <f t="shared" si="5"/>
        <v>10380</v>
      </c>
      <c r="BH54" s="78">
        <v>312</v>
      </c>
      <c r="BI54" s="80">
        <f t="shared" si="6"/>
        <v>352.93</v>
      </c>
      <c r="IE54" s="16"/>
      <c r="IF54" s="16"/>
      <c r="IG54" s="16"/>
      <c r="IH54" s="16"/>
      <c r="II54" s="16"/>
    </row>
    <row r="55" spans="1:243" s="15" customFormat="1" ht="72.75" customHeight="1">
      <c r="A55" s="27">
        <v>43</v>
      </c>
      <c r="B55" s="70" t="s">
        <v>240</v>
      </c>
      <c r="C55" s="48" t="s">
        <v>94</v>
      </c>
      <c r="D55" s="67">
        <v>4</v>
      </c>
      <c r="E55" s="68" t="s">
        <v>176</v>
      </c>
      <c r="F55" s="69">
        <v>233.03</v>
      </c>
      <c r="G55" s="62"/>
      <c r="H55" s="52"/>
      <c r="I55" s="51" t="s">
        <v>39</v>
      </c>
      <c r="J55" s="53">
        <f t="shared" si="0"/>
        <v>1</v>
      </c>
      <c r="K55" s="54" t="s">
        <v>64</v>
      </c>
      <c r="L55" s="54" t="s">
        <v>7</v>
      </c>
      <c r="M55" s="63"/>
      <c r="N55" s="62"/>
      <c r="O55" s="62"/>
      <c r="P55" s="64"/>
      <c r="Q55" s="62"/>
      <c r="R55" s="62"/>
      <c r="S55" s="64"/>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65">
        <f t="shared" si="1"/>
        <v>932.12</v>
      </c>
      <c r="BB55" s="66">
        <f t="shared" si="2"/>
        <v>932.12</v>
      </c>
      <c r="BC55" s="61" t="str">
        <f t="shared" si="3"/>
        <v>INR  Nine Hundred &amp; Thirty Two  and Paise Twelve Only</v>
      </c>
      <c r="BD55" s="73">
        <v>2609</v>
      </c>
      <c r="BE55" s="73">
        <f t="shared" si="4"/>
        <v>2951.3</v>
      </c>
      <c r="BF55" s="76">
        <f t="shared" si="5"/>
        <v>10436</v>
      </c>
      <c r="BH55" s="78">
        <v>206</v>
      </c>
      <c r="BI55" s="80">
        <f t="shared" si="6"/>
        <v>233.03</v>
      </c>
      <c r="IE55" s="16"/>
      <c r="IF55" s="16"/>
      <c r="IG55" s="16"/>
      <c r="IH55" s="16"/>
      <c r="II55" s="16"/>
    </row>
    <row r="56" spans="1:243" s="15" customFormat="1" ht="76.5" customHeight="1">
      <c r="A56" s="27">
        <v>44</v>
      </c>
      <c r="B56" s="70" t="s">
        <v>241</v>
      </c>
      <c r="C56" s="48" t="s">
        <v>95</v>
      </c>
      <c r="D56" s="67">
        <v>4</v>
      </c>
      <c r="E56" s="68" t="s">
        <v>176</v>
      </c>
      <c r="F56" s="69">
        <v>135.74</v>
      </c>
      <c r="G56" s="62"/>
      <c r="H56" s="52"/>
      <c r="I56" s="51" t="s">
        <v>39</v>
      </c>
      <c r="J56" s="53">
        <f t="shared" si="0"/>
        <v>1</v>
      </c>
      <c r="K56" s="54" t="s">
        <v>64</v>
      </c>
      <c r="L56" s="54" t="s">
        <v>7</v>
      </c>
      <c r="M56" s="63"/>
      <c r="N56" s="62"/>
      <c r="O56" s="62"/>
      <c r="P56" s="64"/>
      <c r="Q56" s="62"/>
      <c r="R56" s="62"/>
      <c r="S56" s="64"/>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65">
        <f t="shared" si="1"/>
        <v>542.96</v>
      </c>
      <c r="BB56" s="66">
        <f t="shared" si="2"/>
        <v>542.96</v>
      </c>
      <c r="BC56" s="61" t="str">
        <f t="shared" si="3"/>
        <v>INR  Five Hundred &amp; Forty Two  and Paise Ninety Six Only</v>
      </c>
      <c r="BD56" s="73">
        <v>122</v>
      </c>
      <c r="BE56" s="73">
        <f t="shared" si="4"/>
        <v>138.01</v>
      </c>
      <c r="BF56" s="76">
        <f t="shared" si="5"/>
        <v>488</v>
      </c>
      <c r="BH56" s="78">
        <v>120</v>
      </c>
      <c r="BI56" s="80">
        <f t="shared" si="6"/>
        <v>135.74</v>
      </c>
      <c r="IE56" s="16"/>
      <c r="IF56" s="16"/>
      <c r="IG56" s="16"/>
      <c r="IH56" s="16"/>
      <c r="II56" s="16"/>
    </row>
    <row r="57" spans="1:243" s="15" customFormat="1" ht="80.25" customHeight="1">
      <c r="A57" s="27">
        <v>45</v>
      </c>
      <c r="B57" s="70" t="s">
        <v>242</v>
      </c>
      <c r="C57" s="48" t="s">
        <v>96</v>
      </c>
      <c r="D57" s="67">
        <v>4</v>
      </c>
      <c r="E57" s="68" t="s">
        <v>176</v>
      </c>
      <c r="F57" s="69">
        <v>166.29</v>
      </c>
      <c r="G57" s="62"/>
      <c r="H57" s="52"/>
      <c r="I57" s="51" t="s">
        <v>39</v>
      </c>
      <c r="J57" s="53">
        <f t="shared" si="0"/>
        <v>1</v>
      </c>
      <c r="K57" s="54" t="s">
        <v>64</v>
      </c>
      <c r="L57" s="54" t="s">
        <v>7</v>
      </c>
      <c r="M57" s="63"/>
      <c r="N57" s="62"/>
      <c r="O57" s="62"/>
      <c r="P57" s="64"/>
      <c r="Q57" s="62"/>
      <c r="R57" s="62"/>
      <c r="S57" s="64"/>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65">
        <f t="shared" si="1"/>
        <v>665.16</v>
      </c>
      <c r="BB57" s="66">
        <f t="shared" si="2"/>
        <v>665.16</v>
      </c>
      <c r="BC57" s="61" t="str">
        <f t="shared" si="3"/>
        <v>INR  Six Hundred &amp; Sixty Five  and Paise Sixteen Only</v>
      </c>
      <c r="BD57" s="73">
        <v>126</v>
      </c>
      <c r="BE57" s="73">
        <f t="shared" si="4"/>
        <v>142.53</v>
      </c>
      <c r="BF57" s="76">
        <f t="shared" si="5"/>
        <v>504</v>
      </c>
      <c r="BH57" s="78">
        <v>147</v>
      </c>
      <c r="BI57" s="80">
        <f t="shared" si="6"/>
        <v>166.29</v>
      </c>
      <c r="IE57" s="16"/>
      <c r="IF57" s="16"/>
      <c r="IG57" s="16"/>
      <c r="IH57" s="16"/>
      <c r="II57" s="16"/>
    </row>
    <row r="58" spans="1:243" s="15" customFormat="1" ht="72" customHeight="1">
      <c r="A58" s="27">
        <v>46</v>
      </c>
      <c r="B58" s="70" t="s">
        <v>243</v>
      </c>
      <c r="C58" s="48" t="s">
        <v>97</v>
      </c>
      <c r="D58" s="67">
        <v>2</v>
      </c>
      <c r="E58" s="68" t="s">
        <v>176</v>
      </c>
      <c r="F58" s="69">
        <v>270.36</v>
      </c>
      <c r="G58" s="62"/>
      <c r="H58" s="52"/>
      <c r="I58" s="51" t="s">
        <v>39</v>
      </c>
      <c r="J58" s="53">
        <f t="shared" si="0"/>
        <v>1</v>
      </c>
      <c r="K58" s="54" t="s">
        <v>64</v>
      </c>
      <c r="L58" s="54" t="s">
        <v>7</v>
      </c>
      <c r="M58" s="63"/>
      <c r="N58" s="62"/>
      <c r="O58" s="62"/>
      <c r="P58" s="64"/>
      <c r="Q58" s="62"/>
      <c r="R58" s="62"/>
      <c r="S58" s="64"/>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65">
        <f t="shared" si="1"/>
        <v>540.72</v>
      </c>
      <c r="BB58" s="66">
        <f t="shared" si="2"/>
        <v>540.72</v>
      </c>
      <c r="BC58" s="61" t="str">
        <f t="shared" si="3"/>
        <v>INR  Five Hundred &amp; Forty  and Paise Seventy Two Only</v>
      </c>
      <c r="BD58" s="73">
        <v>130</v>
      </c>
      <c r="BE58" s="73">
        <f t="shared" si="4"/>
        <v>147.06</v>
      </c>
      <c r="BF58" s="76">
        <f t="shared" si="5"/>
        <v>260</v>
      </c>
      <c r="BH58" s="78">
        <v>239</v>
      </c>
      <c r="BI58" s="80">
        <f t="shared" si="6"/>
        <v>270.36</v>
      </c>
      <c r="IE58" s="16"/>
      <c r="IF58" s="16"/>
      <c r="IG58" s="16"/>
      <c r="IH58" s="16"/>
      <c r="II58" s="16"/>
    </row>
    <row r="59" spans="1:243" s="15" customFormat="1" ht="78" customHeight="1">
      <c r="A59" s="27">
        <v>47</v>
      </c>
      <c r="B59" s="70" t="s">
        <v>244</v>
      </c>
      <c r="C59" s="48" t="s">
        <v>98</v>
      </c>
      <c r="D59" s="67">
        <v>8</v>
      </c>
      <c r="E59" s="68" t="s">
        <v>176</v>
      </c>
      <c r="F59" s="69">
        <v>37.33</v>
      </c>
      <c r="G59" s="62"/>
      <c r="H59" s="52"/>
      <c r="I59" s="51" t="s">
        <v>39</v>
      </c>
      <c r="J59" s="53">
        <f t="shared" si="0"/>
        <v>1</v>
      </c>
      <c r="K59" s="54" t="s">
        <v>64</v>
      </c>
      <c r="L59" s="54" t="s">
        <v>7</v>
      </c>
      <c r="M59" s="63"/>
      <c r="N59" s="62"/>
      <c r="O59" s="62"/>
      <c r="P59" s="64"/>
      <c r="Q59" s="62"/>
      <c r="R59" s="62"/>
      <c r="S59" s="64"/>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65">
        <f t="shared" si="1"/>
        <v>298.64</v>
      </c>
      <c r="BB59" s="66">
        <f t="shared" si="2"/>
        <v>298.64</v>
      </c>
      <c r="BC59" s="61" t="str">
        <f t="shared" si="3"/>
        <v>INR  Two Hundred &amp; Ninety Eight  and Paise Sixty Four Only</v>
      </c>
      <c r="BD59" s="73">
        <v>153</v>
      </c>
      <c r="BE59" s="73">
        <f t="shared" si="4"/>
        <v>173.07</v>
      </c>
      <c r="BF59" s="76">
        <f t="shared" si="5"/>
        <v>1224</v>
      </c>
      <c r="BH59" s="78">
        <v>33</v>
      </c>
      <c r="BI59" s="80">
        <f t="shared" si="6"/>
        <v>37.33</v>
      </c>
      <c r="IE59" s="16"/>
      <c r="IF59" s="16"/>
      <c r="IG59" s="16"/>
      <c r="IH59" s="16"/>
      <c r="II59" s="16"/>
    </row>
    <row r="60" spans="1:243" s="15" customFormat="1" ht="72.75" customHeight="1">
      <c r="A60" s="27">
        <v>48</v>
      </c>
      <c r="B60" s="70" t="s">
        <v>245</v>
      </c>
      <c r="C60" s="48" t="s">
        <v>99</v>
      </c>
      <c r="D60" s="67">
        <v>10</v>
      </c>
      <c r="E60" s="68" t="s">
        <v>176</v>
      </c>
      <c r="F60" s="69">
        <v>23.76</v>
      </c>
      <c r="G60" s="62"/>
      <c r="H60" s="52"/>
      <c r="I60" s="51" t="s">
        <v>39</v>
      </c>
      <c r="J60" s="53">
        <f t="shared" si="0"/>
        <v>1</v>
      </c>
      <c r="K60" s="54" t="s">
        <v>64</v>
      </c>
      <c r="L60" s="54" t="s">
        <v>7</v>
      </c>
      <c r="M60" s="63"/>
      <c r="N60" s="62"/>
      <c r="O60" s="62"/>
      <c r="P60" s="64"/>
      <c r="Q60" s="62"/>
      <c r="R60" s="62"/>
      <c r="S60" s="64"/>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65">
        <f t="shared" si="1"/>
        <v>237.6</v>
      </c>
      <c r="BB60" s="66">
        <f t="shared" si="2"/>
        <v>237.6</v>
      </c>
      <c r="BC60" s="61" t="str">
        <f t="shared" si="3"/>
        <v>INR  Two Hundred &amp; Thirty Seven  and Paise Sixty Only</v>
      </c>
      <c r="BD60" s="73">
        <v>157</v>
      </c>
      <c r="BE60" s="73">
        <f t="shared" si="4"/>
        <v>177.6</v>
      </c>
      <c r="BF60" s="76">
        <f t="shared" si="5"/>
        <v>1570</v>
      </c>
      <c r="BH60" s="78">
        <v>21</v>
      </c>
      <c r="BI60" s="80">
        <f t="shared" si="6"/>
        <v>23.76</v>
      </c>
      <c r="IE60" s="16"/>
      <c r="IF60" s="16"/>
      <c r="IG60" s="16"/>
      <c r="IH60" s="16"/>
      <c r="II60" s="16"/>
    </row>
    <row r="61" spans="1:243" s="15" customFormat="1" ht="77.25" customHeight="1">
      <c r="A61" s="27">
        <v>49</v>
      </c>
      <c r="B61" s="70" t="s">
        <v>246</v>
      </c>
      <c r="C61" s="48" t="s">
        <v>100</v>
      </c>
      <c r="D61" s="67">
        <v>2</v>
      </c>
      <c r="E61" s="68" t="s">
        <v>176</v>
      </c>
      <c r="F61" s="69">
        <v>162.89</v>
      </c>
      <c r="G61" s="62"/>
      <c r="H61" s="52"/>
      <c r="I61" s="51" t="s">
        <v>39</v>
      </c>
      <c r="J61" s="53">
        <f>IF(I61="Less(-)",-1,1)</f>
        <v>1</v>
      </c>
      <c r="K61" s="54" t="s">
        <v>64</v>
      </c>
      <c r="L61" s="54" t="s">
        <v>7</v>
      </c>
      <c r="M61" s="63"/>
      <c r="N61" s="62"/>
      <c r="O61" s="62"/>
      <c r="P61" s="64"/>
      <c r="Q61" s="62"/>
      <c r="R61" s="62"/>
      <c r="S61" s="64"/>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65">
        <f t="shared" si="1"/>
        <v>325.78</v>
      </c>
      <c r="BB61" s="66">
        <f t="shared" si="2"/>
        <v>325.78</v>
      </c>
      <c r="BC61" s="61" t="str">
        <f>SpellNumber(L61,BB61)</f>
        <v>INR  Three Hundred &amp; Twenty Five  and Paise Seventy Eight Only</v>
      </c>
      <c r="BD61" s="73">
        <v>161</v>
      </c>
      <c r="BE61" s="73">
        <f t="shared" si="4"/>
        <v>182.12</v>
      </c>
      <c r="BF61" s="76">
        <f t="shared" si="5"/>
        <v>322</v>
      </c>
      <c r="BH61" s="78">
        <v>144</v>
      </c>
      <c r="BI61" s="80">
        <f t="shared" si="6"/>
        <v>162.89</v>
      </c>
      <c r="IE61" s="16"/>
      <c r="IF61" s="16"/>
      <c r="IG61" s="16"/>
      <c r="IH61" s="16"/>
      <c r="II61" s="16"/>
    </row>
    <row r="62" spans="1:243" s="15" customFormat="1" ht="76.5" customHeight="1">
      <c r="A62" s="27">
        <v>50</v>
      </c>
      <c r="B62" s="70" t="s">
        <v>247</v>
      </c>
      <c r="C62" s="48" t="s">
        <v>101</v>
      </c>
      <c r="D62" s="67">
        <v>2</v>
      </c>
      <c r="E62" s="68" t="s">
        <v>176</v>
      </c>
      <c r="F62" s="69">
        <v>490.94</v>
      </c>
      <c r="G62" s="62"/>
      <c r="H62" s="52"/>
      <c r="I62" s="51" t="s">
        <v>39</v>
      </c>
      <c r="J62" s="53">
        <f t="shared" si="0"/>
        <v>1</v>
      </c>
      <c r="K62" s="54" t="s">
        <v>64</v>
      </c>
      <c r="L62" s="54" t="s">
        <v>7</v>
      </c>
      <c r="M62" s="63"/>
      <c r="N62" s="62"/>
      <c r="O62" s="62"/>
      <c r="P62" s="64"/>
      <c r="Q62" s="62"/>
      <c r="R62" s="62"/>
      <c r="S62" s="64"/>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65">
        <f t="shared" si="1"/>
        <v>981.88</v>
      </c>
      <c r="BB62" s="66">
        <f t="shared" si="2"/>
        <v>981.88</v>
      </c>
      <c r="BC62" s="61" t="str">
        <f t="shared" si="3"/>
        <v>INR  Nine Hundred &amp; Eighty One  and Paise Eighty Eight Only</v>
      </c>
      <c r="BD62" s="73">
        <v>135</v>
      </c>
      <c r="BE62" s="73">
        <f t="shared" si="4"/>
        <v>152.71</v>
      </c>
      <c r="BF62" s="76">
        <f t="shared" si="5"/>
        <v>270</v>
      </c>
      <c r="BH62" s="78">
        <v>434</v>
      </c>
      <c r="BI62" s="80">
        <f t="shared" si="6"/>
        <v>490.94</v>
      </c>
      <c r="IE62" s="16"/>
      <c r="IF62" s="16"/>
      <c r="IG62" s="16"/>
      <c r="IH62" s="16"/>
      <c r="II62" s="16"/>
    </row>
    <row r="63" spans="1:243" s="15" customFormat="1" ht="75.75" customHeight="1">
      <c r="A63" s="27">
        <v>51</v>
      </c>
      <c r="B63" s="70" t="s">
        <v>248</v>
      </c>
      <c r="C63" s="48" t="s">
        <v>102</v>
      </c>
      <c r="D63" s="67">
        <v>3</v>
      </c>
      <c r="E63" s="68" t="s">
        <v>176</v>
      </c>
      <c r="F63" s="69">
        <v>90.5</v>
      </c>
      <c r="G63" s="62"/>
      <c r="H63" s="52"/>
      <c r="I63" s="51" t="s">
        <v>39</v>
      </c>
      <c r="J63" s="53">
        <f t="shared" si="0"/>
        <v>1</v>
      </c>
      <c r="K63" s="54" t="s">
        <v>64</v>
      </c>
      <c r="L63" s="54" t="s">
        <v>7</v>
      </c>
      <c r="M63" s="63"/>
      <c r="N63" s="62"/>
      <c r="O63" s="62"/>
      <c r="P63" s="64"/>
      <c r="Q63" s="62"/>
      <c r="R63" s="62"/>
      <c r="S63" s="64"/>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65">
        <f t="shared" si="1"/>
        <v>271.5</v>
      </c>
      <c r="BB63" s="66">
        <f t="shared" si="2"/>
        <v>271.5</v>
      </c>
      <c r="BC63" s="61" t="str">
        <f t="shared" si="3"/>
        <v>INR  Two Hundred &amp; Seventy One  and Paise Fifty Only</v>
      </c>
      <c r="BD63" s="73">
        <v>139</v>
      </c>
      <c r="BE63" s="73">
        <f t="shared" si="4"/>
        <v>157.24</v>
      </c>
      <c r="BF63" s="76">
        <f t="shared" si="5"/>
        <v>417</v>
      </c>
      <c r="BH63" s="78">
        <v>80</v>
      </c>
      <c r="BI63" s="80">
        <f t="shared" si="6"/>
        <v>90.5</v>
      </c>
      <c r="IE63" s="16"/>
      <c r="IF63" s="16"/>
      <c r="IG63" s="16"/>
      <c r="IH63" s="16"/>
      <c r="II63" s="16"/>
    </row>
    <row r="64" spans="1:243" s="15" customFormat="1" ht="72.75" customHeight="1">
      <c r="A64" s="27">
        <v>52</v>
      </c>
      <c r="B64" s="70" t="s">
        <v>249</v>
      </c>
      <c r="C64" s="48" t="s">
        <v>103</v>
      </c>
      <c r="D64" s="67">
        <v>3</v>
      </c>
      <c r="E64" s="68" t="s">
        <v>176</v>
      </c>
      <c r="F64" s="69">
        <v>160.63</v>
      </c>
      <c r="G64" s="62"/>
      <c r="H64" s="52"/>
      <c r="I64" s="51" t="s">
        <v>39</v>
      </c>
      <c r="J64" s="53">
        <f t="shared" si="0"/>
        <v>1</v>
      </c>
      <c r="K64" s="54" t="s">
        <v>64</v>
      </c>
      <c r="L64" s="54" t="s">
        <v>7</v>
      </c>
      <c r="M64" s="63"/>
      <c r="N64" s="62"/>
      <c r="O64" s="62"/>
      <c r="P64" s="64"/>
      <c r="Q64" s="62"/>
      <c r="R64" s="62"/>
      <c r="S64" s="64"/>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65">
        <f t="shared" si="1"/>
        <v>481.89</v>
      </c>
      <c r="BB64" s="66">
        <f t="shared" si="2"/>
        <v>481.89</v>
      </c>
      <c r="BC64" s="61" t="str">
        <f t="shared" si="3"/>
        <v>INR  Four Hundred &amp; Eighty One  and Paise Eighty Nine Only</v>
      </c>
      <c r="BD64" s="73">
        <v>143</v>
      </c>
      <c r="BE64" s="73">
        <f t="shared" si="4"/>
        <v>161.76</v>
      </c>
      <c r="BF64" s="76">
        <f t="shared" si="5"/>
        <v>429</v>
      </c>
      <c r="BH64" s="78">
        <v>142</v>
      </c>
      <c r="BI64" s="80">
        <f t="shared" si="6"/>
        <v>160.63</v>
      </c>
      <c r="IE64" s="16"/>
      <c r="IF64" s="16"/>
      <c r="IG64" s="16"/>
      <c r="IH64" s="16"/>
      <c r="II64" s="16"/>
    </row>
    <row r="65" spans="1:243" s="15" customFormat="1" ht="75.75" customHeight="1">
      <c r="A65" s="27">
        <v>53</v>
      </c>
      <c r="B65" s="70" t="s">
        <v>250</v>
      </c>
      <c r="C65" s="48" t="s">
        <v>104</v>
      </c>
      <c r="D65" s="67">
        <v>4</v>
      </c>
      <c r="E65" s="68" t="s">
        <v>176</v>
      </c>
      <c r="F65" s="69">
        <v>317.87</v>
      </c>
      <c r="G65" s="62"/>
      <c r="H65" s="52"/>
      <c r="I65" s="51" t="s">
        <v>39</v>
      </c>
      <c r="J65" s="53">
        <f t="shared" si="0"/>
        <v>1</v>
      </c>
      <c r="K65" s="54" t="s">
        <v>64</v>
      </c>
      <c r="L65" s="54" t="s">
        <v>7</v>
      </c>
      <c r="M65" s="63"/>
      <c r="N65" s="62"/>
      <c r="O65" s="62"/>
      <c r="P65" s="64"/>
      <c r="Q65" s="62"/>
      <c r="R65" s="62"/>
      <c r="S65" s="64"/>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65">
        <f t="shared" si="1"/>
        <v>1271.48</v>
      </c>
      <c r="BB65" s="66">
        <f t="shared" si="2"/>
        <v>1271.48</v>
      </c>
      <c r="BC65" s="61" t="str">
        <f t="shared" si="3"/>
        <v>INR  One Thousand Two Hundred &amp; Seventy One  and Paise Forty Eight Only</v>
      </c>
      <c r="BD65" s="73">
        <v>34</v>
      </c>
      <c r="BE65" s="73">
        <f t="shared" si="4"/>
        <v>38.46</v>
      </c>
      <c r="BF65" s="76">
        <f t="shared" si="5"/>
        <v>136</v>
      </c>
      <c r="BH65" s="78">
        <v>281</v>
      </c>
      <c r="BI65" s="80">
        <f t="shared" si="6"/>
        <v>317.87</v>
      </c>
      <c r="IE65" s="16"/>
      <c r="IF65" s="16"/>
      <c r="IG65" s="16"/>
      <c r="IH65" s="16"/>
      <c r="II65" s="16"/>
    </row>
    <row r="66" spans="1:243" s="15" customFormat="1" ht="67.5" customHeight="1">
      <c r="A66" s="27">
        <v>54</v>
      </c>
      <c r="B66" s="70" t="s">
        <v>251</v>
      </c>
      <c r="C66" s="48" t="s">
        <v>105</v>
      </c>
      <c r="D66" s="67">
        <v>4</v>
      </c>
      <c r="E66" s="68" t="s">
        <v>176</v>
      </c>
      <c r="F66" s="69">
        <v>27.15</v>
      </c>
      <c r="G66" s="62"/>
      <c r="H66" s="52"/>
      <c r="I66" s="51" t="s">
        <v>39</v>
      </c>
      <c r="J66" s="53">
        <f t="shared" si="0"/>
        <v>1</v>
      </c>
      <c r="K66" s="54" t="s">
        <v>64</v>
      </c>
      <c r="L66" s="54" t="s">
        <v>7</v>
      </c>
      <c r="M66" s="63"/>
      <c r="N66" s="62"/>
      <c r="O66" s="62"/>
      <c r="P66" s="64"/>
      <c r="Q66" s="62"/>
      <c r="R66" s="62"/>
      <c r="S66" s="64"/>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65">
        <f t="shared" si="1"/>
        <v>108.6</v>
      </c>
      <c r="BB66" s="66">
        <f t="shared" si="2"/>
        <v>108.6</v>
      </c>
      <c r="BC66" s="61" t="str">
        <f t="shared" si="3"/>
        <v>INR  One Hundred &amp; Eight  and Paise Sixty Only</v>
      </c>
      <c r="BD66" s="73">
        <v>122</v>
      </c>
      <c r="BE66" s="73">
        <f t="shared" si="4"/>
        <v>138.01</v>
      </c>
      <c r="BF66" s="76">
        <f t="shared" si="5"/>
        <v>488</v>
      </c>
      <c r="BH66" s="78">
        <v>24</v>
      </c>
      <c r="BI66" s="80">
        <f t="shared" si="6"/>
        <v>27.15</v>
      </c>
      <c r="IE66" s="16"/>
      <c r="IF66" s="16"/>
      <c r="IG66" s="16"/>
      <c r="IH66" s="16"/>
      <c r="II66" s="16"/>
    </row>
    <row r="67" spans="1:243" s="15" customFormat="1" ht="72.75" customHeight="1">
      <c r="A67" s="27">
        <v>55</v>
      </c>
      <c r="B67" s="70" t="s">
        <v>252</v>
      </c>
      <c r="C67" s="48" t="s">
        <v>106</v>
      </c>
      <c r="D67" s="67">
        <v>4</v>
      </c>
      <c r="E67" s="68" t="s">
        <v>176</v>
      </c>
      <c r="F67" s="69">
        <v>57.69</v>
      </c>
      <c r="G67" s="62"/>
      <c r="H67" s="52"/>
      <c r="I67" s="51" t="s">
        <v>39</v>
      </c>
      <c r="J67" s="53">
        <f t="shared" si="0"/>
        <v>1</v>
      </c>
      <c r="K67" s="54" t="s">
        <v>64</v>
      </c>
      <c r="L67" s="54" t="s">
        <v>7</v>
      </c>
      <c r="M67" s="63"/>
      <c r="N67" s="62"/>
      <c r="O67" s="62"/>
      <c r="P67" s="64"/>
      <c r="Q67" s="62"/>
      <c r="R67" s="62"/>
      <c r="S67" s="64"/>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65">
        <f t="shared" si="1"/>
        <v>230.76</v>
      </c>
      <c r="BB67" s="66">
        <f t="shared" si="2"/>
        <v>230.76</v>
      </c>
      <c r="BC67" s="61" t="str">
        <f t="shared" si="3"/>
        <v>INR  Two Hundred &amp; Thirty  and Paise Seventy Six Only</v>
      </c>
      <c r="BD67" s="73">
        <v>122.72</v>
      </c>
      <c r="BE67" s="73">
        <f t="shared" si="4"/>
        <v>138.82</v>
      </c>
      <c r="BF67" s="76">
        <f t="shared" si="5"/>
        <v>490.88</v>
      </c>
      <c r="BH67" s="78">
        <v>51</v>
      </c>
      <c r="BI67" s="80">
        <f t="shared" si="6"/>
        <v>57.69</v>
      </c>
      <c r="IE67" s="16"/>
      <c r="IF67" s="16"/>
      <c r="IG67" s="16"/>
      <c r="IH67" s="16"/>
      <c r="II67" s="16"/>
    </row>
    <row r="68" spans="1:243" s="15" customFormat="1" ht="176.25" customHeight="1">
      <c r="A68" s="27">
        <v>56</v>
      </c>
      <c r="B68" s="70" t="s">
        <v>253</v>
      </c>
      <c r="C68" s="48" t="s">
        <v>107</v>
      </c>
      <c r="D68" s="67">
        <v>15</v>
      </c>
      <c r="E68" s="68" t="s">
        <v>175</v>
      </c>
      <c r="F68" s="69">
        <v>64.48</v>
      </c>
      <c r="G68" s="62"/>
      <c r="H68" s="52"/>
      <c r="I68" s="51" t="s">
        <v>39</v>
      </c>
      <c r="J68" s="53">
        <f t="shared" si="0"/>
        <v>1</v>
      </c>
      <c r="K68" s="54" t="s">
        <v>64</v>
      </c>
      <c r="L68" s="54" t="s">
        <v>7</v>
      </c>
      <c r="M68" s="63"/>
      <c r="N68" s="62"/>
      <c r="O68" s="62"/>
      <c r="P68" s="64"/>
      <c r="Q68" s="62"/>
      <c r="R68" s="62"/>
      <c r="S68" s="64"/>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65">
        <f t="shared" si="1"/>
        <v>967.2</v>
      </c>
      <c r="BB68" s="66">
        <f t="shared" si="2"/>
        <v>967.2</v>
      </c>
      <c r="BC68" s="61" t="str">
        <f t="shared" si="3"/>
        <v>INR  Nine Hundred &amp; Sixty Seven  and Paise Twenty Only</v>
      </c>
      <c r="BD68" s="73">
        <v>123.44</v>
      </c>
      <c r="BE68" s="73">
        <f t="shared" si="4"/>
        <v>139.64</v>
      </c>
      <c r="BF68" s="76">
        <f t="shared" si="5"/>
        <v>1851.6</v>
      </c>
      <c r="BH68" s="78">
        <v>57</v>
      </c>
      <c r="BI68" s="80">
        <f t="shared" si="6"/>
        <v>64.48</v>
      </c>
      <c r="IE68" s="16"/>
      <c r="IF68" s="16"/>
      <c r="IG68" s="16"/>
      <c r="IH68" s="16"/>
      <c r="II68" s="16"/>
    </row>
    <row r="69" spans="1:243" s="15" customFormat="1" ht="166.5" customHeight="1">
      <c r="A69" s="27">
        <v>57</v>
      </c>
      <c r="B69" s="70" t="s">
        <v>254</v>
      </c>
      <c r="C69" s="48" t="s">
        <v>108</v>
      </c>
      <c r="D69" s="67">
        <v>5</v>
      </c>
      <c r="E69" s="68" t="s">
        <v>175</v>
      </c>
      <c r="F69" s="69">
        <v>95.02</v>
      </c>
      <c r="G69" s="62"/>
      <c r="H69" s="52"/>
      <c r="I69" s="51" t="s">
        <v>39</v>
      </c>
      <c r="J69" s="53">
        <f t="shared" si="0"/>
        <v>1</v>
      </c>
      <c r="K69" s="54" t="s">
        <v>64</v>
      </c>
      <c r="L69" s="54" t="s">
        <v>7</v>
      </c>
      <c r="M69" s="63"/>
      <c r="N69" s="62"/>
      <c r="O69" s="62"/>
      <c r="P69" s="64"/>
      <c r="Q69" s="62"/>
      <c r="R69" s="62"/>
      <c r="S69" s="64"/>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65">
        <f t="shared" si="1"/>
        <v>475.1</v>
      </c>
      <c r="BB69" s="66">
        <f t="shared" si="2"/>
        <v>475.1</v>
      </c>
      <c r="BC69" s="61" t="str">
        <f t="shared" si="3"/>
        <v>INR  Four Hundred &amp; Seventy Five  and Paise Ten Only</v>
      </c>
      <c r="BD69" s="73">
        <v>48.5</v>
      </c>
      <c r="BE69" s="73">
        <f t="shared" si="4"/>
        <v>54.86</v>
      </c>
      <c r="BF69" s="76">
        <f t="shared" si="5"/>
        <v>242.5</v>
      </c>
      <c r="BH69" s="78">
        <v>84</v>
      </c>
      <c r="BI69" s="80">
        <f t="shared" si="6"/>
        <v>95.02</v>
      </c>
      <c r="IE69" s="16"/>
      <c r="IF69" s="16"/>
      <c r="IG69" s="16"/>
      <c r="IH69" s="16"/>
      <c r="II69" s="16"/>
    </row>
    <row r="70" spans="1:243" s="15" customFormat="1" ht="49.5" customHeight="1">
      <c r="A70" s="27">
        <v>58</v>
      </c>
      <c r="B70" s="70" t="s">
        <v>255</v>
      </c>
      <c r="C70" s="48" t="s">
        <v>109</v>
      </c>
      <c r="D70" s="67">
        <v>15</v>
      </c>
      <c r="E70" s="68" t="s">
        <v>187</v>
      </c>
      <c r="F70" s="69">
        <v>56.56</v>
      </c>
      <c r="G70" s="62"/>
      <c r="H70" s="52"/>
      <c r="I70" s="51" t="s">
        <v>39</v>
      </c>
      <c r="J70" s="53">
        <f t="shared" si="0"/>
        <v>1</v>
      </c>
      <c r="K70" s="54" t="s">
        <v>64</v>
      </c>
      <c r="L70" s="54" t="s">
        <v>7</v>
      </c>
      <c r="M70" s="63"/>
      <c r="N70" s="62"/>
      <c r="O70" s="62"/>
      <c r="P70" s="64"/>
      <c r="Q70" s="62"/>
      <c r="R70" s="62"/>
      <c r="S70" s="64"/>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65">
        <f t="shared" si="1"/>
        <v>848.4</v>
      </c>
      <c r="BB70" s="66">
        <f t="shared" si="2"/>
        <v>848.4</v>
      </c>
      <c r="BC70" s="61" t="str">
        <f t="shared" si="3"/>
        <v>INR  Eight Hundred &amp; Forty Eight  and Paise Forty Only</v>
      </c>
      <c r="BD70" s="73">
        <v>48.5</v>
      </c>
      <c r="BE70" s="73">
        <f t="shared" si="4"/>
        <v>54.86</v>
      </c>
      <c r="BF70" s="76">
        <f t="shared" si="5"/>
        <v>727.5</v>
      </c>
      <c r="BH70" s="78">
        <v>50</v>
      </c>
      <c r="BI70" s="80">
        <f t="shared" si="6"/>
        <v>56.56</v>
      </c>
      <c r="IE70" s="16"/>
      <c r="IF70" s="16"/>
      <c r="IG70" s="16"/>
      <c r="IH70" s="16"/>
      <c r="II70" s="16"/>
    </row>
    <row r="71" spans="1:243" s="15" customFormat="1" ht="49.5" customHeight="1">
      <c r="A71" s="27">
        <v>59</v>
      </c>
      <c r="B71" s="70" t="s">
        <v>256</v>
      </c>
      <c r="C71" s="48" t="s">
        <v>110</v>
      </c>
      <c r="D71" s="67">
        <v>15</v>
      </c>
      <c r="E71" s="68" t="s">
        <v>187</v>
      </c>
      <c r="F71" s="69">
        <v>72.4</v>
      </c>
      <c r="G71" s="62"/>
      <c r="H71" s="52"/>
      <c r="I71" s="51" t="s">
        <v>39</v>
      </c>
      <c r="J71" s="53">
        <f t="shared" si="0"/>
        <v>1</v>
      </c>
      <c r="K71" s="54" t="s">
        <v>64</v>
      </c>
      <c r="L71" s="54" t="s">
        <v>7</v>
      </c>
      <c r="M71" s="63"/>
      <c r="N71" s="62"/>
      <c r="O71" s="62"/>
      <c r="P71" s="64"/>
      <c r="Q71" s="62"/>
      <c r="R71" s="62"/>
      <c r="S71" s="64"/>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65">
        <f t="shared" si="1"/>
        <v>1086</v>
      </c>
      <c r="BB71" s="66">
        <f t="shared" si="2"/>
        <v>1086</v>
      </c>
      <c r="BC71" s="61" t="str">
        <f t="shared" si="3"/>
        <v>INR  One Thousand  &amp;Eighty Six  Only</v>
      </c>
      <c r="BD71" s="73">
        <v>48.5</v>
      </c>
      <c r="BE71" s="73">
        <f t="shared" si="4"/>
        <v>54.86</v>
      </c>
      <c r="BF71" s="76">
        <f t="shared" si="5"/>
        <v>727.5</v>
      </c>
      <c r="BH71" s="78">
        <v>64</v>
      </c>
      <c r="BI71" s="80">
        <f t="shared" si="6"/>
        <v>72.4</v>
      </c>
      <c r="IE71" s="16"/>
      <c r="IF71" s="16"/>
      <c r="IG71" s="16"/>
      <c r="IH71" s="16"/>
      <c r="II71" s="16"/>
    </row>
    <row r="72" spans="1:243" s="15" customFormat="1" ht="207" customHeight="1">
      <c r="A72" s="27">
        <v>60</v>
      </c>
      <c r="B72" s="70" t="s">
        <v>257</v>
      </c>
      <c r="C72" s="48" t="s">
        <v>111</v>
      </c>
      <c r="D72" s="67">
        <v>10</v>
      </c>
      <c r="E72" s="68" t="s">
        <v>175</v>
      </c>
      <c r="F72" s="69">
        <v>330.31</v>
      </c>
      <c r="G72" s="62"/>
      <c r="H72" s="52"/>
      <c r="I72" s="51" t="s">
        <v>39</v>
      </c>
      <c r="J72" s="53">
        <f t="shared" si="0"/>
        <v>1</v>
      </c>
      <c r="K72" s="54" t="s">
        <v>64</v>
      </c>
      <c r="L72" s="54" t="s">
        <v>7</v>
      </c>
      <c r="M72" s="63"/>
      <c r="N72" s="62"/>
      <c r="O72" s="62"/>
      <c r="P72" s="64"/>
      <c r="Q72" s="62"/>
      <c r="R72" s="62"/>
      <c r="S72" s="64"/>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65">
        <f t="shared" si="1"/>
        <v>3303.1</v>
      </c>
      <c r="BB72" s="66">
        <f t="shared" si="2"/>
        <v>3303.1</v>
      </c>
      <c r="BC72" s="61" t="str">
        <f t="shared" si="3"/>
        <v>INR  Three Thousand Three Hundred &amp; Three  and Paise Ten Only</v>
      </c>
      <c r="BD72" s="73">
        <v>70</v>
      </c>
      <c r="BE72" s="73">
        <f t="shared" si="4"/>
        <v>79.18</v>
      </c>
      <c r="BF72" s="76">
        <f t="shared" si="5"/>
        <v>700</v>
      </c>
      <c r="BH72" s="78">
        <v>292</v>
      </c>
      <c r="BI72" s="80">
        <f t="shared" si="6"/>
        <v>330.31</v>
      </c>
      <c r="IE72" s="16"/>
      <c r="IF72" s="16"/>
      <c r="IG72" s="16"/>
      <c r="IH72" s="16"/>
      <c r="II72" s="16"/>
    </row>
    <row r="73" spans="1:243" s="15" customFormat="1" ht="207" customHeight="1">
      <c r="A73" s="27">
        <v>61</v>
      </c>
      <c r="B73" s="70" t="s">
        <v>258</v>
      </c>
      <c r="C73" s="48" t="s">
        <v>112</v>
      </c>
      <c r="D73" s="67">
        <v>10</v>
      </c>
      <c r="E73" s="68" t="s">
        <v>175</v>
      </c>
      <c r="F73" s="69">
        <v>266.96</v>
      </c>
      <c r="G73" s="62"/>
      <c r="H73" s="52"/>
      <c r="I73" s="51" t="s">
        <v>39</v>
      </c>
      <c r="J73" s="53">
        <f t="shared" si="0"/>
        <v>1</v>
      </c>
      <c r="K73" s="54" t="s">
        <v>64</v>
      </c>
      <c r="L73" s="54" t="s">
        <v>7</v>
      </c>
      <c r="M73" s="63"/>
      <c r="N73" s="62"/>
      <c r="O73" s="62"/>
      <c r="P73" s="64"/>
      <c r="Q73" s="62"/>
      <c r="R73" s="62"/>
      <c r="S73" s="64"/>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65">
        <f t="shared" si="1"/>
        <v>2669.6</v>
      </c>
      <c r="BB73" s="66">
        <f t="shared" si="2"/>
        <v>2669.6</v>
      </c>
      <c r="BC73" s="61" t="str">
        <f t="shared" si="3"/>
        <v>INR  Two Thousand Six Hundred &amp; Sixty Nine  and Paise Sixty Only</v>
      </c>
      <c r="BD73" s="73">
        <v>70</v>
      </c>
      <c r="BE73" s="73">
        <f t="shared" si="4"/>
        <v>79.18</v>
      </c>
      <c r="BF73" s="76">
        <f t="shared" si="5"/>
        <v>700</v>
      </c>
      <c r="BH73" s="78">
        <v>236</v>
      </c>
      <c r="BI73" s="80">
        <f t="shared" si="6"/>
        <v>266.96</v>
      </c>
      <c r="IE73" s="16"/>
      <c r="IF73" s="16"/>
      <c r="IG73" s="16"/>
      <c r="IH73" s="16"/>
      <c r="II73" s="16"/>
    </row>
    <row r="74" spans="1:243" s="15" customFormat="1" ht="207" customHeight="1">
      <c r="A74" s="27">
        <v>62</v>
      </c>
      <c r="B74" s="70" t="s">
        <v>259</v>
      </c>
      <c r="C74" s="48" t="s">
        <v>113</v>
      </c>
      <c r="D74" s="67">
        <v>10</v>
      </c>
      <c r="E74" s="68" t="s">
        <v>175</v>
      </c>
      <c r="F74" s="69">
        <v>200.22</v>
      </c>
      <c r="G74" s="62"/>
      <c r="H74" s="52"/>
      <c r="I74" s="51" t="s">
        <v>39</v>
      </c>
      <c r="J74" s="53">
        <f t="shared" si="0"/>
        <v>1</v>
      </c>
      <c r="K74" s="54" t="s">
        <v>64</v>
      </c>
      <c r="L74" s="54" t="s">
        <v>7</v>
      </c>
      <c r="M74" s="63"/>
      <c r="N74" s="62"/>
      <c r="O74" s="62"/>
      <c r="P74" s="64"/>
      <c r="Q74" s="62"/>
      <c r="R74" s="62"/>
      <c r="S74" s="64"/>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65">
        <f t="shared" si="1"/>
        <v>2002.2</v>
      </c>
      <c r="BB74" s="66">
        <f t="shared" si="2"/>
        <v>2002.2</v>
      </c>
      <c r="BC74" s="61" t="str">
        <f t="shared" si="3"/>
        <v>INR  Two Thousand  &amp;Two  and Paise Twenty Only</v>
      </c>
      <c r="BD74" s="73">
        <v>70</v>
      </c>
      <c r="BE74" s="73">
        <f t="shared" si="4"/>
        <v>79.18</v>
      </c>
      <c r="BF74" s="76">
        <f t="shared" si="5"/>
        <v>700</v>
      </c>
      <c r="BH74" s="78">
        <v>177</v>
      </c>
      <c r="BI74" s="80">
        <f t="shared" si="6"/>
        <v>200.22</v>
      </c>
      <c r="IE74" s="16"/>
      <c r="IF74" s="16"/>
      <c r="IG74" s="16"/>
      <c r="IH74" s="16"/>
      <c r="II74" s="16"/>
    </row>
    <row r="75" spans="1:243" s="15" customFormat="1" ht="207" customHeight="1">
      <c r="A75" s="27">
        <v>63</v>
      </c>
      <c r="B75" s="70" t="s">
        <v>260</v>
      </c>
      <c r="C75" s="48" t="s">
        <v>114</v>
      </c>
      <c r="D75" s="67">
        <v>10</v>
      </c>
      <c r="E75" s="68" t="s">
        <v>175</v>
      </c>
      <c r="F75" s="69">
        <v>145.92</v>
      </c>
      <c r="G75" s="62"/>
      <c r="H75" s="52"/>
      <c r="I75" s="51" t="s">
        <v>39</v>
      </c>
      <c r="J75" s="53">
        <f t="shared" si="0"/>
        <v>1</v>
      </c>
      <c r="K75" s="54" t="s">
        <v>64</v>
      </c>
      <c r="L75" s="54" t="s">
        <v>7</v>
      </c>
      <c r="M75" s="63"/>
      <c r="N75" s="62"/>
      <c r="O75" s="62"/>
      <c r="P75" s="64"/>
      <c r="Q75" s="62"/>
      <c r="R75" s="62"/>
      <c r="S75" s="64"/>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65">
        <f t="shared" si="1"/>
        <v>1459.2</v>
      </c>
      <c r="BB75" s="66">
        <f t="shared" si="2"/>
        <v>1459.2</v>
      </c>
      <c r="BC75" s="61" t="str">
        <f t="shared" si="3"/>
        <v>INR  One Thousand Four Hundred &amp; Fifty Nine  and Paise Twenty Only</v>
      </c>
      <c r="BD75" s="73">
        <v>45.1</v>
      </c>
      <c r="BE75" s="73">
        <f t="shared" si="4"/>
        <v>51.02</v>
      </c>
      <c r="BF75" s="76">
        <f t="shared" si="5"/>
        <v>451</v>
      </c>
      <c r="BH75" s="78">
        <v>129</v>
      </c>
      <c r="BI75" s="80">
        <f t="shared" si="6"/>
        <v>145.92</v>
      </c>
      <c r="IE75" s="16"/>
      <c r="IF75" s="16"/>
      <c r="IG75" s="16"/>
      <c r="IH75" s="16"/>
      <c r="II75" s="16"/>
    </row>
    <row r="76" spans="1:243" s="15" customFormat="1" ht="207" customHeight="1">
      <c r="A76" s="27">
        <v>64</v>
      </c>
      <c r="B76" s="70" t="s">
        <v>261</v>
      </c>
      <c r="C76" s="48" t="s">
        <v>115</v>
      </c>
      <c r="D76" s="67">
        <v>10</v>
      </c>
      <c r="E76" s="68" t="s">
        <v>175</v>
      </c>
      <c r="F76" s="69">
        <v>114.25</v>
      </c>
      <c r="G76" s="62"/>
      <c r="H76" s="52"/>
      <c r="I76" s="51" t="s">
        <v>39</v>
      </c>
      <c r="J76" s="53">
        <f t="shared" si="0"/>
        <v>1</v>
      </c>
      <c r="K76" s="54" t="s">
        <v>64</v>
      </c>
      <c r="L76" s="54" t="s">
        <v>7</v>
      </c>
      <c r="M76" s="63"/>
      <c r="N76" s="62"/>
      <c r="O76" s="62"/>
      <c r="P76" s="64"/>
      <c r="Q76" s="62"/>
      <c r="R76" s="62"/>
      <c r="S76" s="64"/>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65">
        <f t="shared" si="1"/>
        <v>1142.5</v>
      </c>
      <c r="BB76" s="66">
        <f t="shared" si="2"/>
        <v>1142.5</v>
      </c>
      <c r="BC76" s="61" t="str">
        <f t="shared" si="3"/>
        <v>INR  One Thousand One Hundred &amp; Forty Two  and Paise Fifty Only</v>
      </c>
      <c r="BD76" s="73">
        <v>45.81</v>
      </c>
      <c r="BE76" s="73">
        <f t="shared" si="4"/>
        <v>51.82</v>
      </c>
      <c r="BF76" s="76">
        <f t="shared" si="5"/>
        <v>458.1</v>
      </c>
      <c r="BH76" s="78">
        <v>101</v>
      </c>
      <c r="BI76" s="80">
        <f t="shared" si="6"/>
        <v>114.25</v>
      </c>
      <c r="IE76" s="16"/>
      <c r="IF76" s="16"/>
      <c r="IG76" s="16"/>
      <c r="IH76" s="16"/>
      <c r="II76" s="16"/>
    </row>
    <row r="77" spans="1:243" s="15" customFormat="1" ht="47.25" customHeight="1">
      <c r="A77" s="27">
        <v>65</v>
      </c>
      <c r="B77" s="70" t="s">
        <v>262</v>
      </c>
      <c r="C77" s="48" t="s">
        <v>116</v>
      </c>
      <c r="D77" s="67">
        <v>15</v>
      </c>
      <c r="E77" s="68" t="s">
        <v>175</v>
      </c>
      <c r="F77" s="69">
        <v>12.44</v>
      </c>
      <c r="G77" s="62"/>
      <c r="H77" s="52"/>
      <c r="I77" s="51" t="s">
        <v>39</v>
      </c>
      <c r="J77" s="53">
        <f t="shared" si="0"/>
        <v>1</v>
      </c>
      <c r="K77" s="54" t="s">
        <v>64</v>
      </c>
      <c r="L77" s="54" t="s">
        <v>7</v>
      </c>
      <c r="M77" s="63"/>
      <c r="N77" s="62"/>
      <c r="O77" s="62"/>
      <c r="P77" s="64"/>
      <c r="Q77" s="62"/>
      <c r="R77" s="62"/>
      <c r="S77" s="64"/>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65">
        <f t="shared" si="1"/>
        <v>186.6</v>
      </c>
      <c r="BB77" s="66">
        <f t="shared" si="2"/>
        <v>186.6</v>
      </c>
      <c r="BC77" s="61" t="str">
        <f t="shared" si="3"/>
        <v>INR  One Hundred &amp; Eighty Six  and Paise Sixty Only</v>
      </c>
      <c r="BD77" s="73">
        <v>46.52</v>
      </c>
      <c r="BE77" s="73">
        <f t="shared" si="4"/>
        <v>52.62</v>
      </c>
      <c r="BF77" s="76">
        <f t="shared" si="5"/>
        <v>697.8</v>
      </c>
      <c r="BH77" s="78">
        <v>11</v>
      </c>
      <c r="BI77" s="80">
        <f t="shared" si="6"/>
        <v>12.44</v>
      </c>
      <c r="IE77" s="16"/>
      <c r="IF77" s="16"/>
      <c r="IG77" s="16"/>
      <c r="IH77" s="16"/>
      <c r="II77" s="16"/>
    </row>
    <row r="78" spans="1:243" s="15" customFormat="1" ht="47.25" customHeight="1">
      <c r="A78" s="27">
        <v>66</v>
      </c>
      <c r="B78" s="70" t="s">
        <v>263</v>
      </c>
      <c r="C78" s="48" t="s">
        <v>117</v>
      </c>
      <c r="D78" s="67">
        <v>15</v>
      </c>
      <c r="E78" s="68" t="s">
        <v>175</v>
      </c>
      <c r="F78" s="69">
        <v>10.18</v>
      </c>
      <c r="G78" s="62"/>
      <c r="H78" s="52"/>
      <c r="I78" s="51" t="s">
        <v>39</v>
      </c>
      <c r="J78" s="53">
        <f t="shared" si="0"/>
        <v>1</v>
      </c>
      <c r="K78" s="54" t="s">
        <v>64</v>
      </c>
      <c r="L78" s="54" t="s">
        <v>7</v>
      </c>
      <c r="M78" s="63"/>
      <c r="N78" s="62"/>
      <c r="O78" s="62"/>
      <c r="P78" s="64"/>
      <c r="Q78" s="62"/>
      <c r="R78" s="62"/>
      <c r="S78" s="64"/>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65">
        <f t="shared" si="1"/>
        <v>152.7</v>
      </c>
      <c r="BB78" s="66">
        <f t="shared" si="2"/>
        <v>152.7</v>
      </c>
      <c r="BC78" s="61" t="str">
        <f t="shared" si="3"/>
        <v>INR  One Hundred &amp; Fifty Two  and Paise Seventy Only</v>
      </c>
      <c r="BD78" s="73">
        <v>97</v>
      </c>
      <c r="BE78" s="73">
        <f t="shared" si="4"/>
        <v>109.73</v>
      </c>
      <c r="BF78" s="76">
        <f t="shared" si="5"/>
        <v>1455</v>
      </c>
      <c r="BH78" s="78">
        <v>9</v>
      </c>
      <c r="BI78" s="80">
        <f t="shared" si="6"/>
        <v>10.18</v>
      </c>
      <c r="IE78" s="16"/>
      <c r="IF78" s="16"/>
      <c r="IG78" s="16"/>
      <c r="IH78" s="16"/>
      <c r="II78" s="16"/>
    </row>
    <row r="79" spans="1:243" s="15" customFormat="1" ht="57.75" customHeight="1">
      <c r="A79" s="27">
        <v>67</v>
      </c>
      <c r="B79" s="70" t="s">
        <v>264</v>
      </c>
      <c r="C79" s="48" t="s">
        <v>118</v>
      </c>
      <c r="D79" s="67">
        <v>2</v>
      </c>
      <c r="E79" s="68" t="s">
        <v>176</v>
      </c>
      <c r="F79" s="69">
        <v>1861.96</v>
      </c>
      <c r="G79" s="62"/>
      <c r="H79" s="52"/>
      <c r="I79" s="51" t="s">
        <v>39</v>
      </c>
      <c r="J79" s="53">
        <f t="shared" si="0"/>
        <v>1</v>
      </c>
      <c r="K79" s="54" t="s">
        <v>64</v>
      </c>
      <c r="L79" s="54" t="s">
        <v>7</v>
      </c>
      <c r="M79" s="63"/>
      <c r="N79" s="62"/>
      <c r="O79" s="62"/>
      <c r="P79" s="64"/>
      <c r="Q79" s="62"/>
      <c r="R79" s="62"/>
      <c r="S79" s="64"/>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65">
        <f aca="true" t="shared" si="7" ref="BA79:BA135">total_amount_ba($B$2,$D$2,D79,F79,J79,K79,M79)</f>
        <v>3723.92</v>
      </c>
      <c r="BB79" s="66">
        <f aca="true" t="shared" si="8" ref="BB79:BB135">BA79+SUM(N79:AZ79)</f>
        <v>3723.92</v>
      </c>
      <c r="BC79" s="61" t="str">
        <f t="shared" si="3"/>
        <v>INR  Three Thousand Seven Hundred &amp; Twenty Three  and Paise Ninety Two Only</v>
      </c>
      <c r="BD79" s="73">
        <v>97.71</v>
      </c>
      <c r="BE79" s="73">
        <f aca="true" t="shared" si="9" ref="BE79:BE135">BD79*1.12*1.01</f>
        <v>110.53</v>
      </c>
      <c r="BF79" s="76">
        <f aca="true" t="shared" si="10" ref="BF79:BF135">D79*BD79</f>
        <v>195.42</v>
      </c>
      <c r="BH79" s="78">
        <v>1646</v>
      </c>
      <c r="BI79" s="80">
        <f aca="true" t="shared" si="11" ref="BI79:BI129">BH79*1.12*1.01</f>
        <v>1861.96</v>
      </c>
      <c r="IE79" s="16"/>
      <c r="IF79" s="16"/>
      <c r="IG79" s="16"/>
      <c r="IH79" s="16"/>
      <c r="II79" s="16"/>
    </row>
    <row r="80" spans="1:243" s="15" customFormat="1" ht="57.75" customHeight="1">
      <c r="A80" s="27">
        <v>68</v>
      </c>
      <c r="B80" s="70" t="s">
        <v>264</v>
      </c>
      <c r="C80" s="48" t="s">
        <v>119</v>
      </c>
      <c r="D80" s="67">
        <v>2</v>
      </c>
      <c r="E80" s="68" t="s">
        <v>176</v>
      </c>
      <c r="F80" s="69">
        <v>1423.05</v>
      </c>
      <c r="G80" s="62"/>
      <c r="H80" s="52"/>
      <c r="I80" s="51" t="s">
        <v>39</v>
      </c>
      <c r="J80" s="53">
        <f aca="true" t="shared" si="12" ref="J80:J135">IF(I80="Less(-)",-1,1)</f>
        <v>1</v>
      </c>
      <c r="K80" s="54" t="s">
        <v>64</v>
      </c>
      <c r="L80" s="54" t="s">
        <v>7</v>
      </c>
      <c r="M80" s="63"/>
      <c r="N80" s="62"/>
      <c r="O80" s="62"/>
      <c r="P80" s="64"/>
      <c r="Q80" s="62"/>
      <c r="R80" s="62"/>
      <c r="S80" s="64"/>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65">
        <f t="shared" si="7"/>
        <v>2846.1</v>
      </c>
      <c r="BB80" s="66">
        <f t="shared" si="8"/>
        <v>2846.1</v>
      </c>
      <c r="BC80" s="61" t="str">
        <f aca="true" t="shared" si="13" ref="BC80:BC135">SpellNumber(L80,BB80)</f>
        <v>INR  Two Thousand Eight Hundred &amp; Forty Six  and Paise Ten Only</v>
      </c>
      <c r="BD80" s="73">
        <v>98.42</v>
      </c>
      <c r="BE80" s="73">
        <f t="shared" si="9"/>
        <v>111.33</v>
      </c>
      <c r="BF80" s="76">
        <f t="shared" si="10"/>
        <v>196.84</v>
      </c>
      <c r="BH80" s="78">
        <v>1258</v>
      </c>
      <c r="BI80" s="80">
        <f t="shared" si="11"/>
        <v>1423.05</v>
      </c>
      <c r="IE80" s="16"/>
      <c r="IF80" s="16"/>
      <c r="IG80" s="16"/>
      <c r="IH80" s="16"/>
      <c r="II80" s="16"/>
    </row>
    <row r="81" spans="1:243" s="15" customFormat="1" ht="57.75" customHeight="1">
      <c r="A81" s="27">
        <v>69</v>
      </c>
      <c r="B81" s="70" t="s">
        <v>264</v>
      </c>
      <c r="C81" s="48" t="s">
        <v>120</v>
      </c>
      <c r="D81" s="67">
        <v>2</v>
      </c>
      <c r="E81" s="68" t="s">
        <v>176</v>
      </c>
      <c r="F81" s="69">
        <v>1031.65</v>
      </c>
      <c r="G81" s="62"/>
      <c r="H81" s="52"/>
      <c r="I81" s="51" t="s">
        <v>39</v>
      </c>
      <c r="J81" s="53">
        <f t="shared" si="12"/>
        <v>1</v>
      </c>
      <c r="K81" s="54" t="s">
        <v>64</v>
      </c>
      <c r="L81" s="54" t="s">
        <v>7</v>
      </c>
      <c r="M81" s="63"/>
      <c r="N81" s="62"/>
      <c r="O81" s="62"/>
      <c r="P81" s="64"/>
      <c r="Q81" s="62"/>
      <c r="R81" s="62"/>
      <c r="S81" s="64"/>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65">
        <f t="shared" si="7"/>
        <v>2063.3</v>
      </c>
      <c r="BB81" s="66">
        <f t="shared" si="8"/>
        <v>2063.3</v>
      </c>
      <c r="BC81" s="61" t="str">
        <f t="shared" si="13"/>
        <v>INR  Two Thousand  &amp;Sixty Three  and Paise Thirty Only</v>
      </c>
      <c r="BD81" s="73">
        <v>29</v>
      </c>
      <c r="BE81" s="73">
        <f t="shared" si="9"/>
        <v>32.8</v>
      </c>
      <c r="BF81" s="76">
        <f t="shared" si="10"/>
        <v>58</v>
      </c>
      <c r="BH81" s="78">
        <v>912</v>
      </c>
      <c r="BI81" s="80">
        <f t="shared" si="11"/>
        <v>1031.65</v>
      </c>
      <c r="IE81" s="16"/>
      <c r="IF81" s="16"/>
      <c r="IG81" s="16"/>
      <c r="IH81" s="16"/>
      <c r="II81" s="16"/>
    </row>
    <row r="82" spans="1:243" s="15" customFormat="1" ht="57.75" customHeight="1">
      <c r="A82" s="27">
        <v>70</v>
      </c>
      <c r="B82" s="70" t="s">
        <v>264</v>
      </c>
      <c r="C82" s="48" t="s">
        <v>121</v>
      </c>
      <c r="D82" s="67">
        <v>2</v>
      </c>
      <c r="E82" s="68" t="s">
        <v>176</v>
      </c>
      <c r="F82" s="69">
        <v>743.2</v>
      </c>
      <c r="G82" s="62"/>
      <c r="H82" s="52"/>
      <c r="I82" s="51" t="s">
        <v>39</v>
      </c>
      <c r="J82" s="53">
        <f t="shared" si="12"/>
        <v>1</v>
      </c>
      <c r="K82" s="54" t="s">
        <v>64</v>
      </c>
      <c r="L82" s="54" t="s">
        <v>7</v>
      </c>
      <c r="M82" s="63"/>
      <c r="N82" s="62"/>
      <c r="O82" s="62"/>
      <c r="P82" s="64"/>
      <c r="Q82" s="62"/>
      <c r="R82" s="62"/>
      <c r="S82" s="64"/>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65">
        <f t="shared" si="7"/>
        <v>1486.4</v>
      </c>
      <c r="BB82" s="66">
        <f t="shared" si="8"/>
        <v>1486.4</v>
      </c>
      <c r="BC82" s="61" t="str">
        <f t="shared" si="13"/>
        <v>INR  One Thousand Four Hundred &amp; Eighty Six  and Paise Forty Only</v>
      </c>
      <c r="BD82" s="73">
        <v>29</v>
      </c>
      <c r="BE82" s="73">
        <f t="shared" si="9"/>
        <v>32.8</v>
      </c>
      <c r="BF82" s="76">
        <f t="shared" si="10"/>
        <v>58</v>
      </c>
      <c r="BH82" s="78">
        <v>657</v>
      </c>
      <c r="BI82" s="80">
        <f t="shared" si="11"/>
        <v>743.2</v>
      </c>
      <c r="IE82" s="16"/>
      <c r="IF82" s="16"/>
      <c r="IG82" s="16"/>
      <c r="IH82" s="16"/>
      <c r="II82" s="16"/>
    </row>
    <row r="83" spans="1:243" s="15" customFormat="1" ht="70.5" customHeight="1">
      <c r="A83" s="27">
        <v>71</v>
      </c>
      <c r="B83" s="70" t="s">
        <v>265</v>
      </c>
      <c r="C83" s="48" t="s">
        <v>122</v>
      </c>
      <c r="D83" s="67">
        <v>8</v>
      </c>
      <c r="E83" s="68" t="s">
        <v>176</v>
      </c>
      <c r="F83" s="69">
        <v>3715.99</v>
      </c>
      <c r="G83" s="62"/>
      <c r="H83" s="52"/>
      <c r="I83" s="51" t="s">
        <v>39</v>
      </c>
      <c r="J83" s="53">
        <f t="shared" si="12"/>
        <v>1</v>
      </c>
      <c r="K83" s="54" t="s">
        <v>64</v>
      </c>
      <c r="L83" s="54" t="s">
        <v>7</v>
      </c>
      <c r="M83" s="63"/>
      <c r="N83" s="62"/>
      <c r="O83" s="62"/>
      <c r="P83" s="64"/>
      <c r="Q83" s="62"/>
      <c r="R83" s="62"/>
      <c r="S83" s="64"/>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65">
        <f t="shared" si="7"/>
        <v>29727.92</v>
      </c>
      <c r="BB83" s="66">
        <f t="shared" si="8"/>
        <v>29727.92</v>
      </c>
      <c r="BC83" s="61" t="str">
        <f t="shared" si="13"/>
        <v>INR  Twenty Nine Thousand Seven Hundred &amp; Twenty Seven  and Paise Ninety Two Only</v>
      </c>
      <c r="BD83" s="73">
        <v>29</v>
      </c>
      <c r="BE83" s="73">
        <f t="shared" si="9"/>
        <v>32.8</v>
      </c>
      <c r="BF83" s="76">
        <f t="shared" si="10"/>
        <v>232</v>
      </c>
      <c r="BH83" s="78">
        <v>3285</v>
      </c>
      <c r="BI83" s="80">
        <f t="shared" si="11"/>
        <v>3715.99</v>
      </c>
      <c r="IE83" s="16"/>
      <c r="IF83" s="16"/>
      <c r="IG83" s="16"/>
      <c r="IH83" s="16"/>
      <c r="II83" s="16"/>
    </row>
    <row r="84" spans="1:243" s="15" customFormat="1" ht="33" customHeight="1">
      <c r="A84" s="27">
        <v>72</v>
      </c>
      <c r="B84" s="70" t="s">
        <v>266</v>
      </c>
      <c r="C84" s="48" t="s">
        <v>123</v>
      </c>
      <c r="D84" s="67">
        <v>8</v>
      </c>
      <c r="E84" s="68" t="s">
        <v>177</v>
      </c>
      <c r="F84" s="69">
        <v>18.1</v>
      </c>
      <c r="G84" s="62"/>
      <c r="H84" s="52"/>
      <c r="I84" s="51" t="s">
        <v>39</v>
      </c>
      <c r="J84" s="53">
        <f t="shared" si="12"/>
        <v>1</v>
      </c>
      <c r="K84" s="54" t="s">
        <v>64</v>
      </c>
      <c r="L84" s="54" t="s">
        <v>7</v>
      </c>
      <c r="M84" s="63"/>
      <c r="N84" s="62"/>
      <c r="O84" s="62"/>
      <c r="P84" s="64"/>
      <c r="Q84" s="62"/>
      <c r="R84" s="62"/>
      <c r="S84" s="64"/>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65">
        <f t="shared" si="7"/>
        <v>144.8</v>
      </c>
      <c r="BB84" s="66">
        <f t="shared" si="8"/>
        <v>144.8</v>
      </c>
      <c r="BC84" s="61" t="str">
        <f t="shared" si="13"/>
        <v>INR  One Hundred &amp; Forty Four  and Paise Eighty Only</v>
      </c>
      <c r="BD84" s="73">
        <v>38</v>
      </c>
      <c r="BE84" s="73">
        <f t="shared" si="9"/>
        <v>42.99</v>
      </c>
      <c r="BF84" s="76">
        <f t="shared" si="10"/>
        <v>304</v>
      </c>
      <c r="BH84" s="78">
        <v>16</v>
      </c>
      <c r="BI84" s="80">
        <f t="shared" si="11"/>
        <v>18.1</v>
      </c>
      <c r="IE84" s="16"/>
      <c r="IF84" s="16"/>
      <c r="IG84" s="16"/>
      <c r="IH84" s="16"/>
      <c r="II84" s="16"/>
    </row>
    <row r="85" spans="1:243" s="15" customFormat="1" ht="72.75" customHeight="1">
      <c r="A85" s="27">
        <v>73</v>
      </c>
      <c r="B85" s="70" t="s">
        <v>267</v>
      </c>
      <c r="C85" s="48" t="s">
        <v>124</v>
      </c>
      <c r="D85" s="67">
        <v>2</v>
      </c>
      <c r="E85" s="68" t="s">
        <v>176</v>
      </c>
      <c r="F85" s="69">
        <v>3482.96</v>
      </c>
      <c r="G85" s="62"/>
      <c r="H85" s="52"/>
      <c r="I85" s="51" t="s">
        <v>39</v>
      </c>
      <c r="J85" s="53">
        <f t="shared" si="12"/>
        <v>1</v>
      </c>
      <c r="K85" s="54" t="s">
        <v>64</v>
      </c>
      <c r="L85" s="54" t="s">
        <v>7</v>
      </c>
      <c r="M85" s="63"/>
      <c r="N85" s="62"/>
      <c r="O85" s="62"/>
      <c r="P85" s="64"/>
      <c r="Q85" s="62"/>
      <c r="R85" s="62"/>
      <c r="S85" s="64"/>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65">
        <f t="shared" si="7"/>
        <v>6965.92</v>
      </c>
      <c r="BB85" s="66">
        <f t="shared" si="8"/>
        <v>6965.92</v>
      </c>
      <c r="BC85" s="61" t="str">
        <f t="shared" si="13"/>
        <v>INR  Six Thousand Nine Hundred &amp; Sixty Five  and Paise Ninety Two Only</v>
      </c>
      <c r="BD85" s="73">
        <v>38</v>
      </c>
      <c r="BE85" s="73">
        <f t="shared" si="9"/>
        <v>42.99</v>
      </c>
      <c r="BF85" s="76">
        <f t="shared" si="10"/>
        <v>76</v>
      </c>
      <c r="BH85" s="78">
        <v>3079</v>
      </c>
      <c r="BI85" s="80">
        <f t="shared" si="11"/>
        <v>3482.96</v>
      </c>
      <c r="IE85" s="16"/>
      <c r="IF85" s="16"/>
      <c r="IG85" s="16"/>
      <c r="IH85" s="16"/>
      <c r="II85" s="16"/>
    </row>
    <row r="86" spans="1:243" s="15" customFormat="1" ht="29.25" customHeight="1">
      <c r="A86" s="27">
        <v>74</v>
      </c>
      <c r="B86" s="70" t="s">
        <v>268</v>
      </c>
      <c r="C86" s="48" t="s">
        <v>125</v>
      </c>
      <c r="D86" s="67">
        <v>8</v>
      </c>
      <c r="E86" s="68" t="s">
        <v>177</v>
      </c>
      <c r="F86" s="69">
        <v>30.54</v>
      </c>
      <c r="G86" s="62"/>
      <c r="H86" s="52"/>
      <c r="I86" s="51" t="s">
        <v>39</v>
      </c>
      <c r="J86" s="53">
        <f t="shared" si="12"/>
        <v>1</v>
      </c>
      <c r="K86" s="54" t="s">
        <v>64</v>
      </c>
      <c r="L86" s="54" t="s">
        <v>7</v>
      </c>
      <c r="M86" s="63"/>
      <c r="N86" s="62"/>
      <c r="O86" s="62"/>
      <c r="P86" s="64"/>
      <c r="Q86" s="62"/>
      <c r="R86" s="62"/>
      <c r="S86" s="64"/>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65">
        <f t="shared" si="7"/>
        <v>244.32</v>
      </c>
      <c r="BB86" s="66">
        <f t="shared" si="8"/>
        <v>244.32</v>
      </c>
      <c r="BC86" s="61" t="str">
        <f t="shared" si="13"/>
        <v>INR  Two Hundred &amp; Forty Four  and Paise Thirty Two Only</v>
      </c>
      <c r="BD86" s="73">
        <v>38</v>
      </c>
      <c r="BE86" s="73">
        <f t="shared" si="9"/>
        <v>42.99</v>
      </c>
      <c r="BF86" s="76">
        <f t="shared" si="10"/>
        <v>304</v>
      </c>
      <c r="BH86" s="78">
        <v>27</v>
      </c>
      <c r="BI86" s="80">
        <f t="shared" si="11"/>
        <v>30.54</v>
      </c>
      <c r="IE86" s="16"/>
      <c r="IF86" s="16"/>
      <c r="IG86" s="16"/>
      <c r="IH86" s="16"/>
      <c r="II86" s="16"/>
    </row>
    <row r="87" spans="1:243" s="15" customFormat="1" ht="29.25" customHeight="1">
      <c r="A87" s="27">
        <v>75</v>
      </c>
      <c r="B87" s="71" t="s">
        <v>269</v>
      </c>
      <c r="C87" s="48" t="s">
        <v>126</v>
      </c>
      <c r="D87" s="67">
        <v>8</v>
      </c>
      <c r="E87" s="68" t="s">
        <v>177</v>
      </c>
      <c r="F87" s="69">
        <v>29.41</v>
      </c>
      <c r="G87" s="62"/>
      <c r="H87" s="52"/>
      <c r="I87" s="51" t="s">
        <v>39</v>
      </c>
      <c r="J87" s="53">
        <f t="shared" si="12"/>
        <v>1</v>
      </c>
      <c r="K87" s="54" t="s">
        <v>64</v>
      </c>
      <c r="L87" s="54" t="s">
        <v>7</v>
      </c>
      <c r="M87" s="63"/>
      <c r="N87" s="62"/>
      <c r="O87" s="62"/>
      <c r="P87" s="64"/>
      <c r="Q87" s="62"/>
      <c r="R87" s="62"/>
      <c r="S87" s="64"/>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65">
        <f t="shared" si="7"/>
        <v>235.28</v>
      </c>
      <c r="BB87" s="66">
        <f t="shared" si="8"/>
        <v>235.28</v>
      </c>
      <c r="BC87" s="61" t="str">
        <f t="shared" si="13"/>
        <v>INR  Two Hundred &amp; Thirty Five  and Paise Twenty Eight Only</v>
      </c>
      <c r="BD87" s="73">
        <v>81</v>
      </c>
      <c r="BE87" s="73">
        <f t="shared" si="9"/>
        <v>91.63</v>
      </c>
      <c r="BF87" s="76">
        <f t="shared" si="10"/>
        <v>648</v>
      </c>
      <c r="BH87" s="78">
        <v>26</v>
      </c>
      <c r="BI87" s="80">
        <f t="shared" si="11"/>
        <v>29.41</v>
      </c>
      <c r="IE87" s="16"/>
      <c r="IF87" s="16"/>
      <c r="IG87" s="16"/>
      <c r="IH87" s="16"/>
      <c r="II87" s="16"/>
    </row>
    <row r="88" spans="1:243" s="15" customFormat="1" ht="29.25" customHeight="1">
      <c r="A88" s="27">
        <v>76</v>
      </c>
      <c r="B88" s="70" t="s">
        <v>270</v>
      </c>
      <c r="C88" s="48" t="s">
        <v>127</v>
      </c>
      <c r="D88" s="67">
        <v>8</v>
      </c>
      <c r="E88" s="68" t="s">
        <v>177</v>
      </c>
      <c r="F88" s="69">
        <v>29.41</v>
      </c>
      <c r="G88" s="62"/>
      <c r="H88" s="52"/>
      <c r="I88" s="51" t="s">
        <v>39</v>
      </c>
      <c r="J88" s="53">
        <f t="shared" si="12"/>
        <v>1</v>
      </c>
      <c r="K88" s="54" t="s">
        <v>64</v>
      </c>
      <c r="L88" s="54" t="s">
        <v>7</v>
      </c>
      <c r="M88" s="63"/>
      <c r="N88" s="62"/>
      <c r="O88" s="62"/>
      <c r="P88" s="64"/>
      <c r="Q88" s="62"/>
      <c r="R88" s="62"/>
      <c r="S88" s="64"/>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65">
        <f t="shared" si="7"/>
        <v>235.28</v>
      </c>
      <c r="BB88" s="66">
        <f t="shared" si="8"/>
        <v>235.28</v>
      </c>
      <c r="BC88" s="61" t="str">
        <f t="shared" si="13"/>
        <v>INR  Two Hundred &amp; Thirty Five  and Paise Twenty Eight Only</v>
      </c>
      <c r="BD88" s="73">
        <v>81</v>
      </c>
      <c r="BE88" s="73">
        <f t="shared" si="9"/>
        <v>91.63</v>
      </c>
      <c r="BF88" s="76">
        <f t="shared" si="10"/>
        <v>648</v>
      </c>
      <c r="BH88" s="78">
        <v>26</v>
      </c>
      <c r="BI88" s="80">
        <f t="shared" si="11"/>
        <v>29.41</v>
      </c>
      <c r="IE88" s="16"/>
      <c r="IF88" s="16"/>
      <c r="IG88" s="16"/>
      <c r="IH88" s="16"/>
      <c r="II88" s="16"/>
    </row>
    <row r="89" spans="1:243" s="15" customFormat="1" ht="47.25" customHeight="1">
      <c r="A89" s="27">
        <v>77</v>
      </c>
      <c r="B89" s="70" t="s">
        <v>271</v>
      </c>
      <c r="C89" s="48" t="s">
        <v>128</v>
      </c>
      <c r="D89" s="67">
        <v>2</v>
      </c>
      <c r="E89" s="68" t="s">
        <v>176</v>
      </c>
      <c r="F89" s="69">
        <v>175.34</v>
      </c>
      <c r="G89" s="62"/>
      <c r="H89" s="52"/>
      <c r="I89" s="51" t="s">
        <v>39</v>
      </c>
      <c r="J89" s="53">
        <f t="shared" si="12"/>
        <v>1</v>
      </c>
      <c r="K89" s="54" t="s">
        <v>64</v>
      </c>
      <c r="L89" s="54" t="s">
        <v>7</v>
      </c>
      <c r="M89" s="63"/>
      <c r="N89" s="62"/>
      <c r="O89" s="62"/>
      <c r="P89" s="64"/>
      <c r="Q89" s="62"/>
      <c r="R89" s="62"/>
      <c r="S89" s="64"/>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65">
        <f t="shared" si="7"/>
        <v>350.68</v>
      </c>
      <c r="BB89" s="66">
        <f t="shared" si="8"/>
        <v>350.68</v>
      </c>
      <c r="BC89" s="61" t="str">
        <f t="shared" si="13"/>
        <v>INR  Three Hundred &amp; Fifty  and Paise Sixty Eight Only</v>
      </c>
      <c r="BD89" s="73">
        <v>81</v>
      </c>
      <c r="BE89" s="73">
        <f t="shared" si="9"/>
        <v>91.63</v>
      </c>
      <c r="BF89" s="76">
        <f t="shared" si="10"/>
        <v>162</v>
      </c>
      <c r="BH89" s="78">
        <v>155</v>
      </c>
      <c r="BI89" s="80">
        <f t="shared" si="11"/>
        <v>175.34</v>
      </c>
      <c r="IE89" s="16"/>
      <c r="IF89" s="16"/>
      <c r="IG89" s="16"/>
      <c r="IH89" s="16"/>
      <c r="II89" s="16"/>
    </row>
    <row r="90" spans="1:243" s="15" customFormat="1" ht="63" customHeight="1">
      <c r="A90" s="27">
        <v>78</v>
      </c>
      <c r="B90" s="70" t="s">
        <v>272</v>
      </c>
      <c r="C90" s="48" t="s">
        <v>129</v>
      </c>
      <c r="D90" s="67">
        <v>4</v>
      </c>
      <c r="E90" s="68" t="s">
        <v>176</v>
      </c>
      <c r="F90" s="69">
        <v>166.29</v>
      </c>
      <c r="G90" s="62"/>
      <c r="H90" s="52"/>
      <c r="I90" s="51" t="s">
        <v>39</v>
      </c>
      <c r="J90" s="53">
        <f t="shared" si="12"/>
        <v>1</v>
      </c>
      <c r="K90" s="54" t="s">
        <v>64</v>
      </c>
      <c r="L90" s="54" t="s">
        <v>7</v>
      </c>
      <c r="M90" s="63"/>
      <c r="N90" s="62"/>
      <c r="O90" s="62"/>
      <c r="P90" s="64"/>
      <c r="Q90" s="62"/>
      <c r="R90" s="62"/>
      <c r="S90" s="64"/>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65">
        <f t="shared" si="7"/>
        <v>665.16</v>
      </c>
      <c r="BB90" s="66">
        <f t="shared" si="8"/>
        <v>665.16</v>
      </c>
      <c r="BC90" s="61" t="str">
        <f t="shared" si="13"/>
        <v>INR  Six Hundred &amp; Sixty Five  and Paise Sixteen Only</v>
      </c>
      <c r="BD90" s="73">
        <v>79</v>
      </c>
      <c r="BE90" s="73">
        <f t="shared" si="9"/>
        <v>89.36</v>
      </c>
      <c r="BF90" s="76">
        <f t="shared" si="10"/>
        <v>316</v>
      </c>
      <c r="BH90" s="78">
        <v>147</v>
      </c>
      <c r="BI90" s="80">
        <f t="shared" si="11"/>
        <v>166.29</v>
      </c>
      <c r="IE90" s="16"/>
      <c r="IF90" s="16"/>
      <c r="IG90" s="16"/>
      <c r="IH90" s="16"/>
      <c r="II90" s="16"/>
    </row>
    <row r="91" spans="1:243" s="15" customFormat="1" ht="63" customHeight="1">
      <c r="A91" s="27">
        <v>79</v>
      </c>
      <c r="B91" s="70" t="s">
        <v>273</v>
      </c>
      <c r="C91" s="48" t="s">
        <v>130</v>
      </c>
      <c r="D91" s="67">
        <v>8</v>
      </c>
      <c r="E91" s="68" t="s">
        <v>176</v>
      </c>
      <c r="F91" s="69">
        <v>102.94</v>
      </c>
      <c r="G91" s="62"/>
      <c r="H91" s="52"/>
      <c r="I91" s="51" t="s">
        <v>39</v>
      </c>
      <c r="J91" s="53">
        <f t="shared" si="12"/>
        <v>1</v>
      </c>
      <c r="K91" s="54" t="s">
        <v>64</v>
      </c>
      <c r="L91" s="54" t="s">
        <v>7</v>
      </c>
      <c r="M91" s="63"/>
      <c r="N91" s="62"/>
      <c r="O91" s="62"/>
      <c r="P91" s="64"/>
      <c r="Q91" s="62"/>
      <c r="R91" s="62"/>
      <c r="S91" s="64"/>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65">
        <f t="shared" si="7"/>
        <v>823.52</v>
      </c>
      <c r="BB91" s="66">
        <f t="shared" si="8"/>
        <v>823.52</v>
      </c>
      <c r="BC91" s="61" t="str">
        <f t="shared" si="13"/>
        <v>INR  Eight Hundred &amp; Twenty Three  and Paise Fifty Two Only</v>
      </c>
      <c r="BD91" s="73">
        <v>79</v>
      </c>
      <c r="BE91" s="73">
        <f t="shared" si="9"/>
        <v>89.36</v>
      </c>
      <c r="BF91" s="76">
        <f t="shared" si="10"/>
        <v>632</v>
      </c>
      <c r="BH91" s="78">
        <v>91</v>
      </c>
      <c r="BI91" s="80">
        <f t="shared" si="11"/>
        <v>102.94</v>
      </c>
      <c r="IE91" s="16"/>
      <c r="IF91" s="16"/>
      <c r="IG91" s="16"/>
      <c r="IH91" s="16"/>
      <c r="II91" s="16"/>
    </row>
    <row r="92" spans="1:243" s="15" customFormat="1" ht="63" customHeight="1">
      <c r="A92" s="27">
        <v>80</v>
      </c>
      <c r="B92" s="70" t="s">
        <v>274</v>
      </c>
      <c r="C92" s="48" t="s">
        <v>131</v>
      </c>
      <c r="D92" s="67">
        <v>2</v>
      </c>
      <c r="E92" s="68" t="s">
        <v>176</v>
      </c>
      <c r="F92" s="69">
        <v>1148.17</v>
      </c>
      <c r="G92" s="62"/>
      <c r="H92" s="52"/>
      <c r="I92" s="51" t="s">
        <v>39</v>
      </c>
      <c r="J92" s="53">
        <f t="shared" si="12"/>
        <v>1</v>
      </c>
      <c r="K92" s="54" t="s">
        <v>64</v>
      </c>
      <c r="L92" s="54" t="s">
        <v>7</v>
      </c>
      <c r="M92" s="63"/>
      <c r="N92" s="62"/>
      <c r="O92" s="62"/>
      <c r="P92" s="64"/>
      <c r="Q92" s="62"/>
      <c r="R92" s="62"/>
      <c r="S92" s="64"/>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65">
        <f t="shared" si="7"/>
        <v>2296.34</v>
      </c>
      <c r="BB92" s="66">
        <f t="shared" si="8"/>
        <v>2296.34</v>
      </c>
      <c r="BC92" s="61" t="str">
        <f t="shared" si="13"/>
        <v>INR  Two Thousand Two Hundred &amp; Ninety Six  and Paise Thirty Four Only</v>
      </c>
      <c r="BD92" s="73">
        <v>79</v>
      </c>
      <c r="BE92" s="73">
        <f t="shared" si="9"/>
        <v>89.36</v>
      </c>
      <c r="BF92" s="76">
        <f t="shared" si="10"/>
        <v>158</v>
      </c>
      <c r="BH92" s="78">
        <v>1015</v>
      </c>
      <c r="BI92" s="80">
        <f t="shared" si="11"/>
        <v>1148.17</v>
      </c>
      <c r="IE92" s="16"/>
      <c r="IF92" s="16"/>
      <c r="IG92" s="16"/>
      <c r="IH92" s="16"/>
      <c r="II92" s="16"/>
    </row>
    <row r="93" spans="1:243" s="15" customFormat="1" ht="63" customHeight="1">
      <c r="A93" s="27">
        <v>81</v>
      </c>
      <c r="B93" s="70" t="s">
        <v>275</v>
      </c>
      <c r="C93" s="48" t="s">
        <v>132</v>
      </c>
      <c r="D93" s="67">
        <v>8</v>
      </c>
      <c r="E93" s="68" t="s">
        <v>176</v>
      </c>
      <c r="F93" s="69">
        <v>609.72</v>
      </c>
      <c r="G93" s="62"/>
      <c r="H93" s="52"/>
      <c r="I93" s="51" t="s">
        <v>39</v>
      </c>
      <c r="J93" s="53">
        <f t="shared" si="12"/>
        <v>1</v>
      </c>
      <c r="K93" s="54" t="s">
        <v>64</v>
      </c>
      <c r="L93" s="54" t="s">
        <v>7</v>
      </c>
      <c r="M93" s="63"/>
      <c r="N93" s="62"/>
      <c r="O93" s="62"/>
      <c r="P93" s="64"/>
      <c r="Q93" s="62"/>
      <c r="R93" s="62"/>
      <c r="S93" s="64"/>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65">
        <f t="shared" si="7"/>
        <v>4877.76</v>
      </c>
      <c r="BB93" s="66">
        <f t="shared" si="8"/>
        <v>4877.76</v>
      </c>
      <c r="BC93" s="61" t="str">
        <f t="shared" si="13"/>
        <v>INR  Four Thousand Eight Hundred &amp; Seventy Seven  and Paise Seventy Six Only</v>
      </c>
      <c r="BD93" s="73">
        <v>894</v>
      </c>
      <c r="BE93" s="73">
        <f t="shared" si="9"/>
        <v>1011.29</v>
      </c>
      <c r="BF93" s="76">
        <f t="shared" si="10"/>
        <v>7152</v>
      </c>
      <c r="BH93" s="78">
        <v>539</v>
      </c>
      <c r="BI93" s="80">
        <f t="shared" si="11"/>
        <v>609.72</v>
      </c>
      <c r="IE93" s="16"/>
      <c r="IF93" s="16"/>
      <c r="IG93" s="16"/>
      <c r="IH93" s="16"/>
      <c r="II93" s="16"/>
    </row>
    <row r="94" spans="1:243" s="15" customFormat="1" ht="56.25" customHeight="1">
      <c r="A94" s="27">
        <v>82</v>
      </c>
      <c r="B94" s="70" t="s">
        <v>276</v>
      </c>
      <c r="C94" s="48" t="s">
        <v>133</v>
      </c>
      <c r="D94" s="67">
        <v>8</v>
      </c>
      <c r="E94" s="68" t="s">
        <v>176</v>
      </c>
      <c r="F94" s="69">
        <v>174.2</v>
      </c>
      <c r="G94" s="62"/>
      <c r="H94" s="52"/>
      <c r="I94" s="51" t="s">
        <v>39</v>
      </c>
      <c r="J94" s="53">
        <f t="shared" si="12"/>
        <v>1</v>
      </c>
      <c r="K94" s="54" t="s">
        <v>64</v>
      </c>
      <c r="L94" s="54" t="s">
        <v>7</v>
      </c>
      <c r="M94" s="63"/>
      <c r="N94" s="62"/>
      <c r="O94" s="62"/>
      <c r="P94" s="64"/>
      <c r="Q94" s="62"/>
      <c r="R94" s="62"/>
      <c r="S94" s="64"/>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65">
        <f t="shared" si="7"/>
        <v>1393.6</v>
      </c>
      <c r="BB94" s="66">
        <f t="shared" si="8"/>
        <v>1393.6</v>
      </c>
      <c r="BC94" s="61" t="str">
        <f t="shared" si="13"/>
        <v>INR  One Thousand Three Hundred &amp; Ninety Three  and Paise Sixty Only</v>
      </c>
      <c r="BD94" s="73">
        <v>899</v>
      </c>
      <c r="BE94" s="73">
        <f t="shared" si="9"/>
        <v>1016.95</v>
      </c>
      <c r="BF94" s="76">
        <f t="shared" si="10"/>
        <v>7192</v>
      </c>
      <c r="BH94" s="78">
        <v>154</v>
      </c>
      <c r="BI94" s="80">
        <f t="shared" si="11"/>
        <v>174.2</v>
      </c>
      <c r="IE94" s="16"/>
      <c r="IF94" s="16"/>
      <c r="IG94" s="16"/>
      <c r="IH94" s="16"/>
      <c r="II94" s="16"/>
    </row>
    <row r="95" spans="1:243" s="15" customFormat="1" ht="36" customHeight="1">
      <c r="A95" s="27">
        <v>83</v>
      </c>
      <c r="B95" s="70" t="s">
        <v>277</v>
      </c>
      <c r="C95" s="48" t="s">
        <v>134</v>
      </c>
      <c r="D95" s="67">
        <v>8</v>
      </c>
      <c r="E95" s="68" t="s">
        <v>176</v>
      </c>
      <c r="F95" s="69">
        <v>152.71</v>
      </c>
      <c r="G95" s="62"/>
      <c r="H95" s="52"/>
      <c r="I95" s="51" t="s">
        <v>39</v>
      </c>
      <c r="J95" s="53">
        <f t="shared" si="12"/>
        <v>1</v>
      </c>
      <c r="K95" s="54" t="s">
        <v>64</v>
      </c>
      <c r="L95" s="54" t="s">
        <v>7</v>
      </c>
      <c r="M95" s="63"/>
      <c r="N95" s="62"/>
      <c r="O95" s="62"/>
      <c r="P95" s="64"/>
      <c r="Q95" s="62"/>
      <c r="R95" s="62"/>
      <c r="S95" s="64"/>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65">
        <f t="shared" si="7"/>
        <v>1221.68</v>
      </c>
      <c r="BB95" s="66">
        <f t="shared" si="8"/>
        <v>1221.68</v>
      </c>
      <c r="BC95" s="61" t="str">
        <f t="shared" si="13"/>
        <v>INR  One Thousand Two Hundred &amp; Twenty One  and Paise Sixty Eight Only</v>
      </c>
      <c r="BD95" s="73">
        <v>904</v>
      </c>
      <c r="BE95" s="73">
        <f t="shared" si="9"/>
        <v>1022.6</v>
      </c>
      <c r="BF95" s="76">
        <f t="shared" si="10"/>
        <v>7232</v>
      </c>
      <c r="BH95" s="78">
        <v>135</v>
      </c>
      <c r="BI95" s="80">
        <f t="shared" si="11"/>
        <v>152.71</v>
      </c>
      <c r="IE95" s="16"/>
      <c r="IF95" s="16"/>
      <c r="IG95" s="16"/>
      <c r="IH95" s="16"/>
      <c r="II95" s="16"/>
    </row>
    <row r="96" spans="1:243" s="15" customFormat="1" ht="45.75" customHeight="1">
      <c r="A96" s="27">
        <v>84</v>
      </c>
      <c r="B96" s="70" t="s">
        <v>278</v>
      </c>
      <c r="C96" s="48" t="s">
        <v>135</v>
      </c>
      <c r="D96" s="67">
        <v>8</v>
      </c>
      <c r="E96" s="68" t="s">
        <v>176</v>
      </c>
      <c r="F96" s="69">
        <v>252.26</v>
      </c>
      <c r="G96" s="62"/>
      <c r="H96" s="52"/>
      <c r="I96" s="51" t="s">
        <v>39</v>
      </c>
      <c r="J96" s="53">
        <f t="shared" si="12"/>
        <v>1</v>
      </c>
      <c r="K96" s="54" t="s">
        <v>64</v>
      </c>
      <c r="L96" s="54" t="s">
        <v>7</v>
      </c>
      <c r="M96" s="63"/>
      <c r="N96" s="62"/>
      <c r="O96" s="62"/>
      <c r="P96" s="64"/>
      <c r="Q96" s="62"/>
      <c r="R96" s="62"/>
      <c r="S96" s="64"/>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65">
        <f t="shared" si="7"/>
        <v>2018.08</v>
      </c>
      <c r="BB96" s="66">
        <f t="shared" si="8"/>
        <v>2018.08</v>
      </c>
      <c r="BC96" s="61" t="str">
        <f t="shared" si="13"/>
        <v>INR  Two Thousand  &amp;Eighteen  and Paise Eight Only</v>
      </c>
      <c r="BD96" s="73">
        <v>1091</v>
      </c>
      <c r="BE96" s="73">
        <f t="shared" si="9"/>
        <v>1234.14</v>
      </c>
      <c r="BF96" s="76">
        <f t="shared" si="10"/>
        <v>8728</v>
      </c>
      <c r="BH96" s="78">
        <v>223</v>
      </c>
      <c r="BI96" s="80">
        <f t="shared" si="11"/>
        <v>252.26</v>
      </c>
      <c r="IE96" s="16"/>
      <c r="IF96" s="16"/>
      <c r="IG96" s="16"/>
      <c r="IH96" s="16"/>
      <c r="II96" s="16"/>
    </row>
    <row r="97" spans="1:243" s="15" customFormat="1" ht="43.5" customHeight="1">
      <c r="A97" s="27">
        <v>85</v>
      </c>
      <c r="B97" s="70" t="s">
        <v>279</v>
      </c>
      <c r="C97" s="48" t="s">
        <v>136</v>
      </c>
      <c r="D97" s="67">
        <v>8</v>
      </c>
      <c r="E97" s="68" t="s">
        <v>176</v>
      </c>
      <c r="F97" s="69">
        <v>486.42</v>
      </c>
      <c r="G97" s="62"/>
      <c r="H97" s="52"/>
      <c r="I97" s="51" t="s">
        <v>39</v>
      </c>
      <c r="J97" s="53">
        <f>IF(I97="Less(-)",-1,1)</f>
        <v>1</v>
      </c>
      <c r="K97" s="54" t="s">
        <v>64</v>
      </c>
      <c r="L97" s="54" t="s">
        <v>7</v>
      </c>
      <c r="M97" s="63"/>
      <c r="N97" s="62"/>
      <c r="O97" s="62"/>
      <c r="P97" s="64"/>
      <c r="Q97" s="62"/>
      <c r="R97" s="62"/>
      <c r="S97" s="64"/>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65">
        <f t="shared" si="7"/>
        <v>3891.36</v>
      </c>
      <c r="BB97" s="66">
        <f t="shared" si="8"/>
        <v>3891.36</v>
      </c>
      <c r="BC97" s="61" t="str">
        <f>SpellNumber(L97,BB97)</f>
        <v>INR  Three Thousand Eight Hundred &amp; Ninety One  and Paise Thirty Six Only</v>
      </c>
      <c r="BD97" s="73">
        <v>1096</v>
      </c>
      <c r="BE97" s="73">
        <f t="shared" si="9"/>
        <v>1239.8</v>
      </c>
      <c r="BF97" s="76">
        <f t="shared" si="10"/>
        <v>8768</v>
      </c>
      <c r="BH97" s="78">
        <v>430</v>
      </c>
      <c r="BI97" s="80">
        <f t="shared" si="11"/>
        <v>486.42</v>
      </c>
      <c r="IE97" s="16"/>
      <c r="IF97" s="16"/>
      <c r="IG97" s="16"/>
      <c r="IH97" s="16"/>
      <c r="II97" s="16"/>
    </row>
    <row r="98" spans="1:243" s="15" customFormat="1" ht="48" customHeight="1">
      <c r="A98" s="27">
        <v>86</v>
      </c>
      <c r="B98" s="70" t="s">
        <v>192</v>
      </c>
      <c r="C98" s="48" t="s">
        <v>137</v>
      </c>
      <c r="D98" s="67">
        <v>8</v>
      </c>
      <c r="E98" s="68" t="s">
        <v>176</v>
      </c>
      <c r="F98" s="69">
        <v>693.43</v>
      </c>
      <c r="G98" s="62"/>
      <c r="H98" s="52"/>
      <c r="I98" s="51" t="s">
        <v>39</v>
      </c>
      <c r="J98" s="53">
        <f>IF(I98="Less(-)",-1,1)</f>
        <v>1</v>
      </c>
      <c r="K98" s="54" t="s">
        <v>64</v>
      </c>
      <c r="L98" s="54" t="s">
        <v>7</v>
      </c>
      <c r="M98" s="63"/>
      <c r="N98" s="62"/>
      <c r="O98" s="62"/>
      <c r="P98" s="64"/>
      <c r="Q98" s="62"/>
      <c r="R98" s="62"/>
      <c r="S98" s="64"/>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65">
        <f t="shared" si="7"/>
        <v>5547.44</v>
      </c>
      <c r="BB98" s="66">
        <f t="shared" si="8"/>
        <v>5547.44</v>
      </c>
      <c r="BC98" s="61" t="str">
        <f>SpellNumber(L98,BB98)</f>
        <v>INR  Five Thousand Five Hundred &amp; Forty Seven  and Paise Forty Four Only</v>
      </c>
      <c r="BD98" s="73">
        <v>1101</v>
      </c>
      <c r="BE98" s="73">
        <f t="shared" si="9"/>
        <v>1245.45</v>
      </c>
      <c r="BF98" s="76">
        <f t="shared" si="10"/>
        <v>8808</v>
      </c>
      <c r="BH98" s="78">
        <v>613</v>
      </c>
      <c r="BI98" s="80">
        <f t="shared" si="11"/>
        <v>693.43</v>
      </c>
      <c r="IE98" s="16"/>
      <c r="IF98" s="16"/>
      <c r="IG98" s="16"/>
      <c r="IH98" s="16"/>
      <c r="II98" s="16"/>
    </row>
    <row r="99" spans="1:243" s="15" customFormat="1" ht="48" customHeight="1">
      <c r="A99" s="27">
        <v>87</v>
      </c>
      <c r="B99" s="70" t="s">
        <v>280</v>
      </c>
      <c r="C99" s="48" t="s">
        <v>138</v>
      </c>
      <c r="D99" s="67">
        <v>8</v>
      </c>
      <c r="E99" s="68" t="s">
        <v>176</v>
      </c>
      <c r="F99" s="69">
        <v>511.3</v>
      </c>
      <c r="G99" s="62"/>
      <c r="H99" s="52"/>
      <c r="I99" s="51" t="s">
        <v>39</v>
      </c>
      <c r="J99" s="53">
        <f t="shared" si="12"/>
        <v>1</v>
      </c>
      <c r="K99" s="54" t="s">
        <v>64</v>
      </c>
      <c r="L99" s="54" t="s">
        <v>7</v>
      </c>
      <c r="M99" s="63"/>
      <c r="N99" s="62"/>
      <c r="O99" s="62"/>
      <c r="P99" s="64"/>
      <c r="Q99" s="62"/>
      <c r="R99" s="62"/>
      <c r="S99" s="64"/>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65">
        <f t="shared" si="7"/>
        <v>4090.4</v>
      </c>
      <c r="BB99" s="66">
        <f t="shared" si="8"/>
        <v>4090.4</v>
      </c>
      <c r="BC99" s="61" t="str">
        <f t="shared" si="13"/>
        <v>INR  Four Thousand  &amp;Ninety  and Paise Forty Only</v>
      </c>
      <c r="BD99" s="73">
        <v>1679</v>
      </c>
      <c r="BE99" s="73">
        <f t="shared" si="9"/>
        <v>1899.28</v>
      </c>
      <c r="BF99" s="76">
        <f t="shared" si="10"/>
        <v>13432</v>
      </c>
      <c r="BH99" s="78">
        <v>452</v>
      </c>
      <c r="BI99" s="80">
        <f t="shared" si="11"/>
        <v>511.3</v>
      </c>
      <c r="IE99" s="16"/>
      <c r="IF99" s="16"/>
      <c r="IG99" s="16"/>
      <c r="IH99" s="16"/>
      <c r="II99" s="16"/>
    </row>
    <row r="100" spans="1:243" s="15" customFormat="1" ht="47.25" customHeight="1">
      <c r="A100" s="27">
        <v>88</v>
      </c>
      <c r="B100" s="70" t="s">
        <v>193</v>
      </c>
      <c r="C100" s="48" t="s">
        <v>139</v>
      </c>
      <c r="D100" s="67">
        <v>8</v>
      </c>
      <c r="E100" s="68" t="s">
        <v>176</v>
      </c>
      <c r="F100" s="69">
        <v>349.54</v>
      </c>
      <c r="G100" s="62"/>
      <c r="H100" s="52"/>
      <c r="I100" s="51" t="s">
        <v>39</v>
      </c>
      <c r="J100" s="53">
        <f t="shared" si="12"/>
        <v>1</v>
      </c>
      <c r="K100" s="54" t="s">
        <v>64</v>
      </c>
      <c r="L100" s="54" t="s">
        <v>7</v>
      </c>
      <c r="M100" s="63"/>
      <c r="N100" s="62"/>
      <c r="O100" s="62"/>
      <c r="P100" s="64"/>
      <c r="Q100" s="62"/>
      <c r="R100" s="62"/>
      <c r="S100" s="64"/>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65">
        <f t="shared" si="7"/>
        <v>2796.32</v>
      </c>
      <c r="BB100" s="66">
        <f t="shared" si="8"/>
        <v>2796.32</v>
      </c>
      <c r="BC100" s="61" t="str">
        <f t="shared" si="13"/>
        <v>INR  Two Thousand Seven Hundred &amp; Ninety Six  and Paise Thirty Two Only</v>
      </c>
      <c r="BD100" s="73">
        <v>1684</v>
      </c>
      <c r="BE100" s="73">
        <f t="shared" si="9"/>
        <v>1904.94</v>
      </c>
      <c r="BF100" s="76">
        <f t="shared" si="10"/>
        <v>13472</v>
      </c>
      <c r="BH100" s="78">
        <v>309</v>
      </c>
      <c r="BI100" s="80">
        <f t="shared" si="11"/>
        <v>349.54</v>
      </c>
      <c r="IE100" s="16"/>
      <c r="IF100" s="16"/>
      <c r="IG100" s="16"/>
      <c r="IH100" s="16"/>
      <c r="II100" s="16"/>
    </row>
    <row r="101" spans="1:243" s="15" customFormat="1" ht="34.5" customHeight="1">
      <c r="A101" s="27">
        <v>89</v>
      </c>
      <c r="B101" s="70" t="s">
        <v>184</v>
      </c>
      <c r="C101" s="48" t="s">
        <v>140</v>
      </c>
      <c r="D101" s="67">
        <v>1</v>
      </c>
      <c r="E101" s="68" t="s">
        <v>176</v>
      </c>
      <c r="F101" s="69">
        <v>21.49</v>
      </c>
      <c r="G101" s="62"/>
      <c r="H101" s="52"/>
      <c r="I101" s="51" t="s">
        <v>39</v>
      </c>
      <c r="J101" s="53">
        <f t="shared" si="12"/>
        <v>1</v>
      </c>
      <c r="K101" s="54" t="s">
        <v>64</v>
      </c>
      <c r="L101" s="54" t="s">
        <v>7</v>
      </c>
      <c r="M101" s="63"/>
      <c r="N101" s="62"/>
      <c r="O101" s="62"/>
      <c r="P101" s="64"/>
      <c r="Q101" s="62"/>
      <c r="R101" s="62"/>
      <c r="S101" s="64"/>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65">
        <f t="shared" si="7"/>
        <v>21.49</v>
      </c>
      <c r="BB101" s="66">
        <f t="shared" si="8"/>
        <v>21.49</v>
      </c>
      <c r="BC101" s="61" t="str">
        <f t="shared" si="13"/>
        <v>INR  Twenty One and Paise Forty Nine Only</v>
      </c>
      <c r="BD101" s="73">
        <v>1003</v>
      </c>
      <c r="BE101" s="73">
        <f t="shared" si="9"/>
        <v>1134.59</v>
      </c>
      <c r="BF101" s="76">
        <f t="shared" si="10"/>
        <v>1003</v>
      </c>
      <c r="BH101" s="78">
        <v>19</v>
      </c>
      <c r="BI101" s="80">
        <f t="shared" si="11"/>
        <v>21.49</v>
      </c>
      <c r="IE101" s="16"/>
      <c r="IF101" s="16"/>
      <c r="IG101" s="16"/>
      <c r="IH101" s="16"/>
      <c r="II101" s="16"/>
    </row>
    <row r="102" spans="1:243" s="15" customFormat="1" ht="32.25" customHeight="1">
      <c r="A102" s="27">
        <v>90</v>
      </c>
      <c r="B102" s="70" t="s">
        <v>281</v>
      </c>
      <c r="C102" s="48" t="s">
        <v>141</v>
      </c>
      <c r="D102" s="67">
        <v>5</v>
      </c>
      <c r="E102" s="68" t="s">
        <v>176</v>
      </c>
      <c r="F102" s="69">
        <v>174.2</v>
      </c>
      <c r="G102" s="62"/>
      <c r="H102" s="52"/>
      <c r="I102" s="51" t="s">
        <v>39</v>
      </c>
      <c r="J102" s="53">
        <f t="shared" si="12"/>
        <v>1</v>
      </c>
      <c r="K102" s="54" t="s">
        <v>64</v>
      </c>
      <c r="L102" s="54" t="s">
        <v>7</v>
      </c>
      <c r="M102" s="63"/>
      <c r="N102" s="62"/>
      <c r="O102" s="62"/>
      <c r="P102" s="64"/>
      <c r="Q102" s="62"/>
      <c r="R102" s="62"/>
      <c r="S102" s="64"/>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65">
        <f t="shared" si="7"/>
        <v>871</v>
      </c>
      <c r="BB102" s="66">
        <f t="shared" si="8"/>
        <v>871</v>
      </c>
      <c r="BC102" s="61" t="str">
        <f t="shared" si="13"/>
        <v>INR  Eight Hundred &amp; Seventy One  Only</v>
      </c>
      <c r="BD102" s="73">
        <v>1015</v>
      </c>
      <c r="BE102" s="73">
        <f t="shared" si="9"/>
        <v>1148.17</v>
      </c>
      <c r="BF102" s="76">
        <f t="shared" si="10"/>
        <v>5075</v>
      </c>
      <c r="BH102" s="78">
        <v>154</v>
      </c>
      <c r="BI102" s="80">
        <f t="shared" si="11"/>
        <v>174.2</v>
      </c>
      <c r="IE102" s="16"/>
      <c r="IF102" s="16"/>
      <c r="IG102" s="16"/>
      <c r="IH102" s="16"/>
      <c r="II102" s="16"/>
    </row>
    <row r="103" spans="1:243" s="15" customFormat="1" ht="52.5" customHeight="1">
      <c r="A103" s="27">
        <v>91</v>
      </c>
      <c r="B103" s="70" t="s">
        <v>282</v>
      </c>
      <c r="C103" s="48" t="s">
        <v>142</v>
      </c>
      <c r="D103" s="67">
        <v>3</v>
      </c>
      <c r="E103" s="68" t="s">
        <v>177</v>
      </c>
      <c r="F103" s="69">
        <v>1523.73</v>
      </c>
      <c r="G103" s="62"/>
      <c r="H103" s="52"/>
      <c r="I103" s="51" t="s">
        <v>39</v>
      </c>
      <c r="J103" s="53">
        <f t="shared" si="12"/>
        <v>1</v>
      </c>
      <c r="K103" s="54" t="s">
        <v>64</v>
      </c>
      <c r="L103" s="54" t="s">
        <v>7</v>
      </c>
      <c r="M103" s="63"/>
      <c r="N103" s="62"/>
      <c r="O103" s="62"/>
      <c r="P103" s="64"/>
      <c r="Q103" s="62"/>
      <c r="R103" s="62"/>
      <c r="S103" s="64"/>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65">
        <f t="shared" si="7"/>
        <v>4571.19</v>
      </c>
      <c r="BB103" s="66">
        <f t="shared" si="8"/>
        <v>4571.19</v>
      </c>
      <c r="BC103" s="61" t="str">
        <f t="shared" si="13"/>
        <v>INR  Four Thousand Five Hundred &amp; Seventy One  and Paise Nineteen Only</v>
      </c>
      <c r="BD103" s="73">
        <v>1027</v>
      </c>
      <c r="BE103" s="73">
        <f t="shared" si="9"/>
        <v>1161.74</v>
      </c>
      <c r="BF103" s="76">
        <f t="shared" si="10"/>
        <v>3081</v>
      </c>
      <c r="BH103" s="78">
        <v>1347</v>
      </c>
      <c r="BI103" s="80">
        <f t="shared" si="11"/>
        <v>1523.73</v>
      </c>
      <c r="IE103" s="16"/>
      <c r="IF103" s="16"/>
      <c r="IG103" s="16"/>
      <c r="IH103" s="16"/>
      <c r="II103" s="16"/>
    </row>
    <row r="104" spans="1:243" s="15" customFormat="1" ht="32.25" customHeight="1">
      <c r="A104" s="27">
        <v>92</v>
      </c>
      <c r="B104" s="70" t="s">
        <v>283</v>
      </c>
      <c r="C104" s="48" t="s">
        <v>143</v>
      </c>
      <c r="D104" s="67">
        <v>5</v>
      </c>
      <c r="E104" s="68" t="s">
        <v>177</v>
      </c>
      <c r="F104" s="69">
        <v>1303.14</v>
      </c>
      <c r="G104" s="62"/>
      <c r="H104" s="52"/>
      <c r="I104" s="51" t="s">
        <v>39</v>
      </c>
      <c r="J104" s="53">
        <f t="shared" si="12"/>
        <v>1</v>
      </c>
      <c r="K104" s="54" t="s">
        <v>64</v>
      </c>
      <c r="L104" s="54" t="s">
        <v>7</v>
      </c>
      <c r="M104" s="63"/>
      <c r="N104" s="62"/>
      <c r="O104" s="62"/>
      <c r="P104" s="64"/>
      <c r="Q104" s="62"/>
      <c r="R104" s="62"/>
      <c r="S104" s="64"/>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65">
        <f t="shared" si="7"/>
        <v>6515.7</v>
      </c>
      <c r="BB104" s="66">
        <f t="shared" si="8"/>
        <v>6515.7</v>
      </c>
      <c r="BC104" s="61" t="str">
        <f t="shared" si="13"/>
        <v>INR  Six Thousand Five Hundred &amp; Fifteen  and Paise Seventy Only</v>
      </c>
      <c r="BD104" s="73">
        <v>1142</v>
      </c>
      <c r="BE104" s="73">
        <f t="shared" si="9"/>
        <v>1291.83</v>
      </c>
      <c r="BF104" s="76">
        <f t="shared" si="10"/>
        <v>5710</v>
      </c>
      <c r="BH104" s="78">
        <v>1152</v>
      </c>
      <c r="BI104" s="80">
        <f t="shared" si="11"/>
        <v>1303.14</v>
      </c>
      <c r="IE104" s="16"/>
      <c r="IF104" s="16"/>
      <c r="IG104" s="16"/>
      <c r="IH104" s="16"/>
      <c r="II104" s="16"/>
    </row>
    <row r="105" spans="1:243" s="15" customFormat="1" ht="75.75" customHeight="1">
      <c r="A105" s="27">
        <v>93</v>
      </c>
      <c r="B105" s="77" t="s">
        <v>284</v>
      </c>
      <c r="C105" s="48" t="s">
        <v>144</v>
      </c>
      <c r="D105" s="67">
        <v>14</v>
      </c>
      <c r="E105" s="68" t="s">
        <v>196</v>
      </c>
      <c r="F105" s="69">
        <v>1444.54</v>
      </c>
      <c r="G105" s="62"/>
      <c r="H105" s="52"/>
      <c r="I105" s="51" t="s">
        <v>39</v>
      </c>
      <c r="J105" s="53">
        <f t="shared" si="12"/>
        <v>1</v>
      </c>
      <c r="K105" s="54" t="s">
        <v>64</v>
      </c>
      <c r="L105" s="54" t="s">
        <v>7</v>
      </c>
      <c r="M105" s="63"/>
      <c r="N105" s="62"/>
      <c r="O105" s="62"/>
      <c r="P105" s="64"/>
      <c r="Q105" s="62"/>
      <c r="R105" s="62"/>
      <c r="S105" s="64"/>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65">
        <f t="shared" si="7"/>
        <v>20223.56</v>
      </c>
      <c r="BB105" s="66">
        <f t="shared" si="8"/>
        <v>20223.56</v>
      </c>
      <c r="BC105" s="61" t="str">
        <f t="shared" si="13"/>
        <v>INR  Twenty Thousand Two Hundred &amp; Twenty Three  and Paise Fifty Six Only</v>
      </c>
      <c r="BD105" s="73">
        <v>1154</v>
      </c>
      <c r="BE105" s="73">
        <f t="shared" si="9"/>
        <v>1305.4</v>
      </c>
      <c r="BF105" s="76">
        <f t="shared" si="10"/>
        <v>16156</v>
      </c>
      <c r="BH105" s="78">
        <v>1277</v>
      </c>
      <c r="BI105" s="80">
        <f t="shared" si="11"/>
        <v>1444.54</v>
      </c>
      <c r="IE105" s="16"/>
      <c r="IF105" s="16"/>
      <c r="IG105" s="16"/>
      <c r="IH105" s="16"/>
      <c r="II105" s="16"/>
    </row>
    <row r="106" spans="1:243" s="15" customFormat="1" ht="92.25" customHeight="1">
      <c r="A106" s="27">
        <v>94</v>
      </c>
      <c r="B106" s="70" t="s">
        <v>285</v>
      </c>
      <c r="C106" s="48" t="s">
        <v>145</v>
      </c>
      <c r="D106" s="67">
        <v>1</v>
      </c>
      <c r="E106" s="68" t="s">
        <v>194</v>
      </c>
      <c r="F106" s="69">
        <v>3785</v>
      </c>
      <c r="G106" s="62"/>
      <c r="H106" s="52"/>
      <c r="I106" s="51" t="s">
        <v>39</v>
      </c>
      <c r="J106" s="53">
        <f t="shared" si="12"/>
        <v>1</v>
      </c>
      <c r="K106" s="54" t="s">
        <v>64</v>
      </c>
      <c r="L106" s="54" t="s">
        <v>7</v>
      </c>
      <c r="M106" s="63"/>
      <c r="N106" s="62"/>
      <c r="O106" s="62"/>
      <c r="P106" s="64"/>
      <c r="Q106" s="62"/>
      <c r="R106" s="62"/>
      <c r="S106" s="64"/>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65">
        <f t="shared" si="7"/>
        <v>3785</v>
      </c>
      <c r="BB106" s="66">
        <f t="shared" si="8"/>
        <v>3785</v>
      </c>
      <c r="BC106" s="61" t="str">
        <f t="shared" si="13"/>
        <v>INR  Three Thousand Seven Hundred &amp; Eighty Five  Only</v>
      </c>
      <c r="BD106" s="73">
        <v>1166</v>
      </c>
      <c r="BE106" s="73">
        <f t="shared" si="9"/>
        <v>1318.98</v>
      </c>
      <c r="BF106" s="76">
        <f t="shared" si="10"/>
        <v>1166</v>
      </c>
      <c r="BH106" s="78">
        <v>3346</v>
      </c>
      <c r="BI106" s="80">
        <f t="shared" si="11"/>
        <v>3785</v>
      </c>
      <c r="IE106" s="16"/>
      <c r="IF106" s="16"/>
      <c r="IG106" s="16"/>
      <c r="IH106" s="16"/>
      <c r="II106" s="16"/>
    </row>
    <row r="107" spans="1:243" s="15" customFormat="1" ht="85.5" customHeight="1">
      <c r="A107" s="27">
        <v>95</v>
      </c>
      <c r="B107" s="70" t="s">
        <v>286</v>
      </c>
      <c r="C107" s="48" t="s">
        <v>146</v>
      </c>
      <c r="D107" s="67">
        <v>7</v>
      </c>
      <c r="E107" s="68" t="s">
        <v>194</v>
      </c>
      <c r="F107" s="69">
        <v>3194.51</v>
      </c>
      <c r="G107" s="62">
        <v>53536</v>
      </c>
      <c r="H107" s="52"/>
      <c r="I107" s="51" t="s">
        <v>39</v>
      </c>
      <c r="J107" s="53">
        <f t="shared" si="12"/>
        <v>1</v>
      </c>
      <c r="K107" s="54" t="s">
        <v>64</v>
      </c>
      <c r="L107" s="54" t="s">
        <v>7</v>
      </c>
      <c r="M107" s="63"/>
      <c r="N107" s="62"/>
      <c r="O107" s="62"/>
      <c r="P107" s="64"/>
      <c r="Q107" s="62"/>
      <c r="R107" s="62"/>
      <c r="S107" s="64"/>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65">
        <f t="shared" si="7"/>
        <v>22361.57</v>
      </c>
      <c r="BB107" s="66">
        <f t="shared" si="8"/>
        <v>22361.57</v>
      </c>
      <c r="BC107" s="61" t="str">
        <f t="shared" si="13"/>
        <v>INR  Twenty Two Thousand Three Hundred &amp; Sixty One  and Paise Fifty Seven Only</v>
      </c>
      <c r="BD107" s="73">
        <v>224</v>
      </c>
      <c r="BE107" s="73">
        <f t="shared" si="9"/>
        <v>253.39</v>
      </c>
      <c r="BF107" s="76">
        <f t="shared" si="10"/>
        <v>1568</v>
      </c>
      <c r="BH107" s="78">
        <v>2824</v>
      </c>
      <c r="BI107" s="80">
        <f t="shared" si="11"/>
        <v>3194.51</v>
      </c>
      <c r="IE107" s="16"/>
      <c r="IF107" s="16"/>
      <c r="IG107" s="16"/>
      <c r="IH107" s="16"/>
      <c r="II107" s="16"/>
    </row>
    <row r="108" spans="1:243" s="15" customFormat="1" ht="75" customHeight="1">
      <c r="A108" s="27">
        <v>96</v>
      </c>
      <c r="B108" s="70" t="s">
        <v>287</v>
      </c>
      <c r="C108" s="48" t="s">
        <v>147</v>
      </c>
      <c r="D108" s="67">
        <v>400</v>
      </c>
      <c r="E108" s="68" t="s">
        <v>197</v>
      </c>
      <c r="F108" s="69">
        <v>183.25</v>
      </c>
      <c r="G108" s="62">
        <v>48070</v>
      </c>
      <c r="H108" s="52"/>
      <c r="I108" s="51" t="s">
        <v>39</v>
      </c>
      <c r="J108" s="53">
        <f t="shared" si="12"/>
        <v>1</v>
      </c>
      <c r="K108" s="54" t="s">
        <v>64</v>
      </c>
      <c r="L108" s="54" t="s">
        <v>7</v>
      </c>
      <c r="M108" s="63"/>
      <c r="N108" s="62"/>
      <c r="O108" s="62"/>
      <c r="P108" s="64"/>
      <c r="Q108" s="62"/>
      <c r="R108" s="62"/>
      <c r="S108" s="64"/>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65">
        <f t="shared" si="7"/>
        <v>73300</v>
      </c>
      <c r="BB108" s="66">
        <f t="shared" si="8"/>
        <v>73300</v>
      </c>
      <c r="BC108" s="61" t="str">
        <f t="shared" si="13"/>
        <v>INR  Seventy Three Thousand Three Hundred    Only</v>
      </c>
      <c r="BD108" s="73">
        <v>209</v>
      </c>
      <c r="BE108" s="73">
        <f t="shared" si="9"/>
        <v>236.42</v>
      </c>
      <c r="BF108" s="76">
        <f t="shared" si="10"/>
        <v>83600</v>
      </c>
      <c r="BH108" s="78">
        <v>162</v>
      </c>
      <c r="BI108" s="80">
        <f t="shared" si="11"/>
        <v>183.25</v>
      </c>
      <c r="IE108" s="16"/>
      <c r="IF108" s="16"/>
      <c r="IG108" s="16"/>
      <c r="IH108" s="16"/>
      <c r="II108" s="16"/>
    </row>
    <row r="109" spans="1:243" s="15" customFormat="1" ht="57" customHeight="1">
      <c r="A109" s="27">
        <v>97</v>
      </c>
      <c r="B109" s="70" t="s">
        <v>288</v>
      </c>
      <c r="C109" s="48" t="s">
        <v>148</v>
      </c>
      <c r="D109" s="67">
        <v>100</v>
      </c>
      <c r="E109" s="68" t="s">
        <v>197</v>
      </c>
      <c r="F109" s="69">
        <v>64.48</v>
      </c>
      <c r="G109" s="62">
        <v>10288</v>
      </c>
      <c r="H109" s="52"/>
      <c r="I109" s="51" t="s">
        <v>39</v>
      </c>
      <c r="J109" s="53">
        <f t="shared" si="12"/>
        <v>1</v>
      </c>
      <c r="K109" s="54" t="s">
        <v>64</v>
      </c>
      <c r="L109" s="54" t="s">
        <v>7</v>
      </c>
      <c r="M109" s="63"/>
      <c r="N109" s="62"/>
      <c r="O109" s="62"/>
      <c r="P109" s="64"/>
      <c r="Q109" s="62"/>
      <c r="R109" s="62"/>
      <c r="S109" s="64"/>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65">
        <f t="shared" si="7"/>
        <v>6448</v>
      </c>
      <c r="BB109" s="66">
        <f t="shared" si="8"/>
        <v>6448</v>
      </c>
      <c r="BC109" s="61" t="str">
        <f t="shared" si="13"/>
        <v>INR  Six Thousand Four Hundred &amp; Forty Eight  Only</v>
      </c>
      <c r="BD109" s="73">
        <v>643</v>
      </c>
      <c r="BE109" s="73">
        <f t="shared" si="9"/>
        <v>727.36</v>
      </c>
      <c r="BF109" s="76">
        <f t="shared" si="10"/>
        <v>64300</v>
      </c>
      <c r="BH109" s="78">
        <v>57</v>
      </c>
      <c r="BI109" s="80">
        <f t="shared" si="11"/>
        <v>64.48</v>
      </c>
      <c r="IE109" s="16"/>
      <c r="IF109" s="16"/>
      <c r="IG109" s="16"/>
      <c r="IH109" s="16"/>
      <c r="II109" s="16"/>
    </row>
    <row r="110" spans="1:243" s="15" customFormat="1" ht="38.25" customHeight="1">
      <c r="A110" s="27">
        <v>98</v>
      </c>
      <c r="B110" s="70" t="s">
        <v>289</v>
      </c>
      <c r="C110" s="48" t="s">
        <v>149</v>
      </c>
      <c r="D110" s="67">
        <v>24</v>
      </c>
      <c r="E110" s="68" t="s">
        <v>197</v>
      </c>
      <c r="F110" s="69">
        <v>278.28</v>
      </c>
      <c r="G110" s="62"/>
      <c r="H110" s="52"/>
      <c r="I110" s="51" t="s">
        <v>39</v>
      </c>
      <c r="J110" s="53">
        <f t="shared" si="12"/>
        <v>1</v>
      </c>
      <c r="K110" s="54" t="s">
        <v>64</v>
      </c>
      <c r="L110" s="54" t="s">
        <v>7</v>
      </c>
      <c r="M110" s="63"/>
      <c r="N110" s="62"/>
      <c r="O110" s="62"/>
      <c r="P110" s="64"/>
      <c r="Q110" s="62"/>
      <c r="R110" s="62"/>
      <c r="S110" s="64"/>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65">
        <f t="shared" si="7"/>
        <v>6678.72</v>
      </c>
      <c r="BB110" s="66">
        <f t="shared" si="8"/>
        <v>6678.72</v>
      </c>
      <c r="BC110" s="61" t="str">
        <f t="shared" si="13"/>
        <v>INR  Six Thousand Six Hundred &amp; Seventy Eight  and Paise Seventy Two Only</v>
      </c>
      <c r="BD110" s="73">
        <v>3321</v>
      </c>
      <c r="BE110" s="73">
        <f t="shared" si="9"/>
        <v>3756.72</v>
      </c>
      <c r="BF110" s="76">
        <f t="shared" si="10"/>
        <v>79704</v>
      </c>
      <c r="BH110" s="78">
        <v>246</v>
      </c>
      <c r="BI110" s="80">
        <f t="shared" si="11"/>
        <v>278.28</v>
      </c>
      <c r="IE110" s="16"/>
      <c r="IF110" s="16"/>
      <c r="IG110" s="16"/>
      <c r="IH110" s="16"/>
      <c r="II110" s="16"/>
    </row>
    <row r="111" spans="1:243" s="15" customFormat="1" ht="77.25" customHeight="1">
      <c r="A111" s="27">
        <v>99</v>
      </c>
      <c r="B111" s="70" t="s">
        <v>290</v>
      </c>
      <c r="C111" s="48" t="s">
        <v>150</v>
      </c>
      <c r="D111" s="67">
        <v>14</v>
      </c>
      <c r="E111" s="68" t="s">
        <v>194</v>
      </c>
      <c r="F111" s="69">
        <v>76.92</v>
      </c>
      <c r="G111" s="62"/>
      <c r="H111" s="52"/>
      <c r="I111" s="51" t="s">
        <v>39</v>
      </c>
      <c r="J111" s="53">
        <f t="shared" si="12"/>
        <v>1</v>
      </c>
      <c r="K111" s="54" t="s">
        <v>64</v>
      </c>
      <c r="L111" s="54" t="s">
        <v>7</v>
      </c>
      <c r="M111" s="63"/>
      <c r="N111" s="62"/>
      <c r="O111" s="62"/>
      <c r="P111" s="64"/>
      <c r="Q111" s="62"/>
      <c r="R111" s="62"/>
      <c r="S111" s="64"/>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65">
        <f t="shared" si="7"/>
        <v>1076.88</v>
      </c>
      <c r="BB111" s="66">
        <f t="shared" si="8"/>
        <v>1076.88</v>
      </c>
      <c r="BC111" s="61" t="str">
        <f t="shared" si="13"/>
        <v>INR  One Thousand  &amp;Seventy Six  and Paise Eighty Eight Only</v>
      </c>
      <c r="BD111" s="73">
        <v>536</v>
      </c>
      <c r="BE111" s="73">
        <f t="shared" si="9"/>
        <v>606.32</v>
      </c>
      <c r="BF111" s="76">
        <f t="shared" si="10"/>
        <v>7504</v>
      </c>
      <c r="BH111" s="78">
        <v>68</v>
      </c>
      <c r="BI111" s="80">
        <f t="shared" si="11"/>
        <v>76.92</v>
      </c>
      <c r="IE111" s="16"/>
      <c r="IF111" s="16"/>
      <c r="IG111" s="16"/>
      <c r="IH111" s="16"/>
      <c r="II111" s="16"/>
    </row>
    <row r="112" spans="1:243" s="15" customFormat="1" ht="100.5" customHeight="1">
      <c r="A112" s="27">
        <v>100</v>
      </c>
      <c r="B112" s="70" t="s">
        <v>291</v>
      </c>
      <c r="C112" s="48" t="s">
        <v>151</v>
      </c>
      <c r="D112" s="67">
        <v>6</v>
      </c>
      <c r="E112" s="68" t="s">
        <v>194</v>
      </c>
      <c r="F112" s="69">
        <v>735.28</v>
      </c>
      <c r="G112" s="62"/>
      <c r="H112" s="52"/>
      <c r="I112" s="51" t="s">
        <v>39</v>
      </c>
      <c r="J112" s="53">
        <f t="shared" si="12"/>
        <v>1</v>
      </c>
      <c r="K112" s="54" t="s">
        <v>64</v>
      </c>
      <c r="L112" s="54" t="s">
        <v>7</v>
      </c>
      <c r="M112" s="63"/>
      <c r="N112" s="62"/>
      <c r="O112" s="62"/>
      <c r="P112" s="64"/>
      <c r="Q112" s="62"/>
      <c r="R112" s="62"/>
      <c r="S112" s="64"/>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65">
        <f t="shared" si="7"/>
        <v>4411.68</v>
      </c>
      <c r="BB112" s="66">
        <f t="shared" si="8"/>
        <v>4411.68</v>
      </c>
      <c r="BC112" s="61" t="str">
        <f t="shared" si="13"/>
        <v>INR  Four Thousand Four Hundred &amp; Eleven  and Paise Sixty Eight Only</v>
      </c>
      <c r="BD112" s="73">
        <v>536</v>
      </c>
      <c r="BE112" s="73">
        <f t="shared" si="9"/>
        <v>606.32</v>
      </c>
      <c r="BF112" s="76">
        <f t="shared" si="10"/>
        <v>3216</v>
      </c>
      <c r="BH112" s="78">
        <v>650</v>
      </c>
      <c r="BI112" s="80">
        <f t="shared" si="11"/>
        <v>735.28</v>
      </c>
      <c r="IE112" s="16"/>
      <c r="IF112" s="16"/>
      <c r="IG112" s="16"/>
      <c r="IH112" s="16"/>
      <c r="II112" s="16"/>
    </row>
    <row r="113" spans="1:243" s="15" customFormat="1" ht="43.5" customHeight="1">
      <c r="A113" s="27">
        <v>101</v>
      </c>
      <c r="B113" s="70" t="s">
        <v>292</v>
      </c>
      <c r="C113" s="48" t="s">
        <v>152</v>
      </c>
      <c r="D113" s="67">
        <v>10</v>
      </c>
      <c r="E113" s="68" t="s">
        <v>194</v>
      </c>
      <c r="F113" s="69">
        <v>223.98</v>
      </c>
      <c r="G113" s="62"/>
      <c r="H113" s="52"/>
      <c r="I113" s="51" t="s">
        <v>39</v>
      </c>
      <c r="J113" s="53">
        <f t="shared" si="12"/>
        <v>1</v>
      </c>
      <c r="K113" s="54" t="s">
        <v>64</v>
      </c>
      <c r="L113" s="54" t="s">
        <v>7</v>
      </c>
      <c r="M113" s="63"/>
      <c r="N113" s="62"/>
      <c r="O113" s="62"/>
      <c r="P113" s="64"/>
      <c r="Q113" s="62"/>
      <c r="R113" s="62"/>
      <c r="S113" s="64"/>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65">
        <f t="shared" si="7"/>
        <v>2239.8</v>
      </c>
      <c r="BB113" s="66">
        <f t="shared" si="8"/>
        <v>2239.8</v>
      </c>
      <c r="BC113" s="61" t="str">
        <f t="shared" si="13"/>
        <v>INR  Two Thousand Two Hundred &amp; Thirty Nine  and Paise Eighty Only</v>
      </c>
      <c r="BD113" s="73">
        <v>536</v>
      </c>
      <c r="BE113" s="73">
        <f t="shared" si="9"/>
        <v>606.32</v>
      </c>
      <c r="BF113" s="76">
        <f t="shared" si="10"/>
        <v>5360</v>
      </c>
      <c r="BH113" s="78">
        <v>198</v>
      </c>
      <c r="BI113" s="80">
        <f t="shared" si="11"/>
        <v>223.98</v>
      </c>
      <c r="IE113" s="16"/>
      <c r="IF113" s="16"/>
      <c r="IG113" s="16"/>
      <c r="IH113" s="16"/>
      <c r="II113" s="16"/>
    </row>
    <row r="114" spans="1:243" s="15" customFormat="1" ht="100.5" customHeight="1">
      <c r="A114" s="27">
        <v>102</v>
      </c>
      <c r="B114" s="70" t="s">
        <v>293</v>
      </c>
      <c r="C114" s="48" t="s">
        <v>153</v>
      </c>
      <c r="D114" s="67">
        <v>150</v>
      </c>
      <c r="E114" s="68" t="s">
        <v>187</v>
      </c>
      <c r="F114" s="69">
        <v>123.3</v>
      </c>
      <c r="G114" s="62"/>
      <c r="H114" s="52"/>
      <c r="I114" s="51" t="s">
        <v>39</v>
      </c>
      <c r="J114" s="53">
        <f t="shared" si="12"/>
        <v>1</v>
      </c>
      <c r="K114" s="54" t="s">
        <v>64</v>
      </c>
      <c r="L114" s="54" t="s">
        <v>7</v>
      </c>
      <c r="M114" s="63"/>
      <c r="N114" s="62"/>
      <c r="O114" s="62"/>
      <c r="P114" s="64"/>
      <c r="Q114" s="62"/>
      <c r="R114" s="62"/>
      <c r="S114" s="64"/>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65">
        <f t="shared" si="7"/>
        <v>18495</v>
      </c>
      <c r="BB114" s="66">
        <f t="shared" si="8"/>
        <v>18495</v>
      </c>
      <c r="BC114" s="61" t="str">
        <f t="shared" si="13"/>
        <v>INR  Eighteen Thousand Four Hundred &amp; Ninety Five  Only</v>
      </c>
      <c r="BD114" s="73">
        <v>67</v>
      </c>
      <c r="BE114" s="73">
        <f t="shared" si="9"/>
        <v>75.79</v>
      </c>
      <c r="BF114" s="76">
        <f t="shared" si="10"/>
        <v>10050</v>
      </c>
      <c r="BH114" s="78">
        <v>109</v>
      </c>
      <c r="BI114" s="80">
        <f t="shared" si="11"/>
        <v>123.3</v>
      </c>
      <c r="IE114" s="16"/>
      <c r="IF114" s="16"/>
      <c r="IG114" s="16"/>
      <c r="IH114" s="16"/>
      <c r="II114" s="16"/>
    </row>
    <row r="115" spans="1:243" s="15" customFormat="1" ht="63.75" customHeight="1">
      <c r="A115" s="27">
        <v>103</v>
      </c>
      <c r="B115" s="70" t="s">
        <v>294</v>
      </c>
      <c r="C115" s="48" t="s">
        <v>154</v>
      </c>
      <c r="D115" s="67">
        <v>12</v>
      </c>
      <c r="E115" s="68" t="s">
        <v>176</v>
      </c>
      <c r="F115" s="69">
        <v>80.32</v>
      </c>
      <c r="G115" s="62"/>
      <c r="H115" s="52"/>
      <c r="I115" s="51" t="s">
        <v>39</v>
      </c>
      <c r="J115" s="53">
        <f t="shared" si="12"/>
        <v>1</v>
      </c>
      <c r="K115" s="54" t="s">
        <v>64</v>
      </c>
      <c r="L115" s="54" t="s">
        <v>7</v>
      </c>
      <c r="M115" s="63"/>
      <c r="N115" s="62"/>
      <c r="O115" s="62"/>
      <c r="P115" s="64"/>
      <c r="Q115" s="62"/>
      <c r="R115" s="62"/>
      <c r="S115" s="64"/>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65">
        <f t="shared" si="7"/>
        <v>963.84</v>
      </c>
      <c r="BB115" s="66">
        <f t="shared" si="8"/>
        <v>963.84</v>
      </c>
      <c r="BC115" s="61" t="str">
        <f t="shared" si="13"/>
        <v>INR  Nine Hundred &amp; Sixty Three  and Paise Eighty Four Only</v>
      </c>
      <c r="BD115" s="73">
        <v>218</v>
      </c>
      <c r="BE115" s="73">
        <f t="shared" si="9"/>
        <v>246.6</v>
      </c>
      <c r="BF115" s="76">
        <f t="shared" si="10"/>
        <v>2616</v>
      </c>
      <c r="BH115" s="78">
        <v>71</v>
      </c>
      <c r="BI115" s="80">
        <f t="shared" si="11"/>
        <v>80.32</v>
      </c>
      <c r="IE115" s="16"/>
      <c r="IF115" s="16"/>
      <c r="IG115" s="16"/>
      <c r="IH115" s="16"/>
      <c r="II115" s="16"/>
    </row>
    <row r="116" spans="1:243" s="15" customFormat="1" ht="39.75" customHeight="1">
      <c r="A116" s="27">
        <v>104</v>
      </c>
      <c r="B116" s="70" t="s">
        <v>295</v>
      </c>
      <c r="C116" s="48" t="s">
        <v>155</v>
      </c>
      <c r="D116" s="67">
        <v>150</v>
      </c>
      <c r="E116" s="68" t="s">
        <v>187</v>
      </c>
      <c r="F116" s="69">
        <v>18.1</v>
      </c>
      <c r="G116" s="62"/>
      <c r="H116" s="52"/>
      <c r="I116" s="51" t="s">
        <v>39</v>
      </c>
      <c r="J116" s="53">
        <f t="shared" si="12"/>
        <v>1</v>
      </c>
      <c r="K116" s="54" t="s">
        <v>64</v>
      </c>
      <c r="L116" s="54" t="s">
        <v>7</v>
      </c>
      <c r="M116" s="63"/>
      <c r="N116" s="62"/>
      <c r="O116" s="62"/>
      <c r="P116" s="64"/>
      <c r="Q116" s="62"/>
      <c r="R116" s="62"/>
      <c r="S116" s="64"/>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65">
        <f t="shared" si="7"/>
        <v>2715</v>
      </c>
      <c r="BB116" s="66">
        <f t="shared" si="8"/>
        <v>2715</v>
      </c>
      <c r="BC116" s="61" t="str">
        <f t="shared" si="13"/>
        <v>INR  Two Thousand Seven Hundred &amp; Fifteen  Only</v>
      </c>
      <c r="BD116" s="73">
        <v>195</v>
      </c>
      <c r="BE116" s="73">
        <f t="shared" si="9"/>
        <v>220.58</v>
      </c>
      <c r="BF116" s="76">
        <f t="shared" si="10"/>
        <v>29250</v>
      </c>
      <c r="BH116" s="78">
        <v>16</v>
      </c>
      <c r="BI116" s="80">
        <f t="shared" si="11"/>
        <v>18.1</v>
      </c>
      <c r="IE116" s="16"/>
      <c r="IF116" s="16"/>
      <c r="IG116" s="16"/>
      <c r="IH116" s="16"/>
      <c r="II116" s="16"/>
    </row>
    <row r="117" spans="1:243" s="15" customFormat="1" ht="48.75" customHeight="1">
      <c r="A117" s="27">
        <v>105</v>
      </c>
      <c r="B117" s="70" t="s">
        <v>296</v>
      </c>
      <c r="C117" s="48" t="s">
        <v>156</v>
      </c>
      <c r="D117" s="67">
        <v>30</v>
      </c>
      <c r="E117" s="68" t="s">
        <v>197</v>
      </c>
      <c r="F117" s="69">
        <v>205.88</v>
      </c>
      <c r="G117" s="62"/>
      <c r="H117" s="52"/>
      <c r="I117" s="51" t="s">
        <v>39</v>
      </c>
      <c r="J117" s="53">
        <f t="shared" si="12"/>
        <v>1</v>
      </c>
      <c r="K117" s="54" t="s">
        <v>64</v>
      </c>
      <c r="L117" s="54" t="s">
        <v>7</v>
      </c>
      <c r="M117" s="63"/>
      <c r="N117" s="62"/>
      <c r="O117" s="62"/>
      <c r="P117" s="64"/>
      <c r="Q117" s="62"/>
      <c r="R117" s="62"/>
      <c r="S117" s="64"/>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65">
        <f t="shared" si="7"/>
        <v>6176.4</v>
      </c>
      <c r="BB117" s="66">
        <f t="shared" si="8"/>
        <v>6176.4</v>
      </c>
      <c r="BC117" s="61" t="str">
        <f t="shared" si="13"/>
        <v>INR  Six Thousand One Hundred &amp; Seventy Six  and Paise Forty Only</v>
      </c>
      <c r="BD117" s="73">
        <v>311</v>
      </c>
      <c r="BE117" s="73">
        <f t="shared" si="9"/>
        <v>351.8</v>
      </c>
      <c r="BF117" s="76">
        <f t="shared" si="10"/>
        <v>9330</v>
      </c>
      <c r="BH117" s="78">
        <v>182</v>
      </c>
      <c r="BI117" s="80">
        <f t="shared" si="11"/>
        <v>205.88</v>
      </c>
      <c r="IE117" s="16"/>
      <c r="IF117" s="16"/>
      <c r="IG117" s="16"/>
      <c r="IH117" s="16"/>
      <c r="II117" s="16"/>
    </row>
    <row r="118" spans="1:243" s="15" customFormat="1" ht="48.75" customHeight="1">
      <c r="A118" s="27">
        <v>106</v>
      </c>
      <c r="B118" s="70" t="s">
        <v>297</v>
      </c>
      <c r="C118" s="48" t="s">
        <v>157</v>
      </c>
      <c r="D118" s="67">
        <v>75</v>
      </c>
      <c r="E118" s="68" t="s">
        <v>197</v>
      </c>
      <c r="F118" s="69">
        <v>166.29</v>
      </c>
      <c r="G118" s="62"/>
      <c r="H118" s="52"/>
      <c r="I118" s="51" t="s">
        <v>39</v>
      </c>
      <c r="J118" s="53">
        <f t="shared" si="12"/>
        <v>1</v>
      </c>
      <c r="K118" s="54" t="s">
        <v>64</v>
      </c>
      <c r="L118" s="54" t="s">
        <v>7</v>
      </c>
      <c r="M118" s="63"/>
      <c r="N118" s="62"/>
      <c r="O118" s="62"/>
      <c r="P118" s="64"/>
      <c r="Q118" s="62"/>
      <c r="R118" s="62"/>
      <c r="S118" s="64"/>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65">
        <f t="shared" si="7"/>
        <v>12471.75</v>
      </c>
      <c r="BB118" s="66">
        <f t="shared" si="8"/>
        <v>12471.75</v>
      </c>
      <c r="BC118" s="61" t="str">
        <f t="shared" si="13"/>
        <v>INR  Twelve Thousand Four Hundred &amp; Seventy One  and Paise Seventy Five Only</v>
      </c>
      <c r="BD118" s="73">
        <v>270</v>
      </c>
      <c r="BE118" s="73">
        <f t="shared" si="9"/>
        <v>305.42</v>
      </c>
      <c r="BF118" s="76">
        <f t="shared" si="10"/>
        <v>20250</v>
      </c>
      <c r="BH118" s="78">
        <v>147</v>
      </c>
      <c r="BI118" s="80">
        <f t="shared" si="11"/>
        <v>166.29</v>
      </c>
      <c r="IE118" s="16"/>
      <c r="IF118" s="16"/>
      <c r="IG118" s="16"/>
      <c r="IH118" s="16"/>
      <c r="II118" s="16"/>
    </row>
    <row r="119" spans="1:243" s="15" customFormat="1" ht="48.75" customHeight="1">
      <c r="A119" s="27">
        <v>107</v>
      </c>
      <c r="B119" s="70" t="s">
        <v>298</v>
      </c>
      <c r="C119" s="48" t="s">
        <v>158</v>
      </c>
      <c r="D119" s="67">
        <v>120</v>
      </c>
      <c r="E119" s="68" t="s">
        <v>197</v>
      </c>
      <c r="F119" s="69">
        <v>142.53</v>
      </c>
      <c r="G119" s="62"/>
      <c r="H119" s="52"/>
      <c r="I119" s="51" t="s">
        <v>39</v>
      </c>
      <c r="J119" s="53">
        <f t="shared" si="12"/>
        <v>1</v>
      </c>
      <c r="K119" s="54" t="s">
        <v>64</v>
      </c>
      <c r="L119" s="54" t="s">
        <v>7</v>
      </c>
      <c r="M119" s="63"/>
      <c r="N119" s="62"/>
      <c r="O119" s="62"/>
      <c r="P119" s="64"/>
      <c r="Q119" s="62"/>
      <c r="R119" s="62"/>
      <c r="S119" s="64"/>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65">
        <f t="shared" si="7"/>
        <v>17103.6</v>
      </c>
      <c r="BB119" s="66">
        <f t="shared" si="8"/>
        <v>17103.6</v>
      </c>
      <c r="BC119" s="61" t="str">
        <f t="shared" si="13"/>
        <v>INR  Seventeen Thousand One Hundred &amp; Three  and Paise Sixty Only</v>
      </c>
      <c r="BD119" s="73">
        <v>117</v>
      </c>
      <c r="BE119" s="73">
        <f t="shared" si="9"/>
        <v>132.35</v>
      </c>
      <c r="BF119" s="76">
        <f t="shared" si="10"/>
        <v>14040</v>
      </c>
      <c r="BH119" s="78">
        <v>126</v>
      </c>
      <c r="BI119" s="80">
        <f t="shared" si="11"/>
        <v>142.53</v>
      </c>
      <c r="IE119" s="16"/>
      <c r="IF119" s="16"/>
      <c r="IG119" s="16"/>
      <c r="IH119" s="16"/>
      <c r="II119" s="16"/>
    </row>
    <row r="120" spans="1:243" s="15" customFormat="1" ht="100.5" customHeight="1">
      <c r="A120" s="27">
        <v>108</v>
      </c>
      <c r="B120" s="70" t="s">
        <v>299</v>
      </c>
      <c r="C120" s="48" t="s">
        <v>159</v>
      </c>
      <c r="D120" s="67">
        <v>150</v>
      </c>
      <c r="E120" s="68" t="s">
        <v>182</v>
      </c>
      <c r="F120" s="69">
        <v>1010.16</v>
      </c>
      <c r="G120" s="62"/>
      <c r="H120" s="52"/>
      <c r="I120" s="51" t="s">
        <v>39</v>
      </c>
      <c r="J120" s="53">
        <f t="shared" si="12"/>
        <v>1</v>
      </c>
      <c r="K120" s="54" t="s">
        <v>64</v>
      </c>
      <c r="L120" s="54" t="s">
        <v>7</v>
      </c>
      <c r="M120" s="63"/>
      <c r="N120" s="62"/>
      <c r="O120" s="62"/>
      <c r="P120" s="64"/>
      <c r="Q120" s="62"/>
      <c r="R120" s="62"/>
      <c r="S120" s="64"/>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65">
        <f t="shared" si="7"/>
        <v>151524</v>
      </c>
      <c r="BB120" s="66">
        <f t="shared" si="8"/>
        <v>151524</v>
      </c>
      <c r="BC120" s="61" t="str">
        <f t="shared" si="13"/>
        <v>INR  One Lakh Fifty One Thousand Five Hundred &amp; Twenty Four  Only</v>
      </c>
      <c r="BD120" s="73">
        <v>119</v>
      </c>
      <c r="BE120" s="73">
        <f t="shared" si="9"/>
        <v>134.61</v>
      </c>
      <c r="BF120" s="76">
        <f t="shared" si="10"/>
        <v>17850</v>
      </c>
      <c r="BH120" s="78">
        <v>893</v>
      </c>
      <c r="BI120" s="80">
        <f t="shared" si="11"/>
        <v>1010.16</v>
      </c>
      <c r="IE120" s="16"/>
      <c r="IF120" s="16"/>
      <c r="IG120" s="16"/>
      <c r="IH120" s="16"/>
      <c r="II120" s="16"/>
    </row>
    <row r="121" spans="1:243" s="15" customFormat="1" ht="123" customHeight="1">
      <c r="A121" s="27">
        <v>109</v>
      </c>
      <c r="B121" s="70" t="s">
        <v>300</v>
      </c>
      <c r="C121" s="48" t="s">
        <v>160</v>
      </c>
      <c r="D121" s="67">
        <v>45</v>
      </c>
      <c r="E121" s="68" t="s">
        <v>182</v>
      </c>
      <c r="F121" s="69">
        <v>281.67</v>
      </c>
      <c r="G121" s="62"/>
      <c r="H121" s="52"/>
      <c r="I121" s="51" t="s">
        <v>39</v>
      </c>
      <c r="J121" s="53">
        <f t="shared" si="12"/>
        <v>1</v>
      </c>
      <c r="K121" s="54" t="s">
        <v>64</v>
      </c>
      <c r="L121" s="54" t="s">
        <v>7</v>
      </c>
      <c r="M121" s="63"/>
      <c r="N121" s="62"/>
      <c r="O121" s="62"/>
      <c r="P121" s="64"/>
      <c r="Q121" s="62"/>
      <c r="R121" s="62"/>
      <c r="S121" s="64"/>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65">
        <f t="shared" si="7"/>
        <v>12675.15</v>
      </c>
      <c r="BB121" s="66">
        <f t="shared" si="8"/>
        <v>12675.15</v>
      </c>
      <c r="BC121" s="61" t="str">
        <f t="shared" si="13"/>
        <v>INR  Twelve Thousand Six Hundred &amp; Seventy Five  and Paise Fifteen Only</v>
      </c>
      <c r="BD121" s="73">
        <v>148</v>
      </c>
      <c r="BE121" s="73">
        <f t="shared" si="9"/>
        <v>167.42</v>
      </c>
      <c r="BF121" s="76">
        <f t="shared" si="10"/>
        <v>6660</v>
      </c>
      <c r="BH121" s="78">
        <v>249</v>
      </c>
      <c r="BI121" s="80">
        <f t="shared" si="11"/>
        <v>281.67</v>
      </c>
      <c r="IE121" s="16"/>
      <c r="IF121" s="16"/>
      <c r="IG121" s="16"/>
      <c r="IH121" s="16"/>
      <c r="II121" s="16"/>
    </row>
    <row r="122" spans="1:243" s="15" customFormat="1" ht="123.75" customHeight="1">
      <c r="A122" s="27">
        <v>110</v>
      </c>
      <c r="B122" s="70" t="s">
        <v>301</v>
      </c>
      <c r="C122" s="48" t="s">
        <v>161</v>
      </c>
      <c r="D122" s="67">
        <v>55</v>
      </c>
      <c r="E122" s="68" t="s">
        <v>182</v>
      </c>
      <c r="F122" s="69">
        <v>1061.07</v>
      </c>
      <c r="G122" s="62"/>
      <c r="H122" s="52"/>
      <c r="I122" s="51" t="s">
        <v>39</v>
      </c>
      <c r="J122" s="53">
        <f t="shared" si="12"/>
        <v>1</v>
      </c>
      <c r="K122" s="54" t="s">
        <v>64</v>
      </c>
      <c r="L122" s="54" t="s">
        <v>7</v>
      </c>
      <c r="M122" s="63"/>
      <c r="N122" s="62"/>
      <c r="O122" s="62"/>
      <c r="P122" s="64"/>
      <c r="Q122" s="62"/>
      <c r="R122" s="62"/>
      <c r="S122" s="64"/>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65">
        <f t="shared" si="7"/>
        <v>58358.85</v>
      </c>
      <c r="BB122" s="66">
        <f t="shared" si="8"/>
        <v>58358.85</v>
      </c>
      <c r="BC122" s="61" t="str">
        <f t="shared" si="13"/>
        <v>INR  Fifty Eight Thousand Three Hundred &amp; Fifty Eight  and Paise Eighty Five Only</v>
      </c>
      <c r="BD122" s="73">
        <v>810</v>
      </c>
      <c r="BE122" s="73">
        <f t="shared" si="9"/>
        <v>916.27</v>
      </c>
      <c r="BF122" s="76">
        <f t="shared" si="10"/>
        <v>44550</v>
      </c>
      <c r="BH122" s="78">
        <v>938</v>
      </c>
      <c r="BI122" s="80">
        <f t="shared" si="11"/>
        <v>1061.07</v>
      </c>
      <c r="IE122" s="16"/>
      <c r="IF122" s="16"/>
      <c r="IG122" s="16"/>
      <c r="IH122" s="16"/>
      <c r="II122" s="16"/>
    </row>
    <row r="123" spans="1:243" s="15" customFormat="1" ht="39" customHeight="1">
      <c r="A123" s="27">
        <v>111</v>
      </c>
      <c r="B123" s="70" t="s">
        <v>302</v>
      </c>
      <c r="C123" s="48" t="s">
        <v>162</v>
      </c>
      <c r="D123" s="67">
        <v>1</v>
      </c>
      <c r="E123" s="68" t="s">
        <v>176</v>
      </c>
      <c r="F123" s="69">
        <v>195.7</v>
      </c>
      <c r="G123" s="62"/>
      <c r="H123" s="52"/>
      <c r="I123" s="51" t="s">
        <v>39</v>
      </c>
      <c r="J123" s="53">
        <f t="shared" si="12"/>
        <v>1</v>
      </c>
      <c r="K123" s="54" t="s">
        <v>64</v>
      </c>
      <c r="L123" s="54" t="s">
        <v>7</v>
      </c>
      <c r="M123" s="63"/>
      <c r="N123" s="62"/>
      <c r="O123" s="62"/>
      <c r="P123" s="64"/>
      <c r="Q123" s="62"/>
      <c r="R123" s="62"/>
      <c r="S123" s="64"/>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65">
        <f t="shared" si="7"/>
        <v>195.7</v>
      </c>
      <c r="BB123" s="66">
        <f t="shared" si="8"/>
        <v>195.7</v>
      </c>
      <c r="BC123" s="61" t="str">
        <f t="shared" si="13"/>
        <v>INR  One Hundred &amp; Ninety Five  and Paise Seventy Only</v>
      </c>
      <c r="BD123" s="73">
        <v>696</v>
      </c>
      <c r="BE123" s="73">
        <f t="shared" si="9"/>
        <v>787.32</v>
      </c>
      <c r="BF123" s="76">
        <f t="shared" si="10"/>
        <v>696</v>
      </c>
      <c r="BH123" s="78">
        <v>173</v>
      </c>
      <c r="BI123" s="80">
        <f t="shared" si="11"/>
        <v>195.7</v>
      </c>
      <c r="IE123" s="16"/>
      <c r="IF123" s="16"/>
      <c r="IG123" s="16"/>
      <c r="IH123" s="16"/>
      <c r="II123" s="16"/>
    </row>
    <row r="124" spans="1:243" s="15" customFormat="1" ht="51.75" customHeight="1">
      <c r="A124" s="27">
        <v>112</v>
      </c>
      <c r="B124" s="70" t="s">
        <v>303</v>
      </c>
      <c r="C124" s="48" t="s">
        <v>163</v>
      </c>
      <c r="D124" s="67">
        <v>1</v>
      </c>
      <c r="E124" s="68" t="s">
        <v>195</v>
      </c>
      <c r="F124" s="69">
        <v>565.6</v>
      </c>
      <c r="G124" s="62"/>
      <c r="H124" s="52"/>
      <c r="I124" s="51" t="s">
        <v>39</v>
      </c>
      <c r="J124" s="53">
        <f>IF(I124="Less(-)",-1,1)</f>
        <v>1</v>
      </c>
      <c r="K124" s="54" t="s">
        <v>64</v>
      </c>
      <c r="L124" s="54" t="s">
        <v>7</v>
      </c>
      <c r="M124" s="63"/>
      <c r="N124" s="62"/>
      <c r="O124" s="62"/>
      <c r="P124" s="64"/>
      <c r="Q124" s="62"/>
      <c r="R124" s="62"/>
      <c r="S124" s="64"/>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65">
        <f t="shared" si="7"/>
        <v>565.6</v>
      </c>
      <c r="BB124" s="66">
        <f t="shared" si="8"/>
        <v>565.6</v>
      </c>
      <c r="BC124" s="61" t="str">
        <f>SpellNumber(L124,BB124)</f>
        <v>INR  Five Hundred &amp; Sixty Five  and Paise Sixty Only</v>
      </c>
      <c r="BD124" s="73">
        <v>941</v>
      </c>
      <c r="BE124" s="73">
        <f t="shared" si="9"/>
        <v>1064.46</v>
      </c>
      <c r="BF124" s="76">
        <f t="shared" si="10"/>
        <v>941</v>
      </c>
      <c r="BH124" s="78">
        <v>500</v>
      </c>
      <c r="BI124" s="80">
        <f t="shared" si="11"/>
        <v>565.6</v>
      </c>
      <c r="IE124" s="16"/>
      <c r="IF124" s="16"/>
      <c r="IG124" s="16"/>
      <c r="IH124" s="16"/>
      <c r="II124" s="16"/>
    </row>
    <row r="125" spans="1:243" s="15" customFormat="1" ht="64.5" customHeight="1">
      <c r="A125" s="27">
        <v>113</v>
      </c>
      <c r="B125" s="70" t="s">
        <v>304</v>
      </c>
      <c r="C125" s="48" t="s">
        <v>164</v>
      </c>
      <c r="D125" s="67">
        <v>20</v>
      </c>
      <c r="E125" s="68" t="s">
        <v>194</v>
      </c>
      <c r="F125" s="69">
        <v>166.29</v>
      </c>
      <c r="G125" s="62"/>
      <c r="H125" s="52"/>
      <c r="I125" s="51" t="s">
        <v>39</v>
      </c>
      <c r="J125" s="53">
        <f t="shared" si="12"/>
        <v>1</v>
      </c>
      <c r="K125" s="54" t="s">
        <v>64</v>
      </c>
      <c r="L125" s="54" t="s">
        <v>7</v>
      </c>
      <c r="M125" s="63"/>
      <c r="N125" s="62"/>
      <c r="O125" s="62"/>
      <c r="P125" s="64"/>
      <c r="Q125" s="62"/>
      <c r="R125" s="62"/>
      <c r="S125" s="64"/>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65">
        <f t="shared" si="7"/>
        <v>3325.8</v>
      </c>
      <c r="BB125" s="66">
        <f t="shared" si="8"/>
        <v>3325.8</v>
      </c>
      <c r="BC125" s="61" t="str">
        <f t="shared" si="13"/>
        <v>INR  Three Thousand Three Hundred &amp; Twenty Five  and Paise Eighty Only</v>
      </c>
      <c r="BD125" s="73">
        <v>1501</v>
      </c>
      <c r="BE125" s="73">
        <f t="shared" si="9"/>
        <v>1697.93</v>
      </c>
      <c r="BF125" s="76">
        <f t="shared" si="10"/>
        <v>30020</v>
      </c>
      <c r="BH125" s="78">
        <v>147</v>
      </c>
      <c r="BI125" s="80">
        <f t="shared" si="11"/>
        <v>166.29</v>
      </c>
      <c r="IE125" s="16"/>
      <c r="IF125" s="16"/>
      <c r="IG125" s="16"/>
      <c r="IH125" s="16"/>
      <c r="II125" s="16"/>
    </row>
    <row r="126" spans="1:243" s="15" customFormat="1" ht="69.75" customHeight="1">
      <c r="A126" s="27">
        <v>114</v>
      </c>
      <c r="B126" s="70" t="s">
        <v>305</v>
      </c>
      <c r="C126" s="48" t="s">
        <v>165</v>
      </c>
      <c r="D126" s="67">
        <v>30</v>
      </c>
      <c r="E126" s="68" t="s">
        <v>176</v>
      </c>
      <c r="F126" s="69">
        <v>169.68</v>
      </c>
      <c r="G126" s="62"/>
      <c r="H126" s="52"/>
      <c r="I126" s="51" t="s">
        <v>39</v>
      </c>
      <c r="J126" s="53">
        <f t="shared" si="12"/>
        <v>1</v>
      </c>
      <c r="K126" s="54" t="s">
        <v>64</v>
      </c>
      <c r="L126" s="54" t="s">
        <v>7</v>
      </c>
      <c r="M126" s="63"/>
      <c r="N126" s="62"/>
      <c r="O126" s="62"/>
      <c r="P126" s="64"/>
      <c r="Q126" s="62"/>
      <c r="R126" s="62"/>
      <c r="S126" s="64"/>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65">
        <f t="shared" si="7"/>
        <v>5090.4</v>
      </c>
      <c r="BB126" s="66">
        <f t="shared" si="8"/>
        <v>5090.4</v>
      </c>
      <c r="BC126" s="61" t="str">
        <f t="shared" si="13"/>
        <v>INR  Five Thousand  &amp;Ninety  and Paise Forty Only</v>
      </c>
      <c r="BD126" s="73">
        <v>14</v>
      </c>
      <c r="BE126" s="73">
        <f t="shared" si="9"/>
        <v>15.84</v>
      </c>
      <c r="BF126" s="76">
        <f t="shared" si="10"/>
        <v>420</v>
      </c>
      <c r="BH126" s="78">
        <v>150</v>
      </c>
      <c r="BI126" s="80">
        <f t="shared" si="11"/>
        <v>169.68</v>
      </c>
      <c r="IE126" s="16"/>
      <c r="IF126" s="16"/>
      <c r="IG126" s="16"/>
      <c r="IH126" s="16"/>
      <c r="II126" s="16"/>
    </row>
    <row r="127" spans="1:243" s="15" customFormat="1" ht="46.5" customHeight="1">
      <c r="A127" s="27">
        <v>115</v>
      </c>
      <c r="B127" s="70" t="s">
        <v>306</v>
      </c>
      <c r="C127" s="48" t="s">
        <v>166</v>
      </c>
      <c r="D127" s="67">
        <v>37</v>
      </c>
      <c r="E127" s="68" t="s">
        <v>177</v>
      </c>
      <c r="F127" s="69">
        <v>273.75</v>
      </c>
      <c r="G127" s="62"/>
      <c r="H127" s="52"/>
      <c r="I127" s="51" t="s">
        <v>39</v>
      </c>
      <c r="J127" s="53">
        <f>IF(I127="Less(-)",-1,1)</f>
        <v>1</v>
      </c>
      <c r="K127" s="54" t="s">
        <v>64</v>
      </c>
      <c r="L127" s="54" t="s">
        <v>7</v>
      </c>
      <c r="M127" s="63"/>
      <c r="N127" s="62"/>
      <c r="O127" s="62"/>
      <c r="P127" s="64"/>
      <c r="Q127" s="62"/>
      <c r="R127" s="62"/>
      <c r="S127" s="64"/>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65">
        <f t="shared" si="7"/>
        <v>10128.75</v>
      </c>
      <c r="BB127" s="66">
        <f t="shared" si="8"/>
        <v>10128.75</v>
      </c>
      <c r="BC127" s="61" t="str">
        <f>SpellNumber(L127,BB127)</f>
        <v>INR  Ten Thousand One Hundred &amp; Twenty Eight  and Paise Seventy Five Only</v>
      </c>
      <c r="BD127" s="73">
        <v>46</v>
      </c>
      <c r="BE127" s="73">
        <f t="shared" si="9"/>
        <v>52.04</v>
      </c>
      <c r="BF127" s="76">
        <f t="shared" si="10"/>
        <v>1702</v>
      </c>
      <c r="BH127" s="78">
        <v>242</v>
      </c>
      <c r="BI127" s="80">
        <f t="shared" si="11"/>
        <v>273.75</v>
      </c>
      <c r="IE127" s="16"/>
      <c r="IF127" s="16"/>
      <c r="IG127" s="16"/>
      <c r="IH127" s="16"/>
      <c r="II127" s="16"/>
    </row>
    <row r="128" spans="1:243" s="15" customFormat="1" ht="68.25" customHeight="1">
      <c r="A128" s="27">
        <v>116</v>
      </c>
      <c r="B128" s="70" t="s">
        <v>307</v>
      </c>
      <c r="C128" s="48" t="s">
        <v>167</v>
      </c>
      <c r="D128" s="67">
        <v>37</v>
      </c>
      <c r="E128" s="68" t="s">
        <v>177</v>
      </c>
      <c r="F128" s="69">
        <v>266.96</v>
      </c>
      <c r="G128" s="62"/>
      <c r="H128" s="52"/>
      <c r="I128" s="51" t="s">
        <v>39</v>
      </c>
      <c r="J128" s="53">
        <f t="shared" si="12"/>
        <v>1</v>
      </c>
      <c r="K128" s="54" t="s">
        <v>64</v>
      </c>
      <c r="L128" s="54" t="s">
        <v>7</v>
      </c>
      <c r="M128" s="63"/>
      <c r="N128" s="62"/>
      <c r="O128" s="62"/>
      <c r="P128" s="64"/>
      <c r="Q128" s="62"/>
      <c r="R128" s="62"/>
      <c r="S128" s="64"/>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65">
        <f t="shared" si="7"/>
        <v>9877.52</v>
      </c>
      <c r="BB128" s="66">
        <f t="shared" si="8"/>
        <v>9877.52</v>
      </c>
      <c r="BC128" s="61" t="str">
        <f t="shared" si="13"/>
        <v>INR  Nine Thousand Eight Hundred &amp; Seventy Seven  and Paise Fifty Two Only</v>
      </c>
      <c r="BD128" s="73">
        <v>13</v>
      </c>
      <c r="BE128" s="73">
        <f t="shared" si="9"/>
        <v>14.71</v>
      </c>
      <c r="BF128" s="76">
        <f t="shared" si="10"/>
        <v>481</v>
      </c>
      <c r="BH128" s="78">
        <v>236</v>
      </c>
      <c r="BI128" s="80">
        <f t="shared" si="11"/>
        <v>266.96</v>
      </c>
      <c r="IE128" s="16"/>
      <c r="IF128" s="16"/>
      <c r="IG128" s="16"/>
      <c r="IH128" s="16"/>
      <c r="II128" s="16"/>
    </row>
    <row r="129" spans="1:243" s="15" customFormat="1" ht="91.5" customHeight="1">
      <c r="A129" s="27">
        <v>117</v>
      </c>
      <c r="B129" s="70" t="s">
        <v>308</v>
      </c>
      <c r="C129" s="48" t="s">
        <v>168</v>
      </c>
      <c r="D129" s="67">
        <v>12</v>
      </c>
      <c r="E129" s="68" t="s">
        <v>194</v>
      </c>
      <c r="F129" s="69">
        <v>1723.95</v>
      </c>
      <c r="G129" s="62"/>
      <c r="H129" s="52"/>
      <c r="I129" s="51" t="s">
        <v>39</v>
      </c>
      <c r="J129" s="53">
        <f t="shared" si="12"/>
        <v>1</v>
      </c>
      <c r="K129" s="54" t="s">
        <v>64</v>
      </c>
      <c r="L129" s="54" t="s">
        <v>7</v>
      </c>
      <c r="M129" s="63"/>
      <c r="N129" s="62"/>
      <c r="O129" s="62"/>
      <c r="P129" s="64"/>
      <c r="Q129" s="62"/>
      <c r="R129" s="62"/>
      <c r="S129" s="64"/>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65">
        <f t="shared" si="7"/>
        <v>20687.4</v>
      </c>
      <c r="BB129" s="66">
        <f t="shared" si="8"/>
        <v>20687.4</v>
      </c>
      <c r="BC129" s="61" t="str">
        <f t="shared" si="13"/>
        <v>INR  Twenty Thousand Six Hundred &amp; Eighty Seven  and Paise Forty Only</v>
      </c>
      <c r="BD129" s="73">
        <v>15</v>
      </c>
      <c r="BE129" s="73">
        <f t="shared" si="9"/>
        <v>16.97</v>
      </c>
      <c r="BF129" s="76">
        <f t="shared" si="10"/>
        <v>180</v>
      </c>
      <c r="BH129" s="78">
        <v>1524</v>
      </c>
      <c r="BI129" s="80">
        <f t="shared" si="11"/>
        <v>1723.95</v>
      </c>
      <c r="IE129" s="16"/>
      <c r="IF129" s="16"/>
      <c r="IG129" s="16"/>
      <c r="IH129" s="16"/>
      <c r="II129" s="16"/>
    </row>
    <row r="130" spans="1:243" s="15" customFormat="1" ht="48.75" customHeight="1">
      <c r="A130" s="27">
        <v>118</v>
      </c>
      <c r="B130" s="77" t="s">
        <v>309</v>
      </c>
      <c r="C130" s="48" t="s">
        <v>169</v>
      </c>
      <c r="D130" s="67">
        <v>500</v>
      </c>
      <c r="E130" s="68" t="s">
        <v>197</v>
      </c>
      <c r="F130" s="69">
        <v>88.88</v>
      </c>
      <c r="G130" s="62"/>
      <c r="H130" s="52"/>
      <c r="I130" s="51" t="s">
        <v>39</v>
      </c>
      <c r="J130" s="53">
        <f t="shared" si="12"/>
        <v>1</v>
      </c>
      <c r="K130" s="54" t="s">
        <v>64</v>
      </c>
      <c r="L130" s="54" t="s">
        <v>7</v>
      </c>
      <c r="M130" s="63"/>
      <c r="N130" s="62"/>
      <c r="O130" s="62"/>
      <c r="P130" s="64"/>
      <c r="Q130" s="62"/>
      <c r="R130" s="62"/>
      <c r="S130" s="64"/>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65">
        <f t="shared" si="7"/>
        <v>44440</v>
      </c>
      <c r="BB130" s="66">
        <f t="shared" si="8"/>
        <v>44440</v>
      </c>
      <c r="BC130" s="61" t="str">
        <f t="shared" si="13"/>
        <v>INR  Forty Four Thousand Four Hundred &amp; Forty  Only</v>
      </c>
      <c r="BD130" s="73">
        <v>468</v>
      </c>
      <c r="BE130" s="73">
        <f t="shared" si="9"/>
        <v>529.4</v>
      </c>
      <c r="BF130" s="76">
        <f t="shared" si="10"/>
        <v>234000</v>
      </c>
      <c r="BH130" s="78">
        <v>88</v>
      </c>
      <c r="BI130" s="79">
        <f aca="true" t="shared" si="14" ref="BI130:BI135">BH130*1.01</f>
        <v>88.88</v>
      </c>
      <c r="IE130" s="16"/>
      <c r="IF130" s="16"/>
      <c r="IG130" s="16"/>
      <c r="IH130" s="16"/>
      <c r="II130" s="16"/>
    </row>
    <row r="131" spans="1:243" s="15" customFormat="1" ht="51" customHeight="1">
      <c r="A131" s="27">
        <v>119</v>
      </c>
      <c r="B131" s="70" t="s">
        <v>310</v>
      </c>
      <c r="C131" s="48" t="s">
        <v>170</v>
      </c>
      <c r="D131" s="67">
        <v>9</v>
      </c>
      <c r="E131" s="68" t="s">
        <v>194</v>
      </c>
      <c r="F131" s="69">
        <v>2326.03</v>
      </c>
      <c r="G131" s="62"/>
      <c r="H131" s="52"/>
      <c r="I131" s="51" t="s">
        <v>39</v>
      </c>
      <c r="J131" s="53">
        <f t="shared" si="12"/>
        <v>1</v>
      </c>
      <c r="K131" s="54" t="s">
        <v>64</v>
      </c>
      <c r="L131" s="54" t="s">
        <v>7</v>
      </c>
      <c r="M131" s="63"/>
      <c r="N131" s="62"/>
      <c r="O131" s="62"/>
      <c r="P131" s="64"/>
      <c r="Q131" s="62"/>
      <c r="R131" s="62"/>
      <c r="S131" s="64"/>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65">
        <f t="shared" si="7"/>
        <v>20934.27</v>
      </c>
      <c r="BB131" s="66">
        <f t="shared" si="8"/>
        <v>20934.27</v>
      </c>
      <c r="BC131" s="61" t="str">
        <f t="shared" si="13"/>
        <v>INR  Twenty Thousand Nine Hundred &amp; Thirty Four  and Paise Twenty Seven Only</v>
      </c>
      <c r="BD131" s="73">
        <v>1508</v>
      </c>
      <c r="BE131" s="73">
        <f t="shared" si="9"/>
        <v>1705.85</v>
      </c>
      <c r="BF131" s="76">
        <f t="shared" si="10"/>
        <v>13572</v>
      </c>
      <c r="BH131" s="78">
        <v>2303</v>
      </c>
      <c r="BI131" s="79">
        <f t="shared" si="14"/>
        <v>2326.03</v>
      </c>
      <c r="IE131" s="16"/>
      <c r="IF131" s="16"/>
      <c r="IG131" s="16"/>
      <c r="IH131" s="16"/>
      <c r="II131" s="16"/>
    </row>
    <row r="132" spans="1:243" s="15" customFormat="1" ht="48" customHeight="1">
      <c r="A132" s="27">
        <v>120</v>
      </c>
      <c r="B132" s="70" t="s">
        <v>311</v>
      </c>
      <c r="C132" s="48" t="s">
        <v>171</v>
      </c>
      <c r="D132" s="67">
        <v>10</v>
      </c>
      <c r="E132" s="68" t="s">
        <v>177</v>
      </c>
      <c r="F132" s="69">
        <v>2240.18</v>
      </c>
      <c r="G132" s="62"/>
      <c r="H132" s="52"/>
      <c r="I132" s="51" t="s">
        <v>39</v>
      </c>
      <c r="J132" s="53">
        <f t="shared" si="12"/>
        <v>1</v>
      </c>
      <c r="K132" s="54" t="s">
        <v>64</v>
      </c>
      <c r="L132" s="54" t="s">
        <v>7</v>
      </c>
      <c r="M132" s="63"/>
      <c r="N132" s="62"/>
      <c r="O132" s="62"/>
      <c r="P132" s="64"/>
      <c r="Q132" s="62"/>
      <c r="R132" s="62"/>
      <c r="S132" s="64"/>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65">
        <f t="shared" si="7"/>
        <v>22401.8</v>
      </c>
      <c r="BB132" s="66">
        <f t="shared" si="8"/>
        <v>22401.8</v>
      </c>
      <c r="BC132" s="61" t="str">
        <f t="shared" si="13"/>
        <v>INR  Twenty Two Thousand Four Hundred &amp; One  and Paise Eighty Only</v>
      </c>
      <c r="BD132" s="73">
        <v>1526.09</v>
      </c>
      <c r="BE132" s="73">
        <f t="shared" si="9"/>
        <v>1726.31</v>
      </c>
      <c r="BF132" s="76">
        <f t="shared" si="10"/>
        <v>15260.9</v>
      </c>
      <c r="BH132" s="78">
        <v>2218</v>
      </c>
      <c r="BI132" s="79">
        <f t="shared" si="14"/>
        <v>2240.18</v>
      </c>
      <c r="IE132" s="16"/>
      <c r="IF132" s="16"/>
      <c r="IG132" s="16"/>
      <c r="IH132" s="16"/>
      <c r="II132" s="16"/>
    </row>
    <row r="133" spans="1:243" s="15" customFormat="1" ht="37.5" customHeight="1">
      <c r="A133" s="27">
        <v>121</v>
      </c>
      <c r="B133" s="70" t="s">
        <v>312</v>
      </c>
      <c r="C133" s="48" t="s">
        <v>172</v>
      </c>
      <c r="D133" s="67">
        <v>10</v>
      </c>
      <c r="E133" s="68" t="s">
        <v>194</v>
      </c>
      <c r="F133" s="69">
        <v>15.15</v>
      </c>
      <c r="G133" s="62"/>
      <c r="H133" s="52"/>
      <c r="I133" s="51" t="s">
        <v>39</v>
      </c>
      <c r="J133" s="53">
        <f>IF(I133="Less(-)",-1,1)</f>
        <v>1</v>
      </c>
      <c r="K133" s="54" t="s">
        <v>64</v>
      </c>
      <c r="L133" s="54" t="s">
        <v>7</v>
      </c>
      <c r="M133" s="63"/>
      <c r="N133" s="62"/>
      <c r="O133" s="62"/>
      <c r="P133" s="64"/>
      <c r="Q133" s="62"/>
      <c r="R133" s="62"/>
      <c r="S133" s="64"/>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65">
        <f t="shared" si="7"/>
        <v>151.5</v>
      </c>
      <c r="BB133" s="66">
        <f t="shared" si="8"/>
        <v>151.5</v>
      </c>
      <c r="BC133" s="61" t="str">
        <f>SpellNumber(L133,BB133)</f>
        <v>INR  One Hundred &amp; Fifty One  and Paise Fifty Only</v>
      </c>
      <c r="BD133" s="73">
        <v>2199</v>
      </c>
      <c r="BE133" s="73">
        <f t="shared" si="9"/>
        <v>2487.51</v>
      </c>
      <c r="BF133" s="76">
        <f t="shared" si="10"/>
        <v>21990</v>
      </c>
      <c r="BH133" s="78">
        <v>15</v>
      </c>
      <c r="BI133" s="79">
        <f t="shared" si="14"/>
        <v>15.15</v>
      </c>
      <c r="IE133" s="16"/>
      <c r="IF133" s="16"/>
      <c r="IG133" s="16"/>
      <c r="IH133" s="16"/>
      <c r="II133" s="16"/>
    </row>
    <row r="134" spans="1:243" s="15" customFormat="1" ht="42" customHeight="1">
      <c r="A134" s="27">
        <v>122</v>
      </c>
      <c r="B134" s="70" t="s">
        <v>313</v>
      </c>
      <c r="C134" s="48" t="s">
        <v>173</v>
      </c>
      <c r="D134" s="67">
        <v>30</v>
      </c>
      <c r="E134" s="68" t="s">
        <v>194</v>
      </c>
      <c r="F134" s="69">
        <v>176.75</v>
      </c>
      <c r="G134" s="62"/>
      <c r="H134" s="52"/>
      <c r="I134" s="51" t="s">
        <v>39</v>
      </c>
      <c r="J134" s="53">
        <f t="shared" si="12"/>
        <v>1</v>
      </c>
      <c r="K134" s="54" t="s">
        <v>64</v>
      </c>
      <c r="L134" s="54" t="s">
        <v>7</v>
      </c>
      <c r="M134" s="63"/>
      <c r="N134" s="62"/>
      <c r="O134" s="62"/>
      <c r="P134" s="64"/>
      <c r="Q134" s="62"/>
      <c r="R134" s="62"/>
      <c r="S134" s="64"/>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65">
        <f t="shared" si="7"/>
        <v>5302.5</v>
      </c>
      <c r="BB134" s="66">
        <f t="shared" si="8"/>
        <v>5302.5</v>
      </c>
      <c r="BC134" s="61" t="str">
        <f t="shared" si="13"/>
        <v>INR  Five Thousand Three Hundred &amp; Two  and Paise Fifty Only</v>
      </c>
      <c r="BD134" s="73">
        <v>2225.39</v>
      </c>
      <c r="BE134" s="73">
        <f t="shared" si="9"/>
        <v>2517.36</v>
      </c>
      <c r="BF134" s="76">
        <f t="shared" si="10"/>
        <v>66761.7</v>
      </c>
      <c r="BH134" s="78">
        <v>175</v>
      </c>
      <c r="BI134" s="79">
        <f t="shared" si="14"/>
        <v>176.75</v>
      </c>
      <c r="IE134" s="16"/>
      <c r="IF134" s="16"/>
      <c r="IG134" s="16"/>
      <c r="IH134" s="16"/>
      <c r="II134" s="16"/>
    </row>
    <row r="135" spans="1:243" s="15" customFormat="1" ht="51" customHeight="1">
      <c r="A135" s="27">
        <v>123</v>
      </c>
      <c r="B135" s="70" t="s">
        <v>314</v>
      </c>
      <c r="C135" s="48" t="s">
        <v>174</v>
      </c>
      <c r="D135" s="67">
        <v>30</v>
      </c>
      <c r="E135" s="68" t="s">
        <v>194</v>
      </c>
      <c r="F135" s="69">
        <v>792.85</v>
      </c>
      <c r="G135" s="62"/>
      <c r="H135" s="52"/>
      <c r="I135" s="51" t="s">
        <v>39</v>
      </c>
      <c r="J135" s="53">
        <f t="shared" si="12"/>
        <v>1</v>
      </c>
      <c r="K135" s="54" t="s">
        <v>64</v>
      </c>
      <c r="L135" s="54" t="s">
        <v>7</v>
      </c>
      <c r="M135" s="63"/>
      <c r="N135" s="62"/>
      <c r="O135" s="62"/>
      <c r="P135" s="64"/>
      <c r="Q135" s="62"/>
      <c r="R135" s="62"/>
      <c r="S135" s="64"/>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65">
        <f t="shared" si="7"/>
        <v>23785.5</v>
      </c>
      <c r="BB135" s="66">
        <f t="shared" si="8"/>
        <v>23785.5</v>
      </c>
      <c r="BC135" s="61" t="str">
        <f t="shared" si="13"/>
        <v>INR  Twenty Three Thousand Seven Hundred &amp; Eighty Five  and Paise Fifty Only</v>
      </c>
      <c r="BD135" s="73">
        <v>2252.09</v>
      </c>
      <c r="BE135" s="73">
        <f t="shared" si="9"/>
        <v>2547.56</v>
      </c>
      <c r="BF135" s="76">
        <f t="shared" si="10"/>
        <v>67562.7</v>
      </c>
      <c r="BH135" s="78">
        <v>785</v>
      </c>
      <c r="BI135" s="79">
        <f t="shared" si="14"/>
        <v>792.85</v>
      </c>
      <c r="IE135" s="16"/>
      <c r="IF135" s="16"/>
      <c r="IG135" s="16"/>
      <c r="IH135" s="16"/>
      <c r="II135" s="16"/>
    </row>
    <row r="136" spans="1:243" s="15" customFormat="1" ht="47.25" customHeight="1">
      <c r="A136" s="29" t="s">
        <v>62</v>
      </c>
      <c r="B136" s="30"/>
      <c r="C136" s="31"/>
      <c r="D136" s="32"/>
      <c r="E136" s="32"/>
      <c r="F136" s="32"/>
      <c r="G136" s="32"/>
      <c r="H136" s="33"/>
      <c r="I136" s="33"/>
      <c r="J136" s="33"/>
      <c r="K136" s="33"/>
      <c r="L136" s="34"/>
      <c r="BA136" s="47">
        <f>SUM(BA13:BA135)</f>
        <v>3933904.38</v>
      </c>
      <c r="BB136" s="47">
        <f>SUM(BB13:BB135)</f>
        <v>3933904.38</v>
      </c>
      <c r="BC136" s="28" t="str">
        <f>SpellNumber($E$2,BB136)</f>
        <v>INR  Thirty Nine Lakh Thirty Three Thousand Nine Hundred &amp; Four  and Paise Thirty Eight Only</v>
      </c>
      <c r="BD136" s="73">
        <v>37426574.91</v>
      </c>
      <c r="BE136" s="73">
        <f>BD136-BA136</f>
        <v>33492670.53</v>
      </c>
      <c r="BF136" s="9"/>
      <c r="IE136" s="16">
        <v>4</v>
      </c>
      <c r="IF136" s="16" t="s">
        <v>41</v>
      </c>
      <c r="IG136" s="16" t="s">
        <v>61</v>
      </c>
      <c r="IH136" s="16">
        <v>10</v>
      </c>
      <c r="II136" s="16" t="s">
        <v>38</v>
      </c>
    </row>
    <row r="137" spans="1:243" s="19" customFormat="1" ht="33.75" customHeight="1">
      <c r="A137" s="30" t="s">
        <v>66</v>
      </c>
      <c r="B137" s="35"/>
      <c r="C137" s="17"/>
      <c r="D137" s="36"/>
      <c r="E137" s="37" t="s">
        <v>69</v>
      </c>
      <c r="F137" s="44"/>
      <c r="G137" s="38"/>
      <c r="H137" s="18"/>
      <c r="I137" s="18"/>
      <c r="J137" s="18"/>
      <c r="K137" s="39"/>
      <c r="L137" s="40"/>
      <c r="M137" s="41"/>
      <c r="O137" s="15"/>
      <c r="P137" s="15"/>
      <c r="Q137" s="15"/>
      <c r="R137" s="15"/>
      <c r="S137" s="15"/>
      <c r="BA137" s="43">
        <f>IF(ISBLANK(F137),0,IF(E137="Excess (+)",ROUND(BA136+(BA136*F137),2),IF(E137="Less (-)",ROUND(BA136+(BA136*F137*(-1)),2),IF(E137="At Par",BA136,0))))</f>
        <v>0</v>
      </c>
      <c r="BB137" s="45">
        <f>ROUND(BA137,0)</f>
        <v>0</v>
      </c>
      <c r="BC137" s="28" t="str">
        <f>SpellNumber($E$2,BA137)</f>
        <v>INR Zero Only</v>
      </c>
      <c r="BD137" s="74"/>
      <c r="BE137" s="74"/>
      <c r="BF137" s="74"/>
      <c r="IE137" s="20"/>
      <c r="IF137" s="20"/>
      <c r="IG137" s="20"/>
      <c r="IH137" s="20"/>
      <c r="II137" s="20"/>
    </row>
    <row r="138" spans="1:243" s="19" customFormat="1" ht="41.25" customHeight="1">
      <c r="A138" s="29" t="s">
        <v>65</v>
      </c>
      <c r="B138" s="29"/>
      <c r="C138" s="84" t="str">
        <f>SpellNumber($E$2,BA137)</f>
        <v>INR Zero Only</v>
      </c>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6"/>
      <c r="BD138" s="74"/>
      <c r="BE138" s="74"/>
      <c r="BF138" s="74"/>
      <c r="IE138" s="20"/>
      <c r="IF138" s="20"/>
      <c r="IG138" s="20"/>
      <c r="IH138" s="20"/>
      <c r="II138" s="20"/>
    </row>
    <row r="139" spans="3:243" s="12" customFormat="1" ht="15">
      <c r="C139" s="21"/>
      <c r="D139" s="21"/>
      <c r="E139" s="21"/>
      <c r="F139" s="21"/>
      <c r="G139" s="21"/>
      <c r="H139" s="21"/>
      <c r="I139" s="21"/>
      <c r="J139" s="21"/>
      <c r="K139" s="21"/>
      <c r="L139" s="21"/>
      <c r="M139" s="21"/>
      <c r="O139" s="21"/>
      <c r="BA139" s="21"/>
      <c r="BC139" s="21"/>
      <c r="BD139" s="9"/>
      <c r="BE139" s="9"/>
      <c r="BF139" s="9"/>
      <c r="IE139" s="13"/>
      <c r="IF139" s="13"/>
      <c r="IG139" s="13"/>
      <c r="IH139" s="13"/>
      <c r="II139" s="13"/>
    </row>
    <row r="151" ht="15"/>
    <row r="152" ht="15"/>
    <row r="153" ht="15"/>
    <row r="154" ht="15"/>
    <row r="155" ht="15"/>
    <row r="156" ht="15"/>
    <row r="157" ht="15"/>
    <row r="192" ht="15"/>
    <row r="216" ht="15"/>
    <row r="217" ht="15"/>
    <row r="218" ht="15"/>
    <row r="219" ht="15"/>
    <row r="220" ht="15"/>
    <row r="221" ht="15"/>
    <row r="222" ht="15"/>
    <row r="223" ht="15"/>
    <row r="224" ht="15"/>
    <row r="225" ht="15"/>
    <row r="230" ht="15"/>
    <row r="231" ht="15"/>
    <row r="232" ht="15"/>
    <row r="233" ht="15"/>
    <row r="234" ht="15"/>
    <row r="235" ht="15"/>
    <row r="236" ht="15"/>
    <row r="245" ht="15"/>
    <row r="246" ht="15"/>
    <row r="247" ht="15"/>
    <row r="248" ht="15"/>
    <row r="249" ht="15"/>
    <row r="250" ht="15"/>
    <row r="251" ht="15"/>
    <row r="252" ht="15"/>
    <row r="253" ht="15"/>
    <row r="254" ht="15"/>
    <row r="260" ht="15"/>
    <row r="261" ht="15"/>
    <row r="262" ht="15"/>
    <row r="263" ht="15"/>
    <row r="264" ht="15"/>
    <row r="265" ht="15"/>
    <row r="266" ht="15"/>
    <row r="267" ht="15"/>
    <row r="268" ht="15"/>
    <row r="271" ht="15"/>
    <row r="272" ht="15"/>
    <row r="273" ht="15"/>
    <row r="274" ht="15"/>
    <row r="275" ht="15"/>
    <row r="276" ht="15"/>
    <row r="277" ht="15"/>
    <row r="278" ht="15"/>
    <row r="279" ht="15"/>
    <row r="280" ht="15"/>
    <row r="281" ht="15"/>
    <row r="291" ht="15"/>
    <row r="292" ht="15"/>
    <row r="293" ht="15"/>
    <row r="294" ht="15"/>
    <row r="295" ht="15"/>
    <row r="312" ht="15"/>
    <row r="313" ht="15"/>
    <row r="314" ht="15"/>
    <row r="315" ht="15"/>
    <row r="316" ht="15"/>
    <row r="318" ht="15"/>
    <row r="319" ht="15"/>
    <row r="320" ht="15"/>
    <row r="321" ht="15"/>
    <row r="322" ht="15"/>
    <row r="323" ht="15"/>
    <row r="324" ht="15"/>
    <row r="325" ht="15"/>
    <row r="326" ht="15"/>
    <row r="327" ht="15"/>
    <row r="328" ht="15"/>
    <row r="329" ht="15"/>
    <row r="330" ht="15"/>
    <row r="331" ht="15"/>
    <row r="332" ht="15"/>
    <row r="333" ht="15"/>
    <row r="355" ht="15"/>
    <row r="356" ht="15"/>
    <row r="357" ht="15"/>
    <row r="358" ht="15"/>
    <row r="359" ht="15"/>
    <row r="360" ht="15"/>
    <row r="361" ht="15"/>
    <row r="362" ht="15"/>
    <row r="363" ht="15"/>
    <row r="364" ht="15"/>
    <row r="365" ht="15"/>
    <row r="369" ht="15"/>
    <row r="370" ht="15"/>
    <row r="371" ht="15"/>
    <row r="372" ht="15"/>
    <row r="373" ht="15"/>
    <row r="374" ht="15"/>
    <row r="394" ht="15"/>
    <row r="395" ht="15"/>
    <row r="396" ht="15"/>
    <row r="397" ht="15"/>
    <row r="398" ht="15"/>
    <row r="399" ht="15"/>
    <row r="400" ht="15"/>
    <row r="401" ht="15"/>
    <row r="402" ht="15"/>
    <row r="404" ht="15"/>
    <row r="405" ht="15"/>
    <row r="406" ht="15"/>
    <row r="407" ht="15"/>
    <row r="408" ht="15"/>
    <row r="409" ht="15"/>
    <row r="410" ht="15"/>
    <row r="419" ht="15"/>
    <row r="420" ht="15"/>
    <row r="421" ht="15"/>
    <row r="422" ht="15"/>
    <row r="423" ht="15"/>
    <row r="424" ht="15"/>
    <row r="425" ht="15"/>
    <row r="426" ht="15"/>
    <row r="427" ht="15"/>
    <row r="428" ht="15"/>
    <row r="429" ht="15"/>
    <row r="430" ht="15"/>
    <row r="431" ht="15"/>
    <row r="432" ht="15"/>
    <row r="433" ht="15"/>
    <row r="442" ht="15"/>
    <row r="443" ht="15"/>
    <row r="444" ht="15"/>
    <row r="445" ht="15"/>
    <row r="446" ht="15"/>
    <row r="447" ht="15"/>
    <row r="448" ht="15"/>
    <row r="469" ht="15"/>
    <row r="470" ht="15"/>
    <row r="471" ht="15"/>
    <row r="472" ht="15"/>
    <row r="473" ht="15"/>
    <row r="474" ht="15"/>
    <row r="475" ht="15"/>
    <row r="476" ht="15"/>
    <row r="477" ht="15"/>
    <row r="478" ht="15"/>
    <row r="479" ht="15"/>
    <row r="480" ht="15"/>
    <row r="538" ht="15"/>
    <row r="539" ht="15"/>
    <row r="540" ht="15"/>
    <row r="541" ht="15"/>
    <row r="542" ht="15"/>
    <row r="543" ht="15"/>
    <row r="544" ht="15"/>
    <row r="545" ht="15"/>
    <row r="546"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18" ht="15"/>
    <row r="619" ht="15"/>
    <row r="620" ht="15"/>
    <row r="621" ht="15"/>
    <row r="622" ht="15"/>
    <row r="623"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4" ht="15"/>
    <row r="715" ht="15"/>
    <row r="716" ht="15"/>
    <row r="717" ht="15"/>
    <row r="718" ht="15"/>
    <row r="719" ht="15"/>
    <row r="720" ht="15"/>
    <row r="721" ht="15"/>
    <row r="722" ht="15"/>
    <row r="723" ht="15"/>
    <row r="724" ht="15"/>
    <row r="725" ht="15"/>
    <row r="726" ht="15"/>
    <row r="728" ht="15"/>
    <row r="729" ht="15"/>
    <row r="730" ht="15"/>
    <row r="731" ht="15"/>
    <row r="732" ht="15"/>
    <row r="733" ht="15"/>
    <row r="739" ht="15"/>
    <row r="740" ht="15"/>
    <row r="741" ht="15"/>
    <row r="742" ht="15"/>
    <row r="769" ht="15"/>
    <row r="770" ht="15"/>
    <row r="771" ht="15"/>
    <row r="772" ht="15"/>
    <row r="773" ht="15"/>
    <row r="774" ht="15"/>
    <row r="784" ht="15"/>
    <row r="785" ht="15"/>
    <row r="786" ht="15"/>
    <row r="787" ht="15"/>
    <row r="788" ht="15"/>
    <row r="789" ht="15"/>
    <row r="790" ht="15"/>
    <row r="791" ht="15"/>
    <row r="792" ht="15"/>
    <row r="793"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909" ht="15"/>
    <row r="910" ht="15"/>
    <row r="911" ht="15"/>
    <row r="912" ht="15"/>
    <row r="913" ht="15"/>
    <row r="914" ht="15"/>
    <row r="915" ht="15"/>
    <row r="916" ht="15"/>
    <row r="917" ht="15"/>
    <row r="918" ht="15"/>
    <row r="921" ht="15"/>
    <row r="922"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94" ht="15"/>
    <row r="995" ht="15"/>
    <row r="996" ht="15"/>
    <row r="997" ht="15"/>
    <row r="998" ht="15"/>
    <row r="999" ht="15"/>
    <row r="1000" ht="15"/>
  </sheetData>
  <sheetProtection password="D9BE" sheet="1" selectLockedCells="1"/>
  <mergeCells count="8">
    <mergeCell ref="A9:BC9"/>
    <mergeCell ref="C138:BC138"/>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7">
      <formula1>IF(E137="Select",-1,IF(E137="At Par",0,0))</formula1>
      <formula2>IF(E137="Select",-1,IF(E137="At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7">
      <formula1>0</formula1>
      <formula2>IF(E137&lt;&gt;"Select",99.9,0)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7">
      <formula1>0</formula1>
      <formula2>99.9</formula2>
    </dataValidation>
    <dataValidation type="list" allowBlank="1" showInputMessage="1" showErrorMessage="1" sqref="E137">
      <formula1>"Select, Excess (+), Less (-)"</formula1>
    </dataValidation>
    <dataValidation type="decimal" allowBlank="1" showInputMessage="1" showErrorMessage="1" promptTitle="Rate Entry" prompt="Please enter VAT charges in Rupees for this item. " errorTitle="Invaid Entry" error="Only Numeric Values are allowed. " sqref="M14:M135">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Units" prompt="Please enter Units in text" sqref="E13"/>
    <dataValidation type="list" allowBlank="1" showInputMessage="1" showErrorMessage="1" sqref="L128 L129 L130 L131 L132 L133 L13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3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3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5">
      <formula1>0</formula1>
      <formula2>999999999999999</formula2>
    </dataValidation>
    <dataValidation allowBlank="1" showInputMessage="1" showErrorMessage="1" promptTitle="Itemcode/Make" prompt="Please enter text" sqref="C13:C135"/>
    <dataValidation type="decimal" allowBlank="1" showInputMessage="1" showErrorMessage="1" errorTitle="Invalid Entry" error="Only Numeric Values are allowed. " sqref="A13:A135">
      <formula1>0</formula1>
      <formula2>999999999999999</formula2>
    </dataValidation>
    <dataValidation type="list" showInputMessage="1" showErrorMessage="1" sqref="I13:I135">
      <formula1>"Excess(+), Less(-)"</formula1>
    </dataValidation>
    <dataValidation allowBlank="1" showInputMessage="1" showErrorMessage="1" promptTitle="Addition / Deduction" prompt="Please Choose the correct One" sqref="J13:J135"/>
    <dataValidation type="list" allowBlank="1" showInputMessage="1" showErrorMessage="1" sqref="C2">
      <formula1>"Normal, SingleWindow, Alternate"</formula1>
    </dataValidation>
    <dataValidation type="list" allowBlank="1" showInputMessage="1" showErrorMessage="1" sqref="K13:K135">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93" t="s">
        <v>3</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2019-01-10T06:51:32Z</cp:lastPrinted>
  <dcterms:created xsi:type="dcterms:W3CDTF">2009-01-30T06:42:42Z</dcterms:created>
  <dcterms:modified xsi:type="dcterms:W3CDTF">2019-02-21T05:17:56Z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