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88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'BoQ1'!$A$1:$BC$165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<sst xmlns="http://schemas.openxmlformats.org/spreadsheetml/2006/main" count="1041" uniqueCount="373">
  <si>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</si>
  <si>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</si>
  <si>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</si>
  <si>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</si>
  <si>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</si>
  <si>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</si>
  <si>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</si>
  <si>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</si>
  <si>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</si>
  <si>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</si>
  <si>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</si>
  <si>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</si>
  <si>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</si>
  <si>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</si>
  <si>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</si>
  <si>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</si>
  <si>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</si>
  <si>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</si>
  <si>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</si>
  <si>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</si>
  <si>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</si>
  <si>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</si>
  <si>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</si>
  <si>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</si>
  <si>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</si>
  <si>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</si>
  <si>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</si>
  <si>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</si>
  <si>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</si>
  <si>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</si>
  <si>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</si>
  <si>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</si>
  <si>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</si>
  <si>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</si>
  <si>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</si>
  <si>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</si>
  <si>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</si>
  <si>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</si>
  <si>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</si>
  <si>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</si>
  <si>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</si>
  <si>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</si>
  <si>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</si>
  <si>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</si>
  <si>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</si>
  <si>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</si>
  <si>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</si>
  <si>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</si>
  <si>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</si>
  <si>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</si>
  <si>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</si>
  <si>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</si>
  <si>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</si>
  <si>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</si>
  <si>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</si>
  <si>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</si>
  <si>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</si>
  <si>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</si>
  <si>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</si>
  <si>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</si>
  <si>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</si>
  <si>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</si>
  <si>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</si>
  <si>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</si>
  <si>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</si>
  <si>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</si>
  <si>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</si>
  <si>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</si>
  <si>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</si>
  <si>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</si>
  <si>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</si>
  <si>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</si>
  <si>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</si>
  <si>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</si>
  <si>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</si>
  <si>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</si>
  <si>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</si>
  <si>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</si>
  <si>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</si>
  <si>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</si>
  <si>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</si>
  <si>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</si>
  <si>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</si>
  <si>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</si>
  <si>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</si>
  <si>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</si>
  <si>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</si>
  <si>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</si>
  <si>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</si>
  <si>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</si>
  <si>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</si>
  <si>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</si>
  <si>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</si>
  <si>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</si>
  <si>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</si>
  <si>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</si>
  <si>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</si>
  <si>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</si>
  <si>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</si>
  <si>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</si>
  <si>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</si>
  <si>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</si>
  <si>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</si>
  <si>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</si>
  <si>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</si>
  <si>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</si>
  <si>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</si>
  <si>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</si>
  <si>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</si>
  <si>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</si>
  <si>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</si>
  <si>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</si>
  <si>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</si>
  <si>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</si>
  <si>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</si>
  <si>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Mtr.</t>
  </si>
  <si>
    <t>BI01010001010000000000000515BI0100001113</t>
  </si>
  <si>
    <t>BI01010001010000000000000515BI0100001114</t>
  </si>
  <si>
    <t>Civil works</t>
  </si>
  <si>
    <t>Each</t>
  </si>
  <si>
    <t>SqM</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</si>
  <si>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</si>
  <si>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</si>
  <si>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</si>
  <si>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</si>
  <si>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</si>
  <si>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</si>
  <si>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</si>
  <si>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</si>
  <si>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</si>
  <si>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INR  Ninety Four Thousand Two Hundred &amp; Thirty  Only</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</si>
  <si>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</si>
  <si>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</si>
  <si>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</si>
  <si>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</si>
  <si>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</si>
  <si>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</si>
  <si>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</si>
  <si>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</si>
  <si>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</si>
  <si>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mtr</t>
  </si>
  <si>
    <t>set</t>
  </si>
  <si>
    <t>each</t>
  </si>
  <si>
    <t xml:space="preserve">Tender Inviting Authority: The Additional Chief Engineer,  W.B.P.H&amp;.I.D.Corpn. Ltd. </t>
  </si>
  <si>
    <t>Iron butt hinges of approved quality fitted and fixed with steel screws, with ISI mark 100mm X 50mm X 1.25mm</t>
  </si>
  <si>
    <t>Anodised aluminium barrel / tower /socket bolt (full covered) of approved manufractured from extructed section conforming to I.S. 204/74 fitted with cadmium plated screws. 300 mm long X 10mm dia bolt.</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</si>
  <si>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</si>
  <si>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</si>
  <si>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</si>
  <si>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</si>
  <si>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</si>
  <si>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</si>
  <si>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</si>
  <si>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</si>
  <si>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</si>
  <si>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</si>
  <si>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</si>
  <si>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</si>
  <si>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</si>
  <si>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</si>
  <si>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</si>
  <si>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</si>
  <si>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</si>
  <si>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</si>
  <si>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</si>
  <si>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</si>
  <si>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</si>
  <si>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</si>
  <si>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</si>
  <si>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</si>
  <si>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</si>
  <si>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</si>
  <si>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</si>
  <si>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</si>
  <si>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</si>
  <si>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</si>
  <si>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</si>
  <si>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</si>
  <si>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</si>
  <si>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</si>
  <si>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</si>
  <si>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</si>
  <si>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</si>
  <si>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</si>
  <si>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</si>
  <si>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</si>
  <si>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</si>
  <si>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</si>
  <si>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</si>
  <si>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</si>
  <si>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</si>
  <si>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</si>
  <si>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</si>
  <si>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</si>
  <si>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</si>
  <si>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</si>
  <si>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</si>
  <si>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</si>
  <si>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</si>
  <si>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</si>
  <si>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</si>
  <si>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</si>
  <si>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</si>
  <si>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</si>
  <si>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</si>
  <si>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</si>
  <si>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</si>
  <si>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</si>
  <si>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</si>
  <si>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</si>
  <si>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</si>
  <si>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</si>
  <si>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</si>
  <si>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</si>
  <si>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</si>
  <si>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Regrading mouth of down pipe for easy out let of rain water including cement plaster (1:3) including cutting slope and mending damages. (Cement 57.0 Kg/100 Nos)</t>
  </si>
  <si>
    <t>Removing loose scales, blisters etc. from old painted surface and thoroughly smoothening the surface to make the same suitable for receiving fresh coat of paint</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</si>
  <si>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</si>
  <si>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Labour for taking out door and window frame including shutter for repair or replacement of different parts of the frame &amp; refixing the same including mending good all damaes complete. (Concrete and brick work for mending damage will be paid separately)
(b) Above area 2.5 Sq.m</t>
  </si>
  <si>
    <t>Dismantling artificial stone flooring upto 50 mm.
thick by carefully chiselling without damaging
the base and removing rubbish as directed within a lead of 75 m. (a) In ground floor including roof.</t>
  </si>
  <si>
    <t>Scraping and removing greasy soot from walls or ceiling of kitchen or similar smoke affected rooms and preparing the surface.</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</si>
  <si>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</si>
  <si>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Dismantling R.C. floor, roof, beams etc. including cutting rods and removing rubbish as directed within a lead of 75 m. including stacking of steel bars.
GROUND FLOOR</t>
  </si>
  <si>
    <t>Dismantling R.C. floor, roof, beams etc. including cutting rods and removing rubbish as directed within a lead of 75 m. including stacking of steel bars.
FIRST FLOOR</t>
  </si>
  <si>
    <t>Dismantling all types of masonry excepting cement concrete plain or reinforced, stacking serviceable materials at site and removing rubbish as directed within a lead of 75 m. (a) In ground floor including roof.
GROUND FLOOR</t>
  </si>
  <si>
    <t>Dismantling all types of masonry excepting cement concrete plain or reinforced, stacking serviceable materials at site and removing rubbish as directed within a lead of 75 m. (a) In ground floor including roof.
FIRST FLOOR</t>
  </si>
  <si>
    <t>Cement concrete (1:1.5:3) with graded stone chips 5.6 mm size with hexagonal square mesh wire netting, I.R.C. fabric mesh or X.P. M. fitted and fixed after tying the existing reinforcement on concrete without distributing the same and with proper scarping and cleaning the reinforcement and disturbed concrete with wire brush etc. after applying a coat of cement including the cost of wire netting I.R.C or X. P. M. &amp; cost of all handling and scaffolding complete as per direction of Engineer-in -charge.a) 20 mm thick</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</si>
  <si>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a) 25mm to 30mm thick wooden shuttering as per decision and direction of E.I.C
(a) 25 mm to 30 mm thick wooden shuttering as per decision &amp; direction of Engineer-In-Charge.</t>
  </si>
  <si>
    <t>Ordinary Cement concrete (mix 1:1.5:3) with graded stone chips (20 mm nominal size) excluding shuttering and reinforcement if any, in ground floor
as per relevant IS codes.</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</si>
  <si>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everyintersection, complete as per drawing and direction.(a) For works in foundation and upto roof of ground floor/upto 4 m(i) Tor steel/Mild Steel
I. SAIL/ TATA/RINL</t>
  </si>
  <si>
    <t>Brick work with 1st class bricks in cement mortar (1:6)
(b) In superstructure, ground floor</t>
  </si>
  <si>
    <t>125 mm. thick brick work with 1st class bricks in cement mortar (1:4).</t>
  </si>
  <si>
    <t>Supplying and laying true to line and level Double Charge Vitrified Tiles of approved brand conforming to IS 15622:2006 (Group B I a) and tested as per IS 13630:2006 (relevant parts) [Non-modular sizes for tiles with Water Absorption(av.)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(a) ln Ground FIoor:(size not Iess than 600mmX 600 mm X 9.5mm thick)</t>
  </si>
  <si>
    <t>Ordinary Cement concrete (mix 1:2:4) with graded stone chips (6mm nominal size) excluding shuttering and reinforcement,if any, in gound floor as per relevant IS codes.Pakur variety</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</si>
  <si>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</si>
  <si>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</si>
  <si>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Dismantling all types of plain cement concrete
works, stacking serviceable materials at site and
removing rubbish as directed within a lead of 75m.
In ground floor including roof. (a) upto 150 mm. Thick</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</si>
  <si>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</si>
  <si>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@2.0kg/Sq.m]
FIRST FLOOR</t>
  </si>
  <si>
    <t>Supplying, fitting &amp; fixing 1st quality Ceramic tiles in walls and floors to match with the existing work &amp; 4 nos. of key stones (10mm) fixed with araldite at the back of each tile &amp;finishing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2.91Kg/Sq.m &amp; joint filling using white cement slurry @0.20kg/Sq.m.
(a) Area of each tile upto 0.09 Sq.m
(i) Coloured decorative
GROUND FLOOR</t>
  </si>
  <si>
    <t>Supplying, fitting &amp; fixing 1st quality Ceramic tiles in walls and floors to match with the existing work &amp; 4 nos. of key stones (10mm) fixed with araldite at the back of each tile &amp;finishing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2.91Kg/Sq.m &amp; joint filling using white cement slurry @
0.20kg/Sq.m.
(a) Area of each tile upto 0.09 Sq.m
(i) Coloured decorative
FIRST FLOOR</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</si>
  <si>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0.20kg/Sq.m.(a) Area of each tile upto 0.09 Sq.m (i) Coloured decorative
GROUND FLOOR
</t>
  </si>
  <si>
    <t xml:space="preserve">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0.20kg/Sq.m.(a) Area of each tile upto 0.09 Sq.m (i) Coloured decorative
FIRST FLOOR
</t>
  </si>
  <si>
    <t>Labour for taking out door and window frame including shutter for repair or replacement of different parts of the frame &amp; refixing the same including mending good all damaes complete. (Concrete and brick work for mending damage will be paid separately) (b) Above area 2.5 Sq.m</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</si>
  <si>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</si>
  <si>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</si>
  <si>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complete, including fitting, fixing shutters inposition but excluding the cost of hinges andother fittings in ground floor.(a) 35 mm thick shutters (single leaf)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</si>
  <si>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complete, including fitting, fixing shutters inposition but excluding the cost of hinges andother fittings in ground floor.(a) 35 mm thick shutters (single leaf)
FIRST FLOOR</t>
  </si>
  <si>
    <t>Panel (made of single plank) of door and window shutters to design as directed: In Ground Floor (Payment to be made on area of exposed new work). (In case of non-supply of single plank penal rate of reduction to a maximum of 30% will be made).(ii) 19mm thick panel of 30cm to 45cm width (a) Ordinary Teak Wood.
GROUND FLOOR</t>
  </si>
  <si>
    <t>Panel (made of single plank) of door and window shutters to design as directed: In Ground Floor (Payment to be made on area of exposed new work). (In case of non-supply of single plank penal rate of reduction to a maximum of 30% will be made).(ii) 19mm thick panel of 30cm to 45cm width (a) Ordinary Teak Wood.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</si>
  <si>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</si>
  <si>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</si>
  <si>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
FIRST FLOOR</t>
  </si>
  <si>
    <t>Stripping off worn out plaster and raking out
joints of walls, celings etc. upto any height and in
any floor including removing rubbish within a
lead of 75m as directed.</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</si>
  <si>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 b)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</si>
  <si>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</si>
  <si>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plaster(Inside )GROUND FLOOR</t>
  </si>
  <si>
    <t>Net Cement Punning above 1.5mm thick in Wall dado,Window Sill Floor and Drain etc Note Cement 0.152 cum 100 Sqmts</t>
  </si>
  <si>
    <t>Rendering the Surface of walls and ceiling with White Cement base WATER PROOF wall putty of approved make &amp; brand.(1.5 mm thick)
GROUND FLOOR</t>
  </si>
  <si>
    <t>Rendering the Surface of walls and ceiling with White Cement base WATER PROOF wall putty of approved make &amp; brand.(1.5 mm thick)
FIRST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</si>
  <si>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 (b) Two Coats
ii) Solvent based interior grade Acrylic Primer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</si>
  <si>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GROUND FLOOR (External surface)</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</si>
  <si>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FIRST FLOOR  (External surface)</t>
  </si>
  <si>
    <t>Applying Acrylic Emulsion Paint of approved make and brand on walls and ceiling including sand papering in intermediate coats including putty (to be done under specific instruction of Superintending Engineer) :
(Two coats) ii) Luxury Quality</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</si>
  <si>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GROUND FLOOR(External surface)</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</si>
  <si>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FIRST FLOOR  (External surface)</t>
  </si>
  <si>
    <t>(a) Primming One coat on Timber or Plaster surface with Synthetic Oil bound Primer of approved Quality inclusing smooting surface by sand Papering etc</t>
  </si>
  <si>
    <t>(b) Priming one coat on steel or other metal surface with synthetic oil bound primer of approved quality including smoothening surfaces by sand papering etc.</t>
  </si>
  <si>
    <t xml:space="preserve">(A)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 </t>
  </si>
  <si>
    <t>(b) Painting with best quality synthetic enamel paint of approved make and brand including smoothening surface by sand papering etc. including using of approved putty etc. on the surface, if necessaryb) iv)  On Steel and other  Metal Surface Two coat  with any shade except white</t>
  </si>
  <si>
    <t>a) M.S.or W.I. Ornamental grill of approved design joints continuously welded with M.S,W.I. Flats and bars of windows, railing etc. fitted and fixed with necessary screws and lugs in ground floor.(i) Grill weighing above 10 Kg./sq.mtr and up to 16 Kg./sq. mtr. GROUND FLOOR</t>
  </si>
  <si>
    <t xml:space="preserve">
supplying,fitting and Fixing MS Clamps for Door and Window frame made of Flat bend Bar , end bifurcated with necessary screws etc by cement concrete (1:2:4) as per direction.(Cost of Concrete will be paid Seperately) (a)40mm x 6mm ,250 mm length</t>
  </si>
  <si>
    <t>i) Iron hasp bolt of approved quality fitted and fixed complete (oxidised) with 16mm dia rod with centre bolt and round fitting.250mm long</t>
  </si>
  <si>
    <t>(ii) Door stopper (Anodised aluminium)</t>
  </si>
  <si>
    <t>Anodised aliminium D-type handle of approved quality manufactured from extruded section conforming to I.S. specification (I.S. 230/72) fitted and fixed complete:(a) With continuous plate base (Hexagonal / Round rod)(v) 125 mm grip x 12 mm dia rod.</t>
  </si>
  <si>
    <t>(a) Supplying 'Godrej' mortice lock chromium plated with latch and keys 4 levers, including fitting and fixing complete</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</si>
  <si>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paint.(ii)  550 mm X 400 mm size </t>
  </si>
  <si>
    <t>Supplying, fitting and fixing Anglo-Indian W.C. in white glazed vitreouschina ware of approved make complete in position with necessary bolts,nuts etc. (a) With 'P' trap (with vent)</t>
  </si>
  <si>
    <t>Supplying, fitting and fixing 10 litre white glazed vitreous chinaware ofapprove low-down cistern of approved make with either side or bottom inlet, side overflow, brackets complete with all internal fittings. (Model Code No. S1060106 of CERA or equivalent.) White</t>
  </si>
  <si>
    <t>Supplying, fitting and fixing Closet seat of approved make with lid and C.P.hinges, rubber buffer and brass screws complete.(b) Anglo Indian
(ii) Plastic (hallow type) white</t>
  </si>
  <si>
    <t>Supplying, fitting and fixing towel rail with two brackets.       (a) C.P. over brass 25 mm dia. and 600 mm long</t>
  </si>
  <si>
    <t>Supplying, fitting and fixing best quality Indian make mirror 5.5 mm thick with silvering as per I.S.I. specifications supported on fibre glass frame of any colour, frame size 550 mm X 400 mm</t>
  </si>
  <si>
    <t>Supplying ,fitting and fixing bib cock or stop cock.
 (f) Hand Shower (Health Faucet) with 1mtr Fexible Tube with Wall Hook(Equivalent to Code No.573 &amp; Model -ALLIED of Jaquar or similar).</t>
  </si>
  <si>
    <t>Supplying ,fitting and fixing bib cock or stop cock.
Chromium plated Bib cock with wall flange (Equivalent to code no. 5047 &amp; model - Florentine of Jaquar or similar brand</t>
  </si>
  <si>
    <t>Supplying ,fitting and fixing bib cock or stop cock.
Chromium plated angular stop cock with wall flange (Equivalent to code no. 5083 &amp; model - Florentine of Jaquar or similar brand</t>
  </si>
  <si>
    <t xml:space="preserve">Supplying ,fitting and fixing bib cock or stop cock.
Supplying , Fitting &amp; Fixing pillar cock of approved make (a) CP Pillar cock -15 mm (code no. 5011 &amp; model FLORENTINE of JAQUAR or equivalent </t>
  </si>
  <si>
    <t>Supplying ,fitting and fixing bib cock or stop cock.
Supplying, Fitting , Fixing approved brand P.V.C CONNECTOR white flexible , with both ends coupling with heavy brass C.P. Nut , 15 mm Dia    900 mm Long</t>
  </si>
  <si>
    <t>Supplying, fitting and fixing shower of approved brand and make.
(I) Chromium plated round shower with revolving joint 100 mm dia with rubid cleaning system (equivalent to code no. 542(N) &amp; model - tropical / sumthing special of ESSCO or similar brand</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</si>
  <si>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</si>
  <si>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</si>
  <si>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</si>
  <si>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Bend(T.S.)  110 mm</t>
  </si>
  <si>
    <t xml:space="preserve">Supply of UPVC pipes (B Type) and fittings conforming to IS-13592-1992
(B) Fittings
(iv) Vent Cowl 110 mm </t>
  </si>
  <si>
    <t>Supply of UPVC pipes (B Type) and fittings conforming to IS-13592-1992
(B) Fittings
Pipe Clip 110 mm</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</si>
  <si>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</si>
  <si>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 </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</si>
  <si>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(iii) 160 mm. Dia.</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</si>
  <si>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(iii) 160 mm. Dia.</t>
  </si>
  <si>
    <t>Supplying, fitting and fixing C.I. square jalli.
(ii)  150 mm</t>
  </si>
  <si>
    <t>Suppling fitting fixing soap holder a)PTMT (Prayag or Equivelent)</t>
  </si>
  <si>
    <t>Supply &amp; fixing 415 volt 32 A TPN switch in S.S. enclosure with HRC fuses onLS &amp; NL to be fixed on angle frame on wall including earthing attachment.(LT/Seimens)</t>
  </si>
  <si>
    <t>S&amp;F 32A , 240v DP with fuse on L &amp;N Main switch on flat iron frame on wall  (Havells)</t>
  </si>
  <si>
    <t xml:space="preserve">Supply &amp; fixing 415V 200A capacity MS (16SWG) Busbar Chamber having dimension of (500x150mm) to be fixed on iron frame on wall consisting of 4 nos cupper bars of size (4x20x5mm). 
</t>
  </si>
  <si>
    <t>Supply &amp; fixing 4 way double door horizontal TPN MCB DB with Ss enclosure  (HavellscatnoDHDPTHODRW04)(Havells/L&amp;T) concealed in wall after cutting the wall &amp; mending good the damages to original finish with earthing attachment comprising with the following.                                                                                                                      a) 63A Four Pole MCB isolator                            -- -1 No.                                                                                     c)6 to 32 A range SP MCB.                           --- 9 Nos.</t>
  </si>
  <si>
    <t>Supply &amp; fixing SPN MCB DB (2+8) WAY (Make Havells/ L&amp;T/) with S.S. Enclosure concealed in wall after cutting wall &amp; mending good the damages &amp; earthing attachment comprising with the following:                                                                                             a) 40 A DP isolator - 1 No.                                                                                                      b) 6 to 16 A range SPMCB - 8 Nos.</t>
  </si>
  <si>
    <t>Supply &amp; fixing SPN MCB DB (2+6) WAY (Make Havells/ Seimens/ABB) with S.S. Enclosure (DHDPSNODRW06) concealed in wall after cutting wall &amp; mending good the damages &amp; earthing attachment comprising with the following:                                                                                                                a) 40 A   DP isolator - 1 No.                                                                                                      b) 6 to 16 A range SPMCB - 6 Nos.</t>
  </si>
  <si>
    <t>Supply &amp; fixing SPN MCB DB (2+4) WAY (Make Havells/ Seimens/ABB) with S.S. Enclosure (DHDPSNODRW04) concealed in wall after cutting wall &amp; mending good the damages &amp; earthing attachment comprising with the following:                                                                                                                a) 32 A   DP isolator - 1 No.                                                                                                      b) 6 to 16 A range SPMCB - 4 Nos.</t>
  </si>
  <si>
    <t xml:space="preserve">Supply &amp; Fixing FP encloser(Havells/L&amp; T) concealed in wall &amp; mending good the damages to original finish incl. earthing attachment comprising with the following:
a) 32 DP MCB Isolator (Havells) - 1 nos                             b) 6-16 A SP MCB - 2 nos  (Roof light &amp; Stair light)
</t>
  </si>
  <si>
    <t>Cutting Channel of size (40 mm x 40 mm) on masonry wall byElectric operated cutting machine incl. supplying &amp; fixingheavy gauge 19 mm, 3 mm thick Polythene pipe by means ofanchoring chemical (Hilti/Sika) and GI 'U' hooks of 8 SWGincl. supplying and drawing 18 SWG GI wire as Fish wire andmending good damages to original finish by using own toolsand tackles</t>
  </si>
  <si>
    <t>Supply and fixing 1.1 KV grade single core stranded FR PVC insulated &amp;unsheted single core stranded copper wire in the prelaid polythene pipe  and by the prelaid GI fish wire and making nece connection
a) 2 x 2.5 + 1x1.5 sq mm (P/P plug/computer )</t>
  </si>
  <si>
    <t>Supply and fixing 1.1 KV grade single core stranded FR PVC insulated &amp;unsheted single core stranded copper wire in the prelaid polythene pipe  and by the prelaid GI fish wire and making nece connection
b) 2 X 4 + 1 X 2.5 Sqmm.(AC &amp;SPN)</t>
  </si>
  <si>
    <t>Supply and fixing 1.1 KV grade single core stranded FR PVC insulated &amp;unsheted single core stranded copper wire in the prelaid polythene pipe  and by the prelaid GI fish wire and making nece connection
c)( 2 x 6 + 1 x 4) sq mm (SPNDB)</t>
  </si>
  <si>
    <t>Supply and fixing 1.1 KV grade single core stranded FR PVC insulated &amp;unsheted single core stranded copper wire in the prelaid polythene pipe  and by the prelaid GI fish wire and making nece connection
d) 4 x 10+ 2x6 sq mm (TPN)</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</si>
  <si>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sqmm)single core stranded 'FR' PVC insulated &amp; unsheathedcopper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concealed)AVE RUN 6 MTR</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</si>
  <si>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concealed)AVE RUN 8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</si>
  <si>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</si>
  <si>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3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</si>
  <si>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c) Ave 4.5 mtr</t>
  </si>
  <si>
    <t>Supply &amp; Fixing 240V, Modular Socket (2 Module) type fan regulator (Step type) (Brand approved by EIC) on existing Modular GI switch board with top cover plate incl. making necy. connections etc.</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</si>
  <si>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</si>
  <si>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Supply &amp; Fixing 240 V, 25 A, 3 pin Modular type plug socket (Brand approved by EIC), without plug top and switch with 2 Module GI Modular type switch board with top cover plate flushed in wall and making necy. connections with PVC Cu wire and earth continuity wire.</t>
  </si>
  <si>
    <t>Supplying &amp; Fixing bulk head light fitting (Havells make) with diecast aluminium housing &amp; frosted glass on wall/ceiling incl. S&amp;F8watt CFL   complete set.</t>
  </si>
  <si>
    <t>Supply &amp; fixing computer plug board modular type of 12 module GI box with cover plate recessed in wall comprising with the following (Legrand/Cabtree)   ----- 
a) 6/16A socket &amp; 16A switch                     --1 set
b) 6A  socket &amp; 6A switch                            --2 sets</t>
  </si>
  <si>
    <t>Fixing only single /twin fluorescent light fitting complete with all accessories directly on wall/ceiling/HW round block and suitable size of MS fastener</t>
  </si>
  <si>
    <t>Fixing only fluorescent light fitting suspended 25 cm bellow the ceiling with 2 No. 20 mm dia EI conduit (14 SWG) supports incl.S&amp;F EI conduit, ball socket/socket type ceiling plate and connecting the length of PVC insulated wire and painting etc. as required  2x24/0.20 mm(1.5sqmm) flexible copper wire of 1.10 mt. length.</t>
  </si>
  <si>
    <t>Supplying &amp; Fixing 240 V AC/DC superior type Multitune (min 10 nos. tune) Call Bell (Anchor) with selector switch forsingle/Multi Tunes mode, Battery operated on HW boardincl. S&amp;F HW board</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</si>
  <si>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</si>
  <si>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(9")</t>
  </si>
  <si>
    <t>Laying of cable upto 2 core 6 sqmm on wall/surface   incl. S &amp; F MS saddles with earthing attachment in 1X10 SWG  GI (Hot Dip) Wire, making holes etc. as necy. mending good damages and painting</t>
  </si>
  <si>
    <t xml:space="preserve">Laying of the 2 core 6 sqmm XLPE Al armoured cable incl. 1x 10 SWG G.I. Earth continuity conductor recessed in wall &amp; mending good the damages to original finish
</t>
  </si>
  <si>
    <t xml:space="preserve">Laying  of  2 x 6 sq mmvXLPE /A Cable through U.G. trench with 8 nos brick per meter incl. &amp; filling up the excavated pit &amp; ramming </t>
  </si>
  <si>
    <t>Supply &amp; Fixing 240 V, 16 A,Modular type switch,  on 2 Module GI Modular type switch board with top cover plate flushed in wall incl. S&amp;F switch board and cover plate and making necy. connections</t>
  </si>
  <si>
    <t xml:space="preserve">Supply &amp; laying 40mm dia medium gauge G.I. Pipe(ISI-Medium) for cable protection </t>
  </si>
  <si>
    <t>Supply &amp; fixing compression type gland with brass gland brass ring incl. socketing the ends off by crimping method incl. S/F solderless socket (Dowels make) &amp; jointing ,materials etc                       2 x 6 sq mm  XLPE/A cable</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</si>
  <si>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</si>
  <si>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Providing CC (6:3:1) base block (around the pole) dimension 0.60x.60x.76 mt. above GL neatly cemented finish 3mm thick at the base pole (incl. CC mufing) suitable for alkathene/polythene pipe entry as directed for street light wiring</t>
  </si>
  <si>
    <t>Painting the 9 m ST pole with two coats of aluminium paint of approved make over one coat of R.O primer    incl  preparation of surface by sand paper/emery incl cleaning etc.</t>
  </si>
  <si>
    <t>Supply &amp; fixing (40mmx40mmx6mm) G I Pole clamp with nuts, bolts &amp; washer for holding vertical 40 mm dia G I cable protection pipe from service pole.</t>
  </si>
  <si>
    <t>Fixing only Floodlight Fitting with suitable tie clamps and MS plate for mounting on Pole/Tower or similar structure.</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</si>
  <si>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</si>
  <si>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Supplying and Fixing 200x150x100mm GI water proof looping cable box having hinged GI Top Cover having 4 mm thick with rubber gasketlining, railway type mechanical locking arrangement,earthing terminal with lug etc. of the following sizes as indicated below,Comprising of one 250 V, 15 A Kit-Kat fuse unit, one NL on porcelain insulator etc. and housing the same in pole muffing incl. addition and alteration to the existing CC muffing (6:3:1) after dismantling the damaged looping cable box etc. where necy. incl. painting</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</si>
  <si>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</si>
  <si>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</si>
  <si>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 xml:space="preserve">Supply &amp; delevery of 1.1 Kv grade XLPE Aluminium armoured cable(make Gloster/Mescab/Havells) 2 core 6 sq mm cable
</t>
  </si>
  <si>
    <t xml:space="preserve">Supply  4' single LED type tube light   fitting complete with all acessaries directly on ceiling  with HW round block &amp; suitable size of MS fastener (Crompton, cat no - DIJB12LT8-20, LLT8-20/Havells)     </t>
  </si>
  <si>
    <t xml:space="preserve">Supply  2' single LED type tube light   fitting complete with all acessaries directly on ceiling  with HW round block &amp; suitable size of MS fastener (Crompton/Havells as approved by EIC)     </t>
  </si>
  <si>
    <t>Supply  4' twin LED type tube light   fitting complete with all acessaries directly on ceiling  with HW round block &amp; suitable size of MS fastener(Crompton/Havells as approved by EIC)</t>
  </si>
  <si>
    <t>Supply of 225 mm (9") sweep heavy duty exhaust fan (EPC/ Crompton)</t>
  </si>
  <si>
    <t>Supply of 425 mm (12") sweep heavy duty exhaust fan (EPC/ Crompton)</t>
  </si>
  <si>
    <t xml:space="preserve">Supply of 72 W LED light fitting (make Crompton,  cat no - LSTP-72-CDL/Havells ) </t>
  </si>
  <si>
    <t xml:space="preserve">  Supply &amp; delivery of  45W LED (crompton Cat. No. LSTP-45-CDL/Havells)</t>
  </si>
  <si>
    <t>Supply &amp; fixing  3W LED night Lamp (Crompton/Philps) for batten light points</t>
  </si>
  <si>
    <t>Supply &amp; FIXING of 36 W LED light fitting (make Crompton,  cat no - LCTRH-36-CDL/Havells ) (ENTRANCE)</t>
  </si>
  <si>
    <t xml:space="preserve">Supply &amp; fixing post top light of 40 W LED light fitting (make Crompton,  cat no - LPTO-40-CDL/Havells ) </t>
  </si>
  <si>
    <t>Reparing for existing tube light changing starter,choke,holder &amp; tube light with painting the buttam as necessary</t>
  </si>
  <si>
    <t xml:space="preserve">  Taking down 1200/1400mm swep A C Celling FAN part by part opening changing the bush, bearing and greesing painting the fan as necessary &amp; re fixing</t>
  </si>
  <si>
    <t>Supply &amp; fixing of 1200mm sweep Ceiling Fan (Orient,New Bridge, White, Usha Stricker plus) or equivalent as approved by the EIC,complete with all acessaries Incl S/F necy copper flex wire.</t>
  </si>
  <si>
    <t xml:space="preserve">Supply &amp; delivery at site of swaged type steel tubular swan neck type bend pole of over all length 9 mtr. of section (Bottom - 5m, Middle - 2m, Top - 2m) &amp; outside dia &amp; thickness (Bottom- 139.7x4.50, Middle -114.3x3.65, Top - 88.9x3.25) having approx weight of the pole including sole plate 113 Kg. the top end of the   pole should be reduced to enable fixing of LED fitting . </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</si>
  <si>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</si>
  <si>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CuM</t>
  </si>
  <si>
    <t>M.T.</t>
  </si>
  <si>
    <t>CuM.</t>
  </si>
  <si>
    <t>SQM</t>
  </si>
  <si>
    <t>QTL</t>
  </si>
  <si>
    <t>nos.</t>
  </si>
  <si>
    <t>pts</t>
  </si>
  <si>
    <t>item</t>
  </si>
  <si>
    <t>Set</t>
  </si>
  <si>
    <r>
      <rPr>
        <b/>
        <sz val="12"/>
        <rFont val="Calibri"/>
        <family val="2"/>
      </rPr>
      <t xml:space="preserve">ELECTRICAL WORKS NON SCHUDLE ITEM </t>
    </r>
    <r>
      <rPr>
        <sz val="11"/>
        <rFont val="Calibri"/>
        <family val="2"/>
      </rPr>
      <t xml:space="preserve">
Dismantling the existing damaged wiring including switches, distribution bords etc. with all accessories from wall/ roof  as  directed by the EIC. </t>
    </r>
  </si>
  <si>
    <r>
      <rPr>
        <b/>
        <sz val="12"/>
        <rFont val="Calibri"/>
        <family val="2"/>
      </rPr>
      <t>Electrical Works.</t>
    </r>
    <r>
      <rPr>
        <sz val="11"/>
        <rFont val="Calibri"/>
        <family val="2"/>
      </rPr>
      <t xml:space="preserve">
S &amp; F 415V 63A TPN Switch fuse Unit  with SS enclosure on  Angle frame (make  L &amp; T/Seimens) on wall with nuts bolts etc. incl. S &amp; F 3 nos DIN type HRC fuse.</t>
    </r>
  </si>
  <si>
    <r>
      <rPr>
        <b/>
        <sz val="12"/>
        <rFont val="Calibri"/>
        <family val="2"/>
      </rPr>
      <t>Plumbing &amp; Sanitary</t>
    </r>
    <r>
      <rPr>
        <sz val="11"/>
        <rFont val="Calibri"/>
        <family val="2"/>
      </rPr>
      <t xml:space="preserve">
Supplying, fitting and fixing E.W.C. in white glazed vitreous chinaware of approved make complete in position with necessary bolts, nuts etc. (a) With 'P' trap</t>
    </r>
  </si>
  <si>
    <t xml:space="preserve">Name of Work:Renovation of G+1 storied P.S. Building along with renovation of Labpur P.S. Barrack Building at Labpur Under Birbhum District. </t>
  </si>
  <si>
    <t>Contract No: WBPHIDCL/Addl.CE/NIT- 151(e)/2018-2019  For Sl.No.2  (1st Call)</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</si>
</sst>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 numFmtId="181" formatCode="0.000000"/>
    <numFmt numFmtId="182" formatCode="0.0000000"/>
    <numFmt numFmtId="183" formatCode="0.00000000"/>
    <numFmt numFmtId="184" formatCode="0.000000000"/>
    <numFmt numFmtId="185" formatCode="0.0000000000"/>
    <numFmt numFmtId="186" formatCode="_ * #,##0.000_ ;_ * \-#,##0.000_ ;_ * &quot;-&quot;??_ ;_ @_ "/>
    <numFmt numFmtId="187" formatCode="_ * #,##0.0000_ ;_ * \-#,##0.0000_ ;_ * &quot;-&quot;??_ ;_ @_ "/>
    <numFmt numFmtId="188" formatCode="_ * #,##0.000_ ;_ * \-#,##0.000_ ;_ * &quot;-&quot;???_ ;_ @_ "/>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2"/>
      <color indexed="16"/>
      <name val="Arial"/>
      <family val="2"/>
    </font>
    <font>
      <sz val="11"/>
      <color indexed="31"/>
      <name val="Arial"/>
      <family val="2"/>
    </font>
    <font>
      <b/>
      <sz val="14"/>
      <color indexed="57"/>
      <name val="Arial"/>
      <family val="2"/>
    </font>
    <font>
      <b/>
      <sz val="11"/>
      <color indexed="16"/>
      <name val="Arial"/>
      <family val="2"/>
    </font>
    <font>
      <b/>
      <sz val="11"/>
      <color indexed="18"/>
      <name val="Arial"/>
      <family val="2"/>
    </font>
    <font>
      <sz val="10"/>
      <color indexed="8"/>
      <name val="Courier New"/>
      <family val="3"/>
    </font>
    <font>
      <b/>
      <sz val="11"/>
      <name val="Calibri"/>
      <family val="2"/>
    </font>
    <font>
      <sz val="10"/>
      <name val="Calibri"/>
      <family val="2"/>
    </font>
    <font>
      <sz val="10"/>
      <color indexed="23"/>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b/>
      <sz val="11"/>
      <color rgb="FF000066"/>
      <name val="Arial"/>
      <family val="2"/>
    </font>
    <font>
      <sz val="10"/>
      <color rgb="FF000000"/>
      <name val="Courier New"/>
      <family val="3"/>
    </font>
    <font>
      <sz val="11"/>
      <color rgb="FF000000"/>
      <name val="Calibri"/>
      <family val="2"/>
    </font>
    <font>
      <sz val="10"/>
      <color theme="0" tint="-0.4999699890613556"/>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color indexed="63"/>
      </left>
      <right style="thin"/>
      <top style="thin"/>
      <bottom>
        <color indexed="63"/>
      </bottom>
    </border>
    <border>
      <left style="thin"/>
      <right/>
      <top style="thin"/>
      <bottom/>
    </border>
    <border>
      <left>
        <color indexed="63"/>
      </left>
      <right>
        <color indexed="63"/>
      </right>
      <top style="thin"/>
      <bottom>
        <color indexed="63"/>
      </bottom>
    </border>
    <border>
      <left style="thin"/>
      <right/>
      <top/>
      <bottom style="thin"/>
    </border>
    <border>
      <left style="thin"/>
      <right style="thin"/>
      <top>
        <color indexed="63"/>
      </top>
      <bottom style="thin"/>
    </border>
    <border>
      <left>
        <color indexed="63"/>
      </left>
      <right>
        <color indexed="63"/>
      </right>
      <top>
        <color indexed="63"/>
      </top>
      <bottom style="thin"/>
    </border>
    <border>
      <left/>
      <right style="thin"/>
      <top>
        <color indexed="63"/>
      </top>
      <bottom style="thin"/>
    </border>
    <border>
      <left style="thin"/>
      <right style="medium"/>
      <top style="thin"/>
      <bottom style="thin"/>
    </border>
    <border>
      <left/>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5">
    <xf numFmtId="0" fontId="0" fillId="0" borderId="0" xfId="0" applyFont="1" applyAlignment="1">
      <alignment/>
    </xf>
    <xf numFmtId="0" fontId="3" fillId="0" borderId="0" xfId="58" applyNumberFormat="1" applyFont="1" applyFill="1" applyBorder="1" applyAlignment="1">
      <alignment vertical="center"/>
      <protection/>
    </xf>
    <xf numFmtId="0" fontId="68" fillId="0" borderId="0" xfId="58" applyNumberFormat="1" applyFont="1" applyFill="1" applyBorder="1" applyAlignment="1" applyProtection="1">
      <alignment vertical="center"/>
      <protection locked="0"/>
    </xf>
    <xf numFmtId="0" fontId="68"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9"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8"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8"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8"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8"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8" fillId="0" borderId="0" xfId="58" applyNumberFormat="1" applyFont="1" applyFill="1" applyAlignment="1" applyProtection="1">
      <alignment vertical="top"/>
      <protection/>
    </xf>
    <xf numFmtId="0" fontId="0" fillId="0" borderId="0" xfId="58" applyNumberFormat="1" applyFill="1">
      <alignment/>
      <protection/>
    </xf>
    <xf numFmtId="0" fontId="70" fillId="0" borderId="0" xfId="58" applyNumberFormat="1" applyFont="1" applyFill="1">
      <alignment/>
      <protection/>
    </xf>
    <xf numFmtId="0" fontId="71" fillId="0" borderId="0" xfId="63" applyNumberFormat="1" applyFont="1" applyFill="1" applyBorder="1" applyAlignment="1" applyProtection="1">
      <alignment horizontal="center" vertical="center"/>
      <protection/>
    </xf>
    <xf numFmtId="0" fontId="2" fillId="0" borderId="12" xfId="63" applyNumberFormat="1" applyFont="1" applyFill="1" applyBorder="1" applyAlignment="1" applyProtection="1">
      <alignment horizontal="left" vertical="top" wrapText="1"/>
      <protection/>
    </xf>
    <xf numFmtId="0" fontId="3" fillId="0" borderId="11" xfId="63" applyNumberFormat="1" applyFont="1" applyFill="1" applyBorder="1" applyAlignment="1">
      <alignment vertical="top" wrapText="1"/>
      <protection/>
    </xf>
    <xf numFmtId="0" fontId="2" fillId="0" borderId="11" xfId="63" applyNumberFormat="1" applyFont="1" applyFill="1" applyBorder="1" applyAlignment="1">
      <alignment horizontal="left" vertical="top"/>
      <protection/>
    </xf>
    <xf numFmtId="0" fontId="2" fillId="0" borderId="12" xfId="63" applyNumberFormat="1" applyFont="1" applyFill="1" applyBorder="1" applyAlignment="1">
      <alignment horizontal="left" vertical="top"/>
      <protection/>
    </xf>
    <xf numFmtId="0" fontId="14" fillId="0" borderId="10" xfId="63" applyNumberFormat="1" applyFont="1" applyFill="1" applyBorder="1" applyAlignment="1" applyProtection="1">
      <alignment vertical="center" wrapText="1"/>
      <protection locked="0"/>
    </xf>
    <xf numFmtId="0" fontId="72" fillId="33" borderId="10" xfId="63" applyNumberFormat="1" applyFont="1" applyFill="1" applyBorder="1" applyAlignment="1" applyProtection="1">
      <alignment vertical="center" wrapText="1"/>
      <protection locked="0"/>
    </xf>
    <xf numFmtId="0" fontId="73" fillId="0" borderId="10" xfId="63" applyNumberFormat="1" applyFont="1" applyFill="1" applyBorder="1" applyAlignment="1">
      <alignment vertical="top"/>
      <protection/>
    </xf>
    <xf numFmtId="0" fontId="13" fillId="0" borderId="10" xfId="63"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3" applyNumberFormat="1" applyFont="1" applyFill="1" applyBorder="1" applyAlignment="1" applyProtection="1">
      <alignment vertical="center" wrapText="1"/>
      <protection/>
    </xf>
    <xf numFmtId="0" fontId="11" fillId="0" borderId="0" xfId="63" applyNumberFormat="1" applyFill="1">
      <alignment/>
      <protection/>
    </xf>
    <xf numFmtId="2" fontId="74" fillId="0" borderId="11" xfId="63" applyNumberFormat="1" applyFont="1" applyFill="1" applyBorder="1" applyAlignment="1">
      <alignment vertical="top"/>
      <protection/>
    </xf>
    <xf numFmtId="10" fontId="75" fillId="33" borderId="10" xfId="68" applyNumberFormat="1" applyFont="1" applyFill="1" applyBorder="1" applyAlignment="1" applyProtection="1">
      <alignment horizontal="center" vertical="center"/>
      <protection locked="0"/>
    </xf>
    <xf numFmtId="2" fontId="6" fillId="0" borderId="13" xfId="63" applyNumberFormat="1" applyFont="1" applyFill="1" applyBorder="1" applyAlignment="1">
      <alignment horizontal="right" vertical="top"/>
      <protection/>
    </xf>
    <xf numFmtId="0" fontId="17" fillId="0" borderId="11" xfId="63" applyNumberFormat="1" applyFont="1" applyFill="1" applyBorder="1" applyAlignment="1">
      <alignment vertical="top" wrapText="1"/>
      <protection/>
    </xf>
    <xf numFmtId="0" fontId="3" fillId="0" borderId="11" xfId="63"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1" xfId="58" applyNumberFormat="1" applyFont="1" applyFill="1" applyBorder="1" applyAlignment="1" applyProtection="1">
      <alignment horizontal="center" vertical="center" wrapText="1" readingOrder="1"/>
      <protection locked="0"/>
    </xf>
    <xf numFmtId="0" fontId="3" fillId="0" borderId="11" xfId="63" applyNumberFormat="1" applyFont="1" applyFill="1" applyBorder="1" applyAlignment="1">
      <alignment vertical="center" wrapText="1" readingOrder="1"/>
      <protection/>
    </xf>
    <xf numFmtId="0" fontId="2" fillId="0" borderId="14" xfId="58" applyNumberFormat="1" applyFont="1" applyFill="1" applyBorder="1" applyAlignment="1">
      <alignment horizontal="center" vertical="top" wrapText="1"/>
      <protection/>
    </xf>
    <xf numFmtId="0" fontId="2" fillId="0" borderId="13" xfId="58" applyNumberFormat="1" applyFont="1" applyFill="1" applyBorder="1" applyAlignment="1">
      <alignment horizontal="center" vertical="top" wrapText="1"/>
      <protection/>
    </xf>
    <xf numFmtId="0" fontId="73" fillId="0" borderId="15"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0" fontId="2" fillId="0" borderId="11" xfId="63" applyNumberFormat="1" applyFont="1" applyFill="1" applyBorder="1" applyAlignment="1">
      <alignment horizontal="center" vertical="top" wrapText="1"/>
      <protection/>
    </xf>
    <xf numFmtId="0" fontId="76" fillId="0" borderId="11" xfId="63" applyNumberFormat="1" applyFont="1" applyFill="1" applyBorder="1" applyAlignment="1">
      <alignment vertical="top" wrapText="1"/>
      <protection/>
    </xf>
    <xf numFmtId="0" fontId="3" fillId="0" borderId="11" xfId="63" applyNumberFormat="1" applyFont="1" applyFill="1" applyBorder="1" applyAlignment="1">
      <alignment horizontal="center" vertical="top"/>
      <protection/>
    </xf>
    <xf numFmtId="0" fontId="77" fillId="0" borderId="11" xfId="63" applyNumberFormat="1" applyFont="1" applyFill="1" applyBorder="1" applyAlignment="1">
      <alignment horizontal="lef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0" borderId="11" xfId="63" applyNumberFormat="1" applyFont="1" applyFill="1" applyBorder="1" applyAlignment="1">
      <alignment horizontal="right" vertical="center" readingOrder="1"/>
      <protection/>
    </xf>
    <xf numFmtId="172" fontId="2" fillId="0" borderId="11" xfId="63" applyNumberFormat="1" applyFont="1" applyFill="1" applyBorder="1" applyAlignment="1">
      <alignment horizontal="right" vertical="center" readingOrder="1"/>
      <protection/>
    </xf>
    <xf numFmtId="0" fontId="2" fillId="0" borderId="16" xfId="63" applyNumberFormat="1" applyFont="1" applyFill="1" applyBorder="1" applyAlignment="1">
      <alignment horizontal="left" vertical="top"/>
      <protection/>
    </xf>
    <xf numFmtId="0" fontId="2" fillId="0" borderId="17" xfId="63" applyNumberFormat="1" applyFont="1" applyFill="1" applyBorder="1" applyAlignment="1">
      <alignment horizontal="left" vertical="top"/>
      <protection/>
    </xf>
    <xf numFmtId="0" fontId="3" fillId="0" borderId="0" xfId="63" applyNumberFormat="1" applyFont="1" applyFill="1" applyBorder="1" applyAlignment="1">
      <alignment vertical="top"/>
      <protection/>
    </xf>
    <xf numFmtId="0" fontId="6" fillId="0" borderId="18" xfId="63" applyNumberFormat="1" applyFont="1" applyFill="1" applyBorder="1" applyAlignment="1">
      <alignment vertical="top"/>
      <protection/>
    </xf>
    <xf numFmtId="0" fontId="3" fillId="0" borderId="18" xfId="63" applyNumberFormat="1" applyFont="1" applyFill="1" applyBorder="1" applyAlignment="1">
      <alignment vertical="top"/>
      <protection/>
    </xf>
    <xf numFmtId="2" fontId="6" fillId="0" borderId="17" xfId="42" applyNumberFormat="1" applyFont="1" applyFill="1" applyBorder="1" applyAlignment="1">
      <alignment vertical="top"/>
    </xf>
    <xf numFmtId="2" fontId="6" fillId="0" borderId="19" xfId="63" applyNumberFormat="1" applyFont="1" applyFill="1" applyBorder="1" applyAlignment="1">
      <alignment vertical="top"/>
      <protection/>
    </xf>
    <xf numFmtId="0" fontId="3" fillId="0" borderId="17" xfId="63" applyNumberFormat="1" applyFont="1" applyFill="1" applyBorder="1" applyAlignment="1">
      <alignment vertical="top" wrapText="1"/>
      <protection/>
    </xf>
    <xf numFmtId="172" fontId="3" fillId="0" borderId="11" xfId="63" applyNumberFormat="1" applyFont="1" applyFill="1" applyBorder="1" applyAlignment="1">
      <alignment horizontal="center" vertical="center" readingOrder="1"/>
      <protection/>
    </xf>
    <xf numFmtId="0" fontId="3" fillId="0" borderId="11" xfId="58" applyNumberFormat="1" applyFont="1" applyFill="1" applyBorder="1" applyAlignment="1">
      <alignment horizontal="center" vertical="center" readingOrder="1"/>
      <protection/>
    </xf>
    <xf numFmtId="0" fontId="3" fillId="0" borderId="11" xfId="63" applyNumberFormat="1" applyFont="1" applyFill="1" applyBorder="1" applyAlignment="1">
      <alignment horizontal="center" vertical="center" readingOrder="1"/>
      <protection/>
    </xf>
    <xf numFmtId="0" fontId="18" fillId="0" borderId="11" xfId="63" applyNumberFormat="1" applyFont="1" applyFill="1" applyBorder="1" applyAlignment="1">
      <alignment horizontal="center" vertical="top"/>
      <protection/>
    </xf>
    <xf numFmtId="0" fontId="78" fillId="0" borderId="11" xfId="63" applyNumberFormat="1" applyFont="1" applyFill="1" applyBorder="1" applyAlignment="1">
      <alignment horizontal="left" vertical="center" wrapText="1" readingOrder="1"/>
      <protection/>
    </xf>
    <xf numFmtId="174" fontId="0" fillId="0" borderId="11" xfId="0" applyNumberFormat="1" applyFont="1" applyFill="1" applyBorder="1" applyAlignment="1">
      <alignment horizontal="center" vertical="center"/>
    </xf>
    <xf numFmtId="174" fontId="18" fillId="0" borderId="12"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47" fillId="0" borderId="11" xfId="58" applyNumberFormat="1" applyFont="1" applyFill="1" applyBorder="1" applyAlignment="1" applyProtection="1">
      <alignment horizontal="right" vertical="center" readingOrder="1"/>
      <protection locked="0"/>
    </xf>
    <xf numFmtId="0" fontId="47" fillId="0" borderId="11" xfId="58" applyNumberFormat="1" applyFont="1" applyFill="1" applyBorder="1" applyAlignment="1" applyProtection="1">
      <alignment horizontal="right" vertical="center" readingOrder="1"/>
      <protection/>
    </xf>
    <xf numFmtId="0" fontId="18" fillId="0" borderId="11" xfId="63" applyNumberFormat="1" applyFont="1" applyFill="1" applyBorder="1" applyAlignment="1">
      <alignment vertical="center" readingOrder="1"/>
      <protection/>
    </xf>
    <xf numFmtId="0" fontId="18" fillId="0" borderId="11" xfId="58" applyNumberFormat="1" applyFont="1" applyFill="1" applyBorder="1" applyAlignment="1">
      <alignment vertical="center" readingOrder="1"/>
      <protection/>
    </xf>
    <xf numFmtId="0" fontId="47" fillId="0" borderId="11" xfId="58" applyNumberFormat="1" applyFont="1" applyFill="1" applyBorder="1" applyAlignment="1" applyProtection="1">
      <alignment horizontal="left" vertical="center" readingOrder="1"/>
      <protection locked="0"/>
    </xf>
    <xf numFmtId="0" fontId="47" fillId="33" borderId="17" xfId="58" applyNumberFormat="1" applyFont="1" applyFill="1" applyBorder="1" applyAlignment="1" applyProtection="1">
      <alignment horizontal="right" vertical="center" readingOrder="1"/>
      <protection locked="0"/>
    </xf>
    <xf numFmtId="0" fontId="47" fillId="0" borderId="10" xfId="58" applyNumberFormat="1" applyFont="1" applyFill="1" applyBorder="1" applyAlignment="1" applyProtection="1">
      <alignment horizontal="center" vertical="center" wrapText="1" readingOrder="1"/>
      <protection locked="0"/>
    </xf>
    <xf numFmtId="0" fontId="47" fillId="0" borderId="11" xfId="58" applyNumberFormat="1" applyFont="1" applyFill="1" applyBorder="1" applyAlignment="1" applyProtection="1">
      <alignment horizontal="center" vertical="center" wrapText="1" readingOrder="1"/>
      <protection locked="0"/>
    </xf>
    <xf numFmtId="2" fontId="47" fillId="0" borderId="20" xfId="63" applyNumberFormat="1" applyFont="1" applyFill="1" applyBorder="1" applyAlignment="1">
      <alignment horizontal="right" vertical="center" readingOrder="1"/>
      <protection/>
    </xf>
    <xf numFmtId="2" fontId="47" fillId="0" borderId="20" xfId="62" applyNumberFormat="1" applyFont="1" applyFill="1" applyBorder="1" applyAlignment="1">
      <alignment horizontal="right" vertical="center" readingOrder="1"/>
      <protection/>
    </xf>
    <xf numFmtId="0" fontId="18" fillId="0" borderId="11" xfId="63" applyNumberFormat="1" applyFont="1" applyFill="1" applyBorder="1" applyAlignment="1">
      <alignment vertical="center" wrapText="1" readingOrder="1"/>
      <protection/>
    </xf>
    <xf numFmtId="0" fontId="48" fillId="0" borderId="0" xfId="58" applyNumberFormat="1" applyFont="1" applyFill="1" applyAlignment="1">
      <alignment vertical="top"/>
      <protection/>
    </xf>
    <xf numFmtId="0" fontId="79" fillId="0" borderId="0" xfId="58" applyNumberFormat="1" applyFont="1" applyFill="1" applyAlignment="1">
      <alignment vertical="top"/>
      <protection/>
    </xf>
    <xf numFmtId="0" fontId="18" fillId="0" borderId="11" xfId="0" applyFont="1" applyFill="1" applyBorder="1" applyAlignment="1">
      <alignment horizontal="justify" vertical="top" wrapText="1"/>
    </xf>
    <xf numFmtId="174" fontId="48" fillId="0" borderId="0" xfId="58" applyNumberFormat="1" applyFont="1" applyFill="1" applyAlignment="1">
      <alignment vertical="top"/>
      <protection/>
    </xf>
    <xf numFmtId="0" fontId="4" fillId="0" borderId="0" xfId="58" applyNumberFormat="1" applyFont="1" applyFill="1" applyBorder="1" applyAlignment="1">
      <alignment horizontal="left" vertical="center"/>
      <protection/>
    </xf>
    <xf numFmtId="0" fontId="48" fillId="0" borderId="0" xfId="58" applyNumberFormat="1" applyFont="1" applyFill="1" applyAlignment="1">
      <alignment vertical="center"/>
      <protection/>
    </xf>
    <xf numFmtId="2" fontId="48" fillId="0" borderId="0" xfId="58" applyNumberFormat="1" applyFont="1" applyFill="1" applyAlignment="1">
      <alignment vertical="center"/>
      <protection/>
    </xf>
    <xf numFmtId="0" fontId="3" fillId="0" borderId="0" xfId="58" applyNumberFormat="1" applyFont="1" applyFill="1" applyAlignment="1" applyProtection="1">
      <alignment vertical="center"/>
      <protection/>
    </xf>
    <xf numFmtId="0" fontId="0" fillId="0" borderId="0" xfId="58" applyNumberFormat="1" applyFill="1" applyAlignment="1">
      <alignment vertical="center"/>
      <protection/>
    </xf>
    <xf numFmtId="0" fontId="2" fillId="0" borderId="12" xfId="58" applyNumberFormat="1" applyFont="1" applyFill="1" applyBorder="1" applyAlignment="1">
      <alignment horizontal="center" vertical="center" wrapText="1"/>
      <protection/>
    </xf>
    <xf numFmtId="0" fontId="2" fillId="0" borderId="21" xfId="58" applyNumberFormat="1" applyFont="1" applyFill="1" applyBorder="1" applyAlignment="1">
      <alignment horizontal="center" vertical="center" wrapText="1"/>
      <protection/>
    </xf>
    <xf numFmtId="0" fontId="2" fillId="0" borderId="22" xfId="58" applyNumberFormat="1" applyFont="1" applyFill="1" applyBorder="1" applyAlignment="1">
      <alignment horizontal="center" vertical="center" wrapText="1"/>
      <protection/>
    </xf>
    <xf numFmtId="0" fontId="6" fillId="0" borderId="21" xfId="63" applyNumberFormat="1" applyFont="1" applyFill="1" applyBorder="1" applyAlignment="1">
      <alignment horizontal="center" vertical="top" wrapText="1"/>
      <protection/>
    </xf>
    <xf numFmtId="0" fontId="6" fillId="0" borderId="22" xfId="63" applyNumberFormat="1" applyFont="1" applyFill="1" applyBorder="1" applyAlignment="1">
      <alignment horizontal="center" vertical="top" wrapText="1"/>
      <protection/>
    </xf>
    <xf numFmtId="0" fontId="80"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9" fillId="0" borderId="18" xfId="58" applyNumberFormat="1" applyFont="1" applyFill="1" applyBorder="1" applyAlignment="1" applyProtection="1">
      <alignment horizontal="center" wrapText="1"/>
      <protection locked="0"/>
    </xf>
    <xf numFmtId="0" fontId="2" fillId="33" borderId="12" xfId="63" applyNumberFormat="1" applyFont="1" applyFill="1" applyBorder="1" applyAlignment="1" applyProtection="1">
      <alignment horizontal="left" vertical="top"/>
      <protection locked="0"/>
    </xf>
    <xf numFmtId="0" fontId="2" fillId="0" borderId="21" xfId="63" applyNumberFormat="1" applyFont="1" applyFill="1" applyBorder="1" applyAlignment="1" applyProtection="1">
      <alignment horizontal="left" vertical="top"/>
      <protection locked="0"/>
    </xf>
    <xf numFmtId="0" fontId="2" fillId="0" borderId="22" xfId="63"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3"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D166"/>
  <sheetViews>
    <sheetView view="pageBreakPreview" zoomScaleNormal="70" zoomScaleSheetLayoutView="100" zoomScalePageLayoutView="0" workbookViewId="0" topLeftCell="A1">
      <selection activeCell="A7" sqref="A7:BC7"/>
    </sheetView>
  </sheetViews>
  <sheetFormatPr defaultColWidth="9.140625" defaultRowHeight="15"/>
  <cols>
    <col min="1" max="1" width="13.57421875" style="20" customWidth="1"/>
    <col min="2" max="2" width="44.421875" style="49" customWidth="1"/>
    <col min="3" max="3" width="1.28515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3"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18.57421875" style="20" customWidth="1"/>
    <col min="54" max="54" width="18.8515625" style="20" hidden="1" customWidth="1"/>
    <col min="55" max="55" width="50.140625" style="20" customWidth="1"/>
    <col min="56" max="56" width="10.57421875" style="20" customWidth="1"/>
    <col min="57" max="58" width="9.140625" style="92" hidden="1" customWidth="1"/>
    <col min="59" max="59" width="0" style="20" hidden="1" customWidth="1"/>
    <col min="60" max="219" width="9.140625" style="20" customWidth="1"/>
    <col min="220" max="224" width="9.140625" style="21" customWidth="1"/>
    <col min="225" max="16384" width="9.140625" style="20" customWidth="1"/>
  </cols>
  <sheetData>
    <row r="1" spans="1:224" s="1" customFormat="1" ht="27" customHeight="1">
      <c r="A1" s="98" t="str">
        <f>B2&amp;" BoQ"</f>
        <v>Percentage BoQ</v>
      </c>
      <c r="B1" s="98"/>
      <c r="C1" s="98"/>
      <c r="D1" s="98"/>
      <c r="E1" s="98"/>
      <c r="F1" s="98"/>
      <c r="G1" s="98"/>
      <c r="H1" s="98"/>
      <c r="I1" s="98"/>
      <c r="J1" s="98"/>
      <c r="K1" s="98"/>
      <c r="L1" s="98"/>
      <c r="O1" s="2"/>
      <c r="P1" s="2"/>
      <c r="Q1" s="3"/>
      <c r="HL1" s="3"/>
      <c r="HM1" s="3"/>
      <c r="HN1" s="3"/>
      <c r="HO1" s="3"/>
      <c r="HP1" s="3"/>
    </row>
    <row r="2" spans="1:17" s="1" customFormat="1" ht="25.5" customHeight="1" hidden="1">
      <c r="A2" s="22" t="s">
        <v>4</v>
      </c>
      <c r="B2" s="22" t="s">
        <v>63</v>
      </c>
      <c r="C2" s="22" t="s">
        <v>5</v>
      </c>
      <c r="D2" s="22" t="s">
        <v>6</v>
      </c>
      <c r="E2" s="22" t="s">
        <v>7</v>
      </c>
      <c r="J2" s="4"/>
      <c r="K2" s="4"/>
      <c r="L2" s="4"/>
      <c r="O2" s="2"/>
      <c r="P2" s="2"/>
      <c r="Q2" s="3"/>
    </row>
    <row r="3" spans="1:224" s="1" customFormat="1" ht="30" customHeight="1" hidden="1">
      <c r="A3" s="1" t="s">
        <v>68</v>
      </c>
      <c r="C3" s="1" t="s">
        <v>67</v>
      </c>
      <c r="HL3" s="3"/>
      <c r="HM3" s="3"/>
      <c r="HN3" s="3"/>
      <c r="HO3" s="3"/>
      <c r="HP3" s="3"/>
    </row>
    <row r="4" spans="1:224" s="5" customFormat="1" ht="30.75" customHeight="1">
      <c r="A4" s="99" t="s">
        <v>143</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E4" s="88"/>
      <c r="BF4" s="88"/>
      <c r="HL4" s="6"/>
      <c r="HM4" s="6"/>
      <c r="HN4" s="6"/>
      <c r="HO4" s="6"/>
      <c r="HP4" s="6"/>
    </row>
    <row r="5" spans="1:224" s="5" customFormat="1" ht="30.75" customHeight="1">
      <c r="A5" s="99" t="s">
        <v>371</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E5" s="88"/>
      <c r="BF5" s="88"/>
      <c r="HL5" s="6"/>
      <c r="HM5" s="6"/>
      <c r="HN5" s="6"/>
      <c r="HO5" s="6"/>
      <c r="HP5" s="6"/>
    </row>
    <row r="6" spans="1:224" s="5" customFormat="1" ht="30.75" customHeight="1">
      <c r="A6" s="99" t="s">
        <v>372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E6" s="88"/>
      <c r="BF6" s="88"/>
      <c r="HL6" s="6"/>
      <c r="HM6" s="6"/>
      <c r="HN6" s="6"/>
      <c r="HO6" s="6"/>
      <c r="HP6" s="6"/>
    </row>
    <row r="7" spans="1:224" s="5" customFormat="1" ht="29.25" customHeight="1" hidden="1">
      <c r="A7" s="100" t="s">
        <v>8</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E7" s="88"/>
      <c r="BF7" s="88"/>
      <c r="HL7" s="6"/>
      <c r="HM7" s="6"/>
      <c r="HN7" s="6"/>
      <c r="HO7" s="6"/>
      <c r="HP7" s="6"/>
    </row>
    <row r="8" spans="1:224" s="7" customFormat="1" ht="37.5" customHeight="1">
      <c r="A8" s="23" t="s">
        <v>9</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HL8" s="8"/>
      <c r="HM8" s="8"/>
      <c r="HN8" s="8"/>
      <c r="HO8" s="8"/>
      <c r="HP8" s="8"/>
    </row>
    <row r="9" spans="1:224" s="9" customFormat="1" ht="61.5" customHeight="1">
      <c r="A9" s="93" t="s">
        <v>10</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5"/>
      <c r="HL9" s="10"/>
      <c r="HM9" s="10"/>
      <c r="HN9" s="10"/>
      <c r="HO9" s="10"/>
      <c r="HP9" s="10"/>
    </row>
    <row r="10" spans="1:224" s="12" customFormat="1" ht="18.75" customHeight="1">
      <c r="A10" s="45" t="s">
        <v>11</v>
      </c>
      <c r="B10" s="14" t="s">
        <v>12</v>
      </c>
      <c r="C10" s="46"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E10" s="9"/>
      <c r="BF10" s="9"/>
      <c r="HL10" s="13"/>
      <c r="HM10" s="13"/>
      <c r="HN10" s="13"/>
      <c r="HO10" s="13"/>
      <c r="HP10" s="13"/>
    </row>
    <row r="11" spans="1:224" s="12" customFormat="1" ht="33" customHeight="1">
      <c r="A11" s="14" t="s">
        <v>0</v>
      </c>
      <c r="B11" s="14" t="s">
        <v>17</v>
      </c>
      <c r="C11" s="14" t="s">
        <v>1</v>
      </c>
      <c r="D11" s="14" t="s">
        <v>18</v>
      </c>
      <c r="E11" s="14" t="s">
        <v>19</v>
      </c>
      <c r="F11" s="14" t="s">
        <v>2</v>
      </c>
      <c r="G11" s="14"/>
      <c r="H11" s="14"/>
      <c r="I11" s="14" t="s">
        <v>20</v>
      </c>
      <c r="J11" s="14" t="s">
        <v>21</v>
      </c>
      <c r="K11" s="14" t="s">
        <v>22</v>
      </c>
      <c r="L11" s="14" t="s">
        <v>23</v>
      </c>
      <c r="M11" s="50" t="s">
        <v>24</v>
      </c>
      <c r="N11" s="14" t="s">
        <v>25</v>
      </c>
      <c r="O11" s="14" t="s">
        <v>26</v>
      </c>
      <c r="P11" s="14" t="s">
        <v>27</v>
      </c>
      <c r="Q11" s="14" t="s">
        <v>28</v>
      </c>
      <c r="R11" s="14"/>
      <c r="S11" s="14"/>
      <c r="T11" s="14" t="s">
        <v>29</v>
      </c>
      <c r="U11" s="14" t="s">
        <v>30</v>
      </c>
      <c r="V11" s="14" t="s">
        <v>31</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51" t="s">
        <v>32</v>
      </c>
      <c r="BB11" s="51" t="s">
        <v>32</v>
      </c>
      <c r="BC11" s="51" t="s">
        <v>33</v>
      </c>
      <c r="BE11" s="9"/>
      <c r="BF11" s="9"/>
      <c r="HL11" s="13"/>
      <c r="HM11" s="13"/>
      <c r="HN11" s="13"/>
      <c r="HO11" s="13"/>
      <c r="HP11" s="13"/>
    </row>
    <row r="12" spans="1:224"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E12" s="9"/>
      <c r="BF12" s="9"/>
      <c r="HL12" s="13"/>
      <c r="HM12" s="13"/>
      <c r="HN12" s="13"/>
      <c r="HO12" s="13"/>
      <c r="HP12" s="13"/>
    </row>
    <row r="13" spans="1:224" s="15" customFormat="1" ht="25.5" customHeight="1">
      <c r="A13" s="52">
        <v>1</v>
      </c>
      <c r="B13" s="37" t="s">
        <v>118</v>
      </c>
      <c r="C13" s="53" t="s">
        <v>34</v>
      </c>
      <c r="D13" s="65"/>
      <c r="E13" s="66"/>
      <c r="F13" s="67"/>
      <c r="G13" s="39"/>
      <c r="H13" s="39"/>
      <c r="I13" s="38"/>
      <c r="J13" s="40"/>
      <c r="K13" s="41"/>
      <c r="L13" s="41"/>
      <c r="M13" s="42"/>
      <c r="N13" s="54"/>
      <c r="O13" s="54"/>
      <c r="P13" s="43"/>
      <c r="Q13" s="54"/>
      <c r="R13" s="54"/>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55"/>
      <c r="BB13" s="56"/>
      <c r="BC13" s="44"/>
      <c r="BE13" s="9"/>
      <c r="BF13" s="9"/>
      <c r="HL13" s="16">
        <v>1</v>
      </c>
      <c r="HM13" s="16" t="s">
        <v>35</v>
      </c>
      <c r="HN13" s="16" t="s">
        <v>36</v>
      </c>
      <c r="HO13" s="16">
        <v>10</v>
      </c>
      <c r="HP13" s="16" t="s">
        <v>37</v>
      </c>
    </row>
    <row r="14" spans="1:238" s="84" customFormat="1" ht="68.25" customHeight="1">
      <c r="A14" s="68">
        <v>2</v>
      </c>
      <c r="B14" s="86" t="s">
        <v>215</v>
      </c>
      <c r="C14" s="69" t="s">
        <v>116</v>
      </c>
      <c r="D14" s="70">
        <v>10.083</v>
      </c>
      <c r="E14" s="71" t="s">
        <v>119</v>
      </c>
      <c r="F14" s="72">
        <v>19.23</v>
      </c>
      <c r="G14" s="73"/>
      <c r="H14" s="74"/>
      <c r="I14" s="75" t="s">
        <v>39</v>
      </c>
      <c r="J14" s="76">
        <f>IF(I14="Less(-)",-1,1)</f>
        <v>1</v>
      </c>
      <c r="K14" s="77" t="s">
        <v>64</v>
      </c>
      <c r="L14" s="77" t="s">
        <v>7</v>
      </c>
      <c r="M14" s="78"/>
      <c r="N14" s="73"/>
      <c r="O14" s="73"/>
      <c r="P14" s="79"/>
      <c r="Q14" s="73"/>
      <c r="R14" s="73"/>
      <c r="S14" s="79"/>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1">
        <f>total_amount_ba($B$2,$D$2,D14,F14,J14,K14,M14)</f>
        <v>193.9</v>
      </c>
      <c r="BB14" s="82">
        <f>BA14+SUM(N14:AZ14)</f>
        <v>193.9</v>
      </c>
      <c r="BC14" s="83" t="str">
        <f>SpellNumber(L14,BB14)</f>
        <v>INR  One Hundred &amp; Ninety Three  and Paise Ninety Only</v>
      </c>
      <c r="BE14" s="89">
        <v>56.62</v>
      </c>
      <c r="BF14" s="90">
        <f>BE14*1.12*1.01</f>
        <v>64.05</v>
      </c>
      <c r="BG14" s="90">
        <f>D14*BE14</f>
        <v>570.9</v>
      </c>
      <c r="HZ14" s="85">
        <v>2</v>
      </c>
      <c r="IA14" s="85" t="s">
        <v>35</v>
      </c>
      <c r="IB14" s="85" t="s">
        <v>44</v>
      </c>
      <c r="IC14" s="85">
        <v>10</v>
      </c>
      <c r="ID14" s="85" t="s">
        <v>38</v>
      </c>
    </row>
    <row r="15" spans="1:238" s="84" customFormat="1" ht="63.75" customHeight="1">
      <c r="A15" s="52">
        <v>3</v>
      </c>
      <c r="B15" s="86" t="s">
        <v>216</v>
      </c>
      <c r="C15" s="53" t="s">
        <v>117</v>
      </c>
      <c r="D15" s="70">
        <v>2250</v>
      </c>
      <c r="E15" s="71" t="s">
        <v>120</v>
      </c>
      <c r="F15" s="72">
        <v>23.76</v>
      </c>
      <c r="G15" s="73"/>
      <c r="H15" s="74"/>
      <c r="I15" s="75" t="s">
        <v>39</v>
      </c>
      <c r="J15" s="76">
        <f aca="true" t="shared" si="0" ref="J15:J76">IF(I15="Less(-)",-1,1)</f>
        <v>1</v>
      </c>
      <c r="K15" s="77" t="s">
        <v>64</v>
      </c>
      <c r="L15" s="77" t="s">
        <v>7</v>
      </c>
      <c r="M15" s="78"/>
      <c r="N15" s="73"/>
      <c r="O15" s="73"/>
      <c r="P15" s="79"/>
      <c r="Q15" s="73"/>
      <c r="R15" s="73"/>
      <c r="S15" s="79"/>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1">
        <f aca="true" t="shared" si="1" ref="BA15:BA75">total_amount_ba($B$2,$D$2,D15,F15,J15,K15,M15)</f>
        <v>53460</v>
      </c>
      <c r="BB15" s="82">
        <f aca="true" t="shared" si="2" ref="BB15:BB78">BA15+SUM(N15:AZ15)</f>
        <v>53460</v>
      </c>
      <c r="BC15" s="83" t="str">
        <f aca="true" t="shared" si="3" ref="BC15:BC76">SpellNumber(L15,BB15)</f>
        <v>INR  Fifty Three Thousand Four Hundred &amp; Sixty  Only</v>
      </c>
      <c r="BE15" s="89">
        <v>21</v>
      </c>
      <c r="BF15" s="90">
        <f aca="true" t="shared" si="4" ref="BF15:BF78">BE15*1.12*1.01</f>
        <v>23.76</v>
      </c>
      <c r="BG15" s="90">
        <f aca="true" t="shared" si="5" ref="BG15:BG78">D15*BE15</f>
        <v>47250</v>
      </c>
      <c r="HZ15" s="85">
        <v>3</v>
      </c>
      <c r="IA15" s="85" t="s">
        <v>46</v>
      </c>
      <c r="IB15" s="85" t="s">
        <v>47</v>
      </c>
      <c r="IC15" s="85">
        <v>10</v>
      </c>
      <c r="ID15" s="85" t="s">
        <v>38</v>
      </c>
    </row>
    <row r="16" spans="1:238" s="84" customFormat="1" ht="108.75" customHeight="1">
      <c r="A16" s="68">
        <v>4</v>
      </c>
      <c r="B16" s="86" t="s">
        <v>217</v>
      </c>
      <c r="C16" s="69" t="s">
        <v>43</v>
      </c>
      <c r="D16" s="70">
        <v>53.925</v>
      </c>
      <c r="E16" s="71" t="s">
        <v>120</v>
      </c>
      <c r="F16" s="72">
        <v>134.61</v>
      </c>
      <c r="G16" s="73"/>
      <c r="H16" s="74"/>
      <c r="I16" s="75" t="s">
        <v>39</v>
      </c>
      <c r="J16" s="76">
        <f t="shared" si="0"/>
        <v>1</v>
      </c>
      <c r="K16" s="77" t="s">
        <v>64</v>
      </c>
      <c r="L16" s="77" t="s">
        <v>7</v>
      </c>
      <c r="M16" s="78"/>
      <c r="N16" s="73"/>
      <c r="O16" s="73"/>
      <c r="P16" s="79"/>
      <c r="Q16" s="73"/>
      <c r="R16" s="73"/>
      <c r="S16" s="79"/>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1">
        <f t="shared" si="1"/>
        <v>7258.84</v>
      </c>
      <c r="BB16" s="82">
        <f t="shared" si="2"/>
        <v>7258.84</v>
      </c>
      <c r="BC16" s="83" t="str">
        <f t="shared" si="3"/>
        <v>INR  Seven Thousand Two Hundred &amp; Fifty Eight  and Paise Eighty Four Only</v>
      </c>
      <c r="BE16" s="89">
        <v>10</v>
      </c>
      <c r="BF16" s="90">
        <f t="shared" si="4"/>
        <v>11.31</v>
      </c>
      <c r="BG16" s="90">
        <f t="shared" si="5"/>
        <v>539.25</v>
      </c>
      <c r="HZ16" s="85">
        <v>1.01</v>
      </c>
      <c r="IA16" s="85" t="s">
        <v>40</v>
      </c>
      <c r="IB16" s="85" t="s">
        <v>36</v>
      </c>
      <c r="IC16" s="85">
        <v>123.223</v>
      </c>
      <c r="ID16" s="85" t="s">
        <v>38</v>
      </c>
    </row>
    <row r="17" spans="1:238" s="84" customFormat="1" ht="111" customHeight="1">
      <c r="A17" s="52">
        <v>5</v>
      </c>
      <c r="B17" s="86" t="s">
        <v>218</v>
      </c>
      <c r="C17" s="53" t="s">
        <v>45</v>
      </c>
      <c r="D17" s="70">
        <v>8.25</v>
      </c>
      <c r="E17" s="71" t="s">
        <v>120</v>
      </c>
      <c r="F17" s="72">
        <v>165.16</v>
      </c>
      <c r="G17" s="73"/>
      <c r="H17" s="74"/>
      <c r="I17" s="75" t="s">
        <v>39</v>
      </c>
      <c r="J17" s="76">
        <f t="shared" si="0"/>
        <v>1</v>
      </c>
      <c r="K17" s="77" t="s">
        <v>64</v>
      </c>
      <c r="L17" s="77" t="s">
        <v>7</v>
      </c>
      <c r="M17" s="78"/>
      <c r="N17" s="73"/>
      <c r="O17" s="73"/>
      <c r="P17" s="79"/>
      <c r="Q17" s="73"/>
      <c r="R17" s="73"/>
      <c r="S17" s="79"/>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1">
        <f t="shared" si="1"/>
        <v>1362.57</v>
      </c>
      <c r="BB17" s="82">
        <f t="shared" si="2"/>
        <v>1362.57</v>
      </c>
      <c r="BC17" s="83" t="str">
        <f t="shared" si="3"/>
        <v>INR  One Thousand Three Hundred &amp; Sixty Two  and Paise Fifty Seven Only</v>
      </c>
      <c r="BE17" s="89">
        <v>50</v>
      </c>
      <c r="BF17" s="90">
        <f t="shared" si="4"/>
        <v>56.56</v>
      </c>
      <c r="BG17" s="90">
        <v>200</v>
      </c>
      <c r="BH17" s="87"/>
      <c r="HZ17" s="85">
        <v>1.02</v>
      </c>
      <c r="IA17" s="85" t="s">
        <v>41</v>
      </c>
      <c r="IB17" s="85" t="s">
        <v>42</v>
      </c>
      <c r="IC17" s="85">
        <v>213</v>
      </c>
      <c r="ID17" s="85" t="s">
        <v>38</v>
      </c>
    </row>
    <row r="18" spans="1:238" s="84" customFormat="1" ht="70.5" customHeight="1">
      <c r="A18" s="68">
        <v>6</v>
      </c>
      <c r="B18" s="86" t="s">
        <v>219</v>
      </c>
      <c r="C18" s="69" t="s">
        <v>48</v>
      </c>
      <c r="D18" s="70">
        <v>145.405</v>
      </c>
      <c r="E18" s="71" t="s">
        <v>120</v>
      </c>
      <c r="F18" s="72">
        <v>56.56</v>
      </c>
      <c r="G18" s="73"/>
      <c r="H18" s="74"/>
      <c r="I18" s="75" t="s">
        <v>39</v>
      </c>
      <c r="J18" s="76">
        <f t="shared" si="0"/>
        <v>1</v>
      </c>
      <c r="K18" s="77" t="s">
        <v>64</v>
      </c>
      <c r="L18" s="77" t="s">
        <v>7</v>
      </c>
      <c r="M18" s="78"/>
      <c r="N18" s="73"/>
      <c r="O18" s="73"/>
      <c r="P18" s="79"/>
      <c r="Q18" s="73"/>
      <c r="R18" s="73"/>
      <c r="S18" s="79"/>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1">
        <f t="shared" si="1"/>
        <v>8224.11</v>
      </c>
      <c r="BB18" s="82">
        <f t="shared" si="2"/>
        <v>8224.11</v>
      </c>
      <c r="BC18" s="83" t="str">
        <f t="shared" si="3"/>
        <v>INR  Eight Thousand Two Hundred &amp; Twenty Four  and Paise Eleven Only</v>
      </c>
      <c r="BE18" s="89">
        <v>48</v>
      </c>
      <c r="BF18" s="90">
        <f t="shared" si="4"/>
        <v>54.3</v>
      </c>
      <c r="BG18" s="90">
        <f t="shared" si="5"/>
        <v>6979.44</v>
      </c>
      <c r="BH18" s="87"/>
      <c r="HZ18" s="85">
        <v>2</v>
      </c>
      <c r="IA18" s="85" t="s">
        <v>35</v>
      </c>
      <c r="IB18" s="85" t="s">
        <v>44</v>
      </c>
      <c r="IC18" s="85">
        <v>10</v>
      </c>
      <c r="ID18" s="85" t="s">
        <v>38</v>
      </c>
    </row>
    <row r="19" spans="1:238" s="84" customFormat="1" ht="45.75" customHeight="1">
      <c r="A19" s="52">
        <v>7</v>
      </c>
      <c r="B19" s="86" t="s">
        <v>220</v>
      </c>
      <c r="C19" s="53" t="s">
        <v>49</v>
      </c>
      <c r="D19" s="70">
        <v>113.2</v>
      </c>
      <c r="E19" s="71" t="s">
        <v>120</v>
      </c>
      <c r="F19" s="72">
        <v>12.44</v>
      </c>
      <c r="G19" s="73"/>
      <c r="H19" s="74"/>
      <c r="I19" s="75" t="s">
        <v>39</v>
      </c>
      <c r="J19" s="76">
        <f t="shared" si="0"/>
        <v>1</v>
      </c>
      <c r="K19" s="77" t="s">
        <v>64</v>
      </c>
      <c r="L19" s="77" t="s">
        <v>7</v>
      </c>
      <c r="M19" s="78"/>
      <c r="N19" s="73"/>
      <c r="O19" s="73"/>
      <c r="P19" s="79"/>
      <c r="Q19" s="73"/>
      <c r="R19" s="73"/>
      <c r="S19" s="79"/>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1">
        <f t="shared" si="1"/>
        <v>1408.21</v>
      </c>
      <c r="BB19" s="82">
        <f t="shared" si="2"/>
        <v>1408.21</v>
      </c>
      <c r="BC19" s="83" t="str">
        <f t="shared" si="3"/>
        <v>INR  One Thousand Four Hundred &amp; Eight  and Paise Twenty One Only</v>
      </c>
      <c r="BE19" s="89">
        <v>166</v>
      </c>
      <c r="BF19" s="90">
        <f t="shared" si="4"/>
        <v>187.78</v>
      </c>
      <c r="BG19" s="90">
        <f t="shared" si="5"/>
        <v>18791.2</v>
      </c>
      <c r="HZ19" s="85">
        <v>3</v>
      </c>
      <c r="IA19" s="85" t="s">
        <v>46</v>
      </c>
      <c r="IB19" s="85" t="s">
        <v>47</v>
      </c>
      <c r="IC19" s="85">
        <v>10</v>
      </c>
      <c r="ID19" s="85" t="s">
        <v>38</v>
      </c>
    </row>
    <row r="20" spans="1:238" s="84" customFormat="1" ht="129" customHeight="1">
      <c r="A20" s="68">
        <v>8</v>
      </c>
      <c r="B20" s="86" t="s">
        <v>221</v>
      </c>
      <c r="C20" s="69" t="s">
        <v>50</v>
      </c>
      <c r="D20" s="70">
        <v>53.23</v>
      </c>
      <c r="E20" s="71" t="s">
        <v>120</v>
      </c>
      <c r="F20" s="72">
        <v>101.81</v>
      </c>
      <c r="G20" s="73"/>
      <c r="H20" s="74"/>
      <c r="I20" s="75" t="s">
        <v>39</v>
      </c>
      <c r="J20" s="76">
        <f t="shared" si="0"/>
        <v>1</v>
      </c>
      <c r="K20" s="77" t="s">
        <v>64</v>
      </c>
      <c r="L20" s="77" t="s">
        <v>7</v>
      </c>
      <c r="M20" s="78"/>
      <c r="N20" s="73"/>
      <c r="O20" s="73"/>
      <c r="P20" s="79"/>
      <c r="Q20" s="73"/>
      <c r="R20" s="73"/>
      <c r="S20" s="79"/>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1">
        <f t="shared" si="1"/>
        <v>5419.35</v>
      </c>
      <c r="BB20" s="82">
        <f t="shared" si="2"/>
        <v>5419.35</v>
      </c>
      <c r="BC20" s="83" t="str">
        <f t="shared" si="3"/>
        <v>INR  Five Thousand Four Hundred &amp; Nineteen  and Paise Thirty Five Only</v>
      </c>
      <c r="BE20" s="89">
        <v>50</v>
      </c>
      <c r="BF20" s="90">
        <f t="shared" si="4"/>
        <v>56.56</v>
      </c>
      <c r="BG20" s="90">
        <f t="shared" si="5"/>
        <v>2661.5</v>
      </c>
      <c r="HZ20" s="85">
        <v>1.01</v>
      </c>
      <c r="IA20" s="85" t="s">
        <v>40</v>
      </c>
      <c r="IB20" s="85" t="s">
        <v>36</v>
      </c>
      <c r="IC20" s="85">
        <v>123.223</v>
      </c>
      <c r="ID20" s="85" t="s">
        <v>38</v>
      </c>
    </row>
    <row r="21" spans="1:238" s="84" customFormat="1" ht="83.25" customHeight="1">
      <c r="A21" s="52">
        <v>9</v>
      </c>
      <c r="B21" s="86" t="s">
        <v>222</v>
      </c>
      <c r="C21" s="53" t="s">
        <v>51</v>
      </c>
      <c r="D21" s="70">
        <v>2.5</v>
      </c>
      <c r="E21" s="71" t="s">
        <v>359</v>
      </c>
      <c r="F21" s="72">
        <v>2212.63</v>
      </c>
      <c r="G21" s="73"/>
      <c r="H21" s="74"/>
      <c r="I21" s="75" t="s">
        <v>39</v>
      </c>
      <c r="J21" s="76">
        <f t="shared" si="0"/>
        <v>1</v>
      </c>
      <c r="K21" s="77" t="s">
        <v>64</v>
      </c>
      <c r="L21" s="77" t="s">
        <v>7</v>
      </c>
      <c r="M21" s="78"/>
      <c r="N21" s="73"/>
      <c r="O21" s="73"/>
      <c r="P21" s="79"/>
      <c r="Q21" s="73"/>
      <c r="R21" s="73"/>
      <c r="S21" s="79"/>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1">
        <f t="shared" si="1"/>
        <v>5531.58</v>
      </c>
      <c r="BB21" s="82">
        <f t="shared" si="2"/>
        <v>5531.58</v>
      </c>
      <c r="BC21" s="83" t="str">
        <f t="shared" si="3"/>
        <v>INR  Five Thousand Five Hundred &amp; Thirty One  and Paise Fifty Eight Only</v>
      </c>
      <c r="BE21" s="89">
        <v>56</v>
      </c>
      <c r="BF21" s="90">
        <f t="shared" si="4"/>
        <v>63.35</v>
      </c>
      <c r="BG21" s="90">
        <f t="shared" si="5"/>
        <v>140</v>
      </c>
      <c r="HZ21" s="85"/>
      <c r="IA21" s="85"/>
      <c r="IB21" s="85"/>
      <c r="IC21" s="85"/>
      <c r="ID21" s="85"/>
    </row>
    <row r="22" spans="1:238" s="84" customFormat="1" ht="80.25" customHeight="1">
      <c r="A22" s="68">
        <v>10</v>
      </c>
      <c r="B22" s="86" t="s">
        <v>223</v>
      </c>
      <c r="C22" s="69" t="s">
        <v>52</v>
      </c>
      <c r="D22" s="70">
        <v>1.855</v>
      </c>
      <c r="E22" s="71" t="s">
        <v>359</v>
      </c>
      <c r="F22" s="72">
        <v>2269.19</v>
      </c>
      <c r="G22" s="73"/>
      <c r="H22" s="74"/>
      <c r="I22" s="75" t="s">
        <v>39</v>
      </c>
      <c r="J22" s="76">
        <f t="shared" si="0"/>
        <v>1</v>
      </c>
      <c r="K22" s="77" t="s">
        <v>64</v>
      </c>
      <c r="L22" s="77" t="s">
        <v>7</v>
      </c>
      <c r="M22" s="78"/>
      <c r="N22" s="73"/>
      <c r="O22" s="73"/>
      <c r="P22" s="79"/>
      <c r="Q22" s="73"/>
      <c r="R22" s="73"/>
      <c r="S22" s="79"/>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1">
        <f t="shared" si="1"/>
        <v>4209.35</v>
      </c>
      <c r="BB22" s="82">
        <f t="shared" si="2"/>
        <v>4209.35</v>
      </c>
      <c r="BC22" s="83" t="str">
        <f t="shared" si="3"/>
        <v>INR  Four Thousand Two Hundred &amp; Nine  and Paise Thirty Five Only</v>
      </c>
      <c r="BE22" s="89">
        <v>62</v>
      </c>
      <c r="BF22" s="90">
        <f t="shared" si="4"/>
        <v>70.13</v>
      </c>
      <c r="BG22" s="90">
        <f t="shared" si="5"/>
        <v>115.01</v>
      </c>
      <c r="HZ22" s="85"/>
      <c r="IA22" s="85"/>
      <c r="IB22" s="85"/>
      <c r="IC22" s="85"/>
      <c r="ID22" s="85"/>
    </row>
    <row r="23" spans="1:238" s="84" customFormat="1" ht="99.75" customHeight="1">
      <c r="A23" s="52">
        <v>11</v>
      </c>
      <c r="B23" s="86" t="s">
        <v>224</v>
      </c>
      <c r="C23" s="53" t="s">
        <v>53</v>
      </c>
      <c r="D23" s="70">
        <v>2.3</v>
      </c>
      <c r="E23" s="71" t="s">
        <v>359</v>
      </c>
      <c r="F23" s="72">
        <v>505.65</v>
      </c>
      <c r="G23" s="73"/>
      <c r="H23" s="74"/>
      <c r="I23" s="75" t="s">
        <v>39</v>
      </c>
      <c r="J23" s="76">
        <f t="shared" si="0"/>
        <v>1</v>
      </c>
      <c r="K23" s="77" t="s">
        <v>64</v>
      </c>
      <c r="L23" s="77" t="s">
        <v>7</v>
      </c>
      <c r="M23" s="78"/>
      <c r="N23" s="73"/>
      <c r="O23" s="73"/>
      <c r="P23" s="79"/>
      <c r="Q23" s="73"/>
      <c r="R23" s="73"/>
      <c r="S23" s="79"/>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1">
        <f t="shared" si="1"/>
        <v>1163</v>
      </c>
      <c r="BB23" s="82">
        <f t="shared" si="2"/>
        <v>1163</v>
      </c>
      <c r="BC23" s="83" t="str">
        <f t="shared" si="3"/>
        <v>INR  One Thousand One Hundred &amp; Sixty Three  Only</v>
      </c>
      <c r="BE23" s="89">
        <v>68</v>
      </c>
      <c r="BF23" s="90">
        <f t="shared" si="4"/>
        <v>76.92</v>
      </c>
      <c r="BG23" s="90">
        <f t="shared" si="5"/>
        <v>156.4</v>
      </c>
      <c r="HZ23" s="85"/>
      <c r="IA23" s="85"/>
      <c r="IB23" s="85"/>
      <c r="IC23" s="85"/>
      <c r="ID23" s="85"/>
    </row>
    <row r="24" spans="1:238" s="84" customFormat="1" ht="93.75" customHeight="1">
      <c r="A24" s="68">
        <v>12</v>
      </c>
      <c r="B24" s="86" t="s">
        <v>225</v>
      </c>
      <c r="C24" s="69" t="s">
        <v>54</v>
      </c>
      <c r="D24" s="70">
        <v>1.7</v>
      </c>
      <c r="E24" s="71" t="s">
        <v>359</v>
      </c>
      <c r="F24" s="72">
        <v>562.21</v>
      </c>
      <c r="G24" s="73"/>
      <c r="H24" s="74"/>
      <c r="I24" s="75" t="s">
        <v>39</v>
      </c>
      <c r="J24" s="76">
        <f t="shared" si="0"/>
        <v>1</v>
      </c>
      <c r="K24" s="77" t="s">
        <v>64</v>
      </c>
      <c r="L24" s="77" t="s">
        <v>7</v>
      </c>
      <c r="M24" s="78"/>
      <c r="N24" s="73"/>
      <c r="O24" s="73"/>
      <c r="P24" s="79"/>
      <c r="Q24" s="73"/>
      <c r="R24" s="73"/>
      <c r="S24" s="79"/>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1">
        <f t="shared" si="1"/>
        <v>955.76</v>
      </c>
      <c r="BB24" s="82">
        <f t="shared" si="2"/>
        <v>955.76</v>
      </c>
      <c r="BC24" s="83" t="str">
        <f t="shared" si="3"/>
        <v>INR  Nine Hundred &amp; Fifty Five  and Paise Seventy Six Only</v>
      </c>
      <c r="BE24" s="89">
        <v>939</v>
      </c>
      <c r="BF24" s="90">
        <f t="shared" si="4"/>
        <v>1062.2</v>
      </c>
      <c r="BG24" s="90">
        <f t="shared" si="5"/>
        <v>1596.3</v>
      </c>
      <c r="HZ24" s="85"/>
      <c r="IA24" s="85"/>
      <c r="IB24" s="85"/>
      <c r="IC24" s="85"/>
      <c r="ID24" s="85"/>
    </row>
    <row r="25" spans="1:238" s="84" customFormat="1" ht="189" customHeight="1">
      <c r="A25" s="52">
        <v>13</v>
      </c>
      <c r="B25" s="86" t="s">
        <v>226</v>
      </c>
      <c r="C25" s="53" t="s">
        <v>55</v>
      </c>
      <c r="D25" s="70">
        <v>75</v>
      </c>
      <c r="E25" s="71" t="s">
        <v>120</v>
      </c>
      <c r="F25" s="72">
        <v>531.66</v>
      </c>
      <c r="G25" s="73"/>
      <c r="H25" s="74"/>
      <c r="I25" s="75" t="s">
        <v>39</v>
      </c>
      <c r="J25" s="76">
        <f t="shared" si="0"/>
        <v>1</v>
      </c>
      <c r="K25" s="77" t="s">
        <v>64</v>
      </c>
      <c r="L25" s="77" t="s">
        <v>7</v>
      </c>
      <c r="M25" s="78"/>
      <c r="N25" s="73"/>
      <c r="O25" s="73"/>
      <c r="P25" s="79"/>
      <c r="Q25" s="73"/>
      <c r="R25" s="73"/>
      <c r="S25" s="79"/>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1">
        <f t="shared" si="1"/>
        <v>39874.5</v>
      </c>
      <c r="BB25" s="82">
        <f t="shared" si="2"/>
        <v>39874.5</v>
      </c>
      <c r="BC25" s="83" t="str">
        <f t="shared" si="3"/>
        <v>INR  Thirty Nine Thousand Eight Hundred &amp; Seventy Four  and Paise Fifty Only</v>
      </c>
      <c r="BE25" s="89">
        <v>989</v>
      </c>
      <c r="BF25" s="90">
        <f t="shared" si="4"/>
        <v>1118.76</v>
      </c>
      <c r="BG25" s="90">
        <f t="shared" si="5"/>
        <v>74175</v>
      </c>
      <c r="HZ25" s="85"/>
      <c r="IA25" s="85"/>
      <c r="IB25" s="85"/>
      <c r="IC25" s="85"/>
      <c r="ID25" s="85"/>
    </row>
    <row r="26" spans="1:238" s="84" customFormat="1" ht="172.5" customHeight="1">
      <c r="A26" s="68">
        <v>14</v>
      </c>
      <c r="B26" s="86" t="s">
        <v>227</v>
      </c>
      <c r="C26" s="69" t="s">
        <v>56</v>
      </c>
      <c r="D26" s="70">
        <v>50</v>
      </c>
      <c r="E26" s="71" t="s">
        <v>120</v>
      </c>
      <c r="F26" s="72">
        <v>371.03</v>
      </c>
      <c r="G26" s="73"/>
      <c r="H26" s="74"/>
      <c r="I26" s="75" t="s">
        <v>39</v>
      </c>
      <c r="J26" s="76">
        <f t="shared" si="0"/>
        <v>1</v>
      </c>
      <c r="K26" s="77" t="s">
        <v>64</v>
      </c>
      <c r="L26" s="77" t="s">
        <v>7</v>
      </c>
      <c r="M26" s="78"/>
      <c r="N26" s="73"/>
      <c r="O26" s="73"/>
      <c r="P26" s="79"/>
      <c r="Q26" s="73"/>
      <c r="R26" s="73"/>
      <c r="S26" s="79"/>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1">
        <f t="shared" si="1"/>
        <v>18551.5</v>
      </c>
      <c r="BB26" s="82">
        <f t="shared" si="2"/>
        <v>18551.5</v>
      </c>
      <c r="BC26" s="83" t="str">
        <f t="shared" si="3"/>
        <v>INR  Eighteen Thousand Five Hundred &amp; Fifty One  and Paise Fifty Only</v>
      </c>
      <c r="BE26" s="89">
        <v>1039</v>
      </c>
      <c r="BF26" s="90">
        <f t="shared" si="4"/>
        <v>1175.32</v>
      </c>
      <c r="BG26" s="90">
        <f t="shared" si="5"/>
        <v>51950</v>
      </c>
      <c r="HZ26" s="85"/>
      <c r="IA26" s="85"/>
      <c r="IB26" s="85"/>
      <c r="IC26" s="85"/>
      <c r="ID26" s="85"/>
    </row>
    <row r="27" spans="1:238" s="84" customFormat="1" ht="81" customHeight="1">
      <c r="A27" s="52">
        <v>15</v>
      </c>
      <c r="B27" s="86" t="s">
        <v>228</v>
      </c>
      <c r="C27" s="53" t="s">
        <v>57</v>
      </c>
      <c r="D27" s="70">
        <v>7.5</v>
      </c>
      <c r="E27" s="71" t="s">
        <v>359</v>
      </c>
      <c r="F27" s="72">
        <v>5958.98</v>
      </c>
      <c r="G27" s="73"/>
      <c r="H27" s="74"/>
      <c r="I27" s="75" t="s">
        <v>39</v>
      </c>
      <c r="J27" s="76">
        <f t="shared" si="0"/>
        <v>1</v>
      </c>
      <c r="K27" s="77" t="s">
        <v>64</v>
      </c>
      <c r="L27" s="77" t="s">
        <v>7</v>
      </c>
      <c r="M27" s="78"/>
      <c r="N27" s="73"/>
      <c r="O27" s="73"/>
      <c r="P27" s="79"/>
      <c r="Q27" s="73"/>
      <c r="R27" s="73"/>
      <c r="S27" s="79"/>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1">
        <f t="shared" si="1"/>
        <v>44692.35</v>
      </c>
      <c r="BB27" s="82">
        <f t="shared" si="2"/>
        <v>44692.35</v>
      </c>
      <c r="BC27" s="83" t="str">
        <f t="shared" si="3"/>
        <v>INR  Forty Four Thousand Six Hundred &amp; Ninety Two  and Paise Thirty Five Only</v>
      </c>
      <c r="BE27" s="89">
        <v>1089</v>
      </c>
      <c r="BF27" s="90">
        <f t="shared" si="4"/>
        <v>1231.88</v>
      </c>
      <c r="BG27" s="90">
        <f t="shared" si="5"/>
        <v>8167.5</v>
      </c>
      <c r="HZ27" s="85"/>
      <c r="IA27" s="85"/>
      <c r="IB27" s="85"/>
      <c r="IC27" s="85"/>
      <c r="ID27" s="85"/>
    </row>
    <row r="28" spans="1:238" s="84" customFormat="1" ht="192" customHeight="1">
      <c r="A28" s="68">
        <v>16</v>
      </c>
      <c r="B28" s="86" t="s">
        <v>229</v>
      </c>
      <c r="C28" s="69" t="s">
        <v>58</v>
      </c>
      <c r="D28" s="70">
        <v>1.75</v>
      </c>
      <c r="E28" s="71" t="s">
        <v>360</v>
      </c>
      <c r="F28" s="72">
        <v>80619.49</v>
      </c>
      <c r="G28" s="73"/>
      <c r="H28" s="74"/>
      <c r="I28" s="75" t="s">
        <v>39</v>
      </c>
      <c r="J28" s="76">
        <f t="shared" si="0"/>
        <v>1</v>
      </c>
      <c r="K28" s="77" t="s">
        <v>64</v>
      </c>
      <c r="L28" s="77" t="s">
        <v>7</v>
      </c>
      <c r="M28" s="78"/>
      <c r="N28" s="73"/>
      <c r="O28" s="73"/>
      <c r="P28" s="79"/>
      <c r="Q28" s="73"/>
      <c r="R28" s="73"/>
      <c r="S28" s="79"/>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1">
        <f t="shared" si="1"/>
        <v>141084.11</v>
      </c>
      <c r="BB28" s="82">
        <f t="shared" si="2"/>
        <v>141084.11</v>
      </c>
      <c r="BC28" s="83" t="str">
        <f t="shared" si="3"/>
        <v>INR  One Lakh Forty One Thousand  &amp;Eighty Four  and Paise Eleven Only</v>
      </c>
      <c r="BE28" s="89">
        <v>447</v>
      </c>
      <c r="BF28" s="90">
        <f t="shared" si="4"/>
        <v>505.65</v>
      </c>
      <c r="BG28" s="90">
        <f t="shared" si="5"/>
        <v>782.25</v>
      </c>
      <c r="HZ28" s="85"/>
      <c r="IA28" s="85"/>
      <c r="IB28" s="85"/>
      <c r="IC28" s="85"/>
      <c r="ID28" s="85"/>
    </row>
    <row r="29" spans="1:238" s="84" customFormat="1" ht="56.25" customHeight="1">
      <c r="A29" s="52">
        <v>17</v>
      </c>
      <c r="B29" s="86" t="s">
        <v>230</v>
      </c>
      <c r="C29" s="53" t="s">
        <v>59</v>
      </c>
      <c r="D29" s="70">
        <v>17</v>
      </c>
      <c r="E29" s="71" t="s">
        <v>359</v>
      </c>
      <c r="F29" s="72">
        <v>5051.94</v>
      </c>
      <c r="G29" s="73"/>
      <c r="H29" s="74"/>
      <c r="I29" s="75" t="s">
        <v>39</v>
      </c>
      <c r="J29" s="76">
        <f t="shared" si="0"/>
        <v>1</v>
      </c>
      <c r="K29" s="77" t="s">
        <v>64</v>
      </c>
      <c r="L29" s="77" t="s">
        <v>7</v>
      </c>
      <c r="M29" s="78"/>
      <c r="N29" s="73"/>
      <c r="O29" s="73"/>
      <c r="P29" s="79"/>
      <c r="Q29" s="73"/>
      <c r="R29" s="73"/>
      <c r="S29" s="79"/>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1">
        <f t="shared" si="1"/>
        <v>85882.98</v>
      </c>
      <c r="BB29" s="82">
        <f t="shared" si="2"/>
        <v>85882.98</v>
      </c>
      <c r="BC29" s="83" t="str">
        <f t="shared" si="3"/>
        <v>INR  Eighty Five Thousand Eight Hundred &amp; Eighty Two  and Paise Ninety Eight Only</v>
      </c>
      <c r="BE29" s="89">
        <v>497</v>
      </c>
      <c r="BF29" s="90">
        <f t="shared" si="4"/>
        <v>562.21</v>
      </c>
      <c r="BG29" s="90">
        <f t="shared" si="5"/>
        <v>8449</v>
      </c>
      <c r="HZ29" s="85"/>
      <c r="IA29" s="85"/>
      <c r="IB29" s="85"/>
      <c r="IC29" s="85"/>
      <c r="ID29" s="85"/>
    </row>
    <row r="30" spans="1:238" s="84" customFormat="1" ht="36.75" customHeight="1">
      <c r="A30" s="68">
        <v>18</v>
      </c>
      <c r="B30" s="86" t="s">
        <v>231</v>
      </c>
      <c r="C30" s="69" t="s">
        <v>60</v>
      </c>
      <c r="D30" s="70">
        <v>65</v>
      </c>
      <c r="E30" s="71" t="s">
        <v>120</v>
      </c>
      <c r="F30" s="72">
        <v>669.67</v>
      </c>
      <c r="G30" s="73"/>
      <c r="H30" s="74"/>
      <c r="I30" s="75" t="s">
        <v>39</v>
      </c>
      <c r="J30" s="76">
        <f t="shared" si="0"/>
        <v>1</v>
      </c>
      <c r="K30" s="77" t="s">
        <v>64</v>
      </c>
      <c r="L30" s="77" t="s">
        <v>7</v>
      </c>
      <c r="M30" s="78"/>
      <c r="N30" s="73"/>
      <c r="O30" s="73"/>
      <c r="P30" s="79"/>
      <c r="Q30" s="73"/>
      <c r="R30" s="73"/>
      <c r="S30" s="79"/>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1">
        <f t="shared" si="1"/>
        <v>43528.55</v>
      </c>
      <c r="BB30" s="82">
        <f t="shared" si="2"/>
        <v>43528.55</v>
      </c>
      <c r="BC30" s="83" t="str">
        <f t="shared" si="3"/>
        <v>INR  Forty Three Thousand Five Hundred &amp; Twenty Eight  and Paise Fifty Five Only</v>
      </c>
      <c r="BE30" s="89">
        <v>547</v>
      </c>
      <c r="BF30" s="90">
        <f t="shared" si="4"/>
        <v>618.77</v>
      </c>
      <c r="BG30" s="90">
        <f t="shared" si="5"/>
        <v>35555</v>
      </c>
      <c r="HZ30" s="85"/>
      <c r="IA30" s="85"/>
      <c r="IB30" s="85"/>
      <c r="IC30" s="85"/>
      <c r="ID30" s="85"/>
    </row>
    <row r="31" spans="1:238" s="84" customFormat="1" ht="342" customHeight="1">
      <c r="A31" s="52">
        <v>19</v>
      </c>
      <c r="B31" s="86" t="s">
        <v>232</v>
      </c>
      <c r="C31" s="53" t="s">
        <v>70</v>
      </c>
      <c r="D31" s="70">
        <v>30</v>
      </c>
      <c r="E31" s="71" t="s">
        <v>120</v>
      </c>
      <c r="F31" s="72">
        <v>1660.6</v>
      </c>
      <c r="G31" s="73"/>
      <c r="H31" s="74"/>
      <c r="I31" s="75" t="s">
        <v>39</v>
      </c>
      <c r="J31" s="76">
        <f t="shared" si="0"/>
        <v>1</v>
      </c>
      <c r="K31" s="77" t="s">
        <v>64</v>
      </c>
      <c r="L31" s="77" t="s">
        <v>7</v>
      </c>
      <c r="M31" s="78"/>
      <c r="N31" s="73"/>
      <c r="O31" s="73"/>
      <c r="P31" s="79"/>
      <c r="Q31" s="73"/>
      <c r="R31" s="73"/>
      <c r="S31" s="79"/>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1">
        <f t="shared" si="1"/>
        <v>49818</v>
      </c>
      <c r="BB31" s="82">
        <f t="shared" si="2"/>
        <v>49818</v>
      </c>
      <c r="BC31" s="83" t="str">
        <f t="shared" si="3"/>
        <v>INR  Forty Nine Thousand Eight Hundred &amp; Eighteen  Only</v>
      </c>
      <c r="BE31" s="89">
        <v>597</v>
      </c>
      <c r="BF31" s="90">
        <f t="shared" si="4"/>
        <v>675.33</v>
      </c>
      <c r="BG31" s="90">
        <f t="shared" si="5"/>
        <v>17910</v>
      </c>
      <c r="HZ31" s="85"/>
      <c r="IA31" s="85"/>
      <c r="IB31" s="85"/>
      <c r="IC31" s="85"/>
      <c r="ID31" s="85"/>
    </row>
    <row r="32" spans="1:238" s="84" customFormat="1" ht="63.75" customHeight="1">
      <c r="A32" s="68">
        <v>20</v>
      </c>
      <c r="B32" s="86" t="s">
        <v>233</v>
      </c>
      <c r="C32" s="69" t="s">
        <v>71</v>
      </c>
      <c r="D32" s="70">
        <v>6.75</v>
      </c>
      <c r="E32" s="71" t="s">
        <v>361</v>
      </c>
      <c r="F32" s="72">
        <v>4953.52</v>
      </c>
      <c r="G32" s="73"/>
      <c r="H32" s="74"/>
      <c r="I32" s="75" t="s">
        <v>39</v>
      </c>
      <c r="J32" s="76">
        <f t="shared" si="0"/>
        <v>1</v>
      </c>
      <c r="K32" s="77" t="s">
        <v>64</v>
      </c>
      <c r="L32" s="77" t="s">
        <v>7</v>
      </c>
      <c r="M32" s="78"/>
      <c r="N32" s="73"/>
      <c r="O32" s="73"/>
      <c r="P32" s="79"/>
      <c r="Q32" s="73"/>
      <c r="R32" s="73"/>
      <c r="S32" s="79"/>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1">
        <f t="shared" si="1"/>
        <v>33436.26</v>
      </c>
      <c r="BB32" s="82">
        <f t="shared" si="2"/>
        <v>33436.26</v>
      </c>
      <c r="BC32" s="83" t="str">
        <f t="shared" si="3"/>
        <v>INR  Thirty Three Thousand Four Hundred &amp; Thirty Six  and Paise Twenty Six Only</v>
      </c>
      <c r="BE32" s="89">
        <v>57</v>
      </c>
      <c r="BF32" s="90">
        <f t="shared" si="4"/>
        <v>64.48</v>
      </c>
      <c r="BG32" s="90">
        <f t="shared" si="5"/>
        <v>384.75</v>
      </c>
      <c r="HZ32" s="85"/>
      <c r="IA32" s="85"/>
      <c r="IB32" s="85"/>
      <c r="IC32" s="85"/>
      <c r="ID32" s="85"/>
    </row>
    <row r="33" spans="1:238" s="84" customFormat="1" ht="97.5" customHeight="1">
      <c r="A33" s="52">
        <v>21</v>
      </c>
      <c r="B33" s="86" t="s">
        <v>234</v>
      </c>
      <c r="C33" s="53" t="s">
        <v>72</v>
      </c>
      <c r="D33" s="70">
        <v>60</v>
      </c>
      <c r="E33" s="71" t="s">
        <v>120</v>
      </c>
      <c r="F33" s="72">
        <v>290.72</v>
      </c>
      <c r="G33" s="73"/>
      <c r="H33" s="74"/>
      <c r="I33" s="75" t="s">
        <v>39</v>
      </c>
      <c r="J33" s="76">
        <f t="shared" si="0"/>
        <v>1</v>
      </c>
      <c r="K33" s="77" t="s">
        <v>64</v>
      </c>
      <c r="L33" s="77" t="s">
        <v>7</v>
      </c>
      <c r="M33" s="78"/>
      <c r="N33" s="73"/>
      <c r="O33" s="73"/>
      <c r="P33" s="79"/>
      <c r="Q33" s="73"/>
      <c r="R33" s="73"/>
      <c r="S33" s="79"/>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1">
        <f t="shared" si="1"/>
        <v>17443.2</v>
      </c>
      <c r="BB33" s="82">
        <f t="shared" si="2"/>
        <v>17443.2</v>
      </c>
      <c r="BC33" s="83" t="str">
        <f t="shared" si="3"/>
        <v>INR  Seventeen Thousand Four Hundred &amp; Forty Three  and Paise Twenty Only</v>
      </c>
      <c r="BE33" s="89">
        <v>19</v>
      </c>
      <c r="BF33" s="90">
        <f t="shared" si="4"/>
        <v>21.49</v>
      </c>
      <c r="BG33" s="90">
        <f t="shared" si="5"/>
        <v>1140</v>
      </c>
      <c r="HZ33" s="85"/>
      <c r="IA33" s="85"/>
      <c r="IB33" s="85"/>
      <c r="IC33" s="85"/>
      <c r="ID33" s="85"/>
    </row>
    <row r="34" spans="1:238" s="84" customFormat="1" ht="202.5" customHeight="1">
      <c r="A34" s="68">
        <v>22</v>
      </c>
      <c r="B34" s="86" t="s">
        <v>235</v>
      </c>
      <c r="C34" s="69" t="s">
        <v>73</v>
      </c>
      <c r="D34" s="70">
        <v>12</v>
      </c>
      <c r="E34" s="71" t="s">
        <v>120</v>
      </c>
      <c r="F34" s="72">
        <v>197.96</v>
      </c>
      <c r="G34" s="73"/>
      <c r="H34" s="74"/>
      <c r="I34" s="75" t="s">
        <v>39</v>
      </c>
      <c r="J34" s="76">
        <f t="shared" si="0"/>
        <v>1</v>
      </c>
      <c r="K34" s="77" t="s">
        <v>64</v>
      </c>
      <c r="L34" s="77" t="s">
        <v>7</v>
      </c>
      <c r="M34" s="78"/>
      <c r="N34" s="73"/>
      <c r="O34" s="73"/>
      <c r="P34" s="79"/>
      <c r="Q34" s="73"/>
      <c r="R34" s="73"/>
      <c r="S34" s="79"/>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1">
        <f t="shared" si="1"/>
        <v>2375.52</v>
      </c>
      <c r="BB34" s="82">
        <f t="shared" si="2"/>
        <v>2375.52</v>
      </c>
      <c r="BC34" s="83" t="str">
        <f t="shared" si="3"/>
        <v>INR  Two Thousand Three Hundred &amp; Seventy Five  and Paise Fifty Two Only</v>
      </c>
      <c r="BE34" s="89">
        <v>88</v>
      </c>
      <c r="BF34" s="90">
        <f t="shared" si="4"/>
        <v>99.55</v>
      </c>
      <c r="BG34" s="90">
        <f t="shared" si="5"/>
        <v>1056</v>
      </c>
      <c r="HZ34" s="85"/>
      <c r="IA34" s="85"/>
      <c r="IB34" s="85"/>
      <c r="IC34" s="85"/>
      <c r="ID34" s="85"/>
    </row>
    <row r="35" spans="1:238" s="84" customFormat="1" ht="94.5" customHeight="1">
      <c r="A35" s="52">
        <v>23</v>
      </c>
      <c r="B35" s="86" t="s">
        <v>236</v>
      </c>
      <c r="C35" s="53" t="s">
        <v>74</v>
      </c>
      <c r="D35" s="70">
        <v>12.5</v>
      </c>
      <c r="E35" s="71" t="s">
        <v>359</v>
      </c>
      <c r="F35" s="72">
        <v>1062.2</v>
      </c>
      <c r="G35" s="73"/>
      <c r="H35" s="74"/>
      <c r="I35" s="75" t="s">
        <v>39</v>
      </c>
      <c r="J35" s="76">
        <f t="shared" si="0"/>
        <v>1</v>
      </c>
      <c r="K35" s="77" t="s">
        <v>64</v>
      </c>
      <c r="L35" s="77" t="s">
        <v>7</v>
      </c>
      <c r="M35" s="78"/>
      <c r="N35" s="73"/>
      <c r="O35" s="73"/>
      <c r="P35" s="79"/>
      <c r="Q35" s="73"/>
      <c r="R35" s="73"/>
      <c r="S35" s="79"/>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1">
        <f t="shared" si="1"/>
        <v>13277.5</v>
      </c>
      <c r="BB35" s="82">
        <f t="shared" si="2"/>
        <v>13277.5</v>
      </c>
      <c r="BC35" s="83" t="str">
        <f t="shared" si="3"/>
        <v>INR  Thirteen Thousand Two Hundred &amp; Seventy Seven  and Paise Fifty Only</v>
      </c>
      <c r="BE35" s="89">
        <v>309</v>
      </c>
      <c r="BF35" s="90">
        <f t="shared" si="4"/>
        <v>349.54</v>
      </c>
      <c r="BG35" s="90">
        <f t="shared" si="5"/>
        <v>3862.5</v>
      </c>
      <c r="HZ35" s="85"/>
      <c r="IA35" s="85"/>
      <c r="IB35" s="85"/>
      <c r="IC35" s="85"/>
      <c r="ID35" s="85"/>
    </row>
    <row r="36" spans="1:238" s="84" customFormat="1" ht="131.25" customHeight="1">
      <c r="A36" s="68">
        <v>24</v>
      </c>
      <c r="B36" s="86" t="s">
        <v>237</v>
      </c>
      <c r="C36" s="69" t="s">
        <v>75</v>
      </c>
      <c r="D36" s="70">
        <v>150</v>
      </c>
      <c r="E36" s="71" t="s">
        <v>120</v>
      </c>
      <c r="F36" s="72">
        <v>1134.59</v>
      </c>
      <c r="G36" s="73"/>
      <c r="H36" s="74"/>
      <c r="I36" s="75" t="s">
        <v>39</v>
      </c>
      <c r="J36" s="76">
        <f t="shared" si="0"/>
        <v>1</v>
      </c>
      <c r="K36" s="77" t="s">
        <v>64</v>
      </c>
      <c r="L36" s="77" t="s">
        <v>7</v>
      </c>
      <c r="M36" s="78"/>
      <c r="N36" s="73"/>
      <c r="O36" s="73"/>
      <c r="P36" s="79"/>
      <c r="Q36" s="73"/>
      <c r="R36" s="73"/>
      <c r="S36" s="79"/>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1">
        <f t="shared" si="1"/>
        <v>170188.5</v>
      </c>
      <c r="BB36" s="82">
        <f t="shared" si="2"/>
        <v>170188.5</v>
      </c>
      <c r="BC36" s="83" t="str">
        <f t="shared" si="3"/>
        <v>INR  One Lakh Seventy Thousand One Hundred &amp; Eighty Eight  and Paise Fifty Only</v>
      </c>
      <c r="BE36" s="89">
        <v>126</v>
      </c>
      <c r="BF36" s="90">
        <f t="shared" si="4"/>
        <v>142.53</v>
      </c>
      <c r="BG36" s="90">
        <f t="shared" si="5"/>
        <v>18900</v>
      </c>
      <c r="HZ36" s="85"/>
      <c r="IA36" s="85"/>
      <c r="IB36" s="85"/>
      <c r="IC36" s="85"/>
      <c r="ID36" s="85"/>
    </row>
    <row r="37" spans="1:238" s="84" customFormat="1" ht="151.5" customHeight="1">
      <c r="A37" s="52">
        <v>25</v>
      </c>
      <c r="B37" s="86" t="s">
        <v>238</v>
      </c>
      <c r="C37" s="53" t="s">
        <v>76</v>
      </c>
      <c r="D37" s="70">
        <v>175</v>
      </c>
      <c r="E37" s="71" t="s">
        <v>120</v>
      </c>
      <c r="F37" s="72">
        <v>1148.17</v>
      </c>
      <c r="G37" s="73"/>
      <c r="H37" s="74"/>
      <c r="I37" s="75" t="s">
        <v>39</v>
      </c>
      <c r="J37" s="76">
        <f t="shared" si="0"/>
        <v>1</v>
      </c>
      <c r="K37" s="77" t="s">
        <v>64</v>
      </c>
      <c r="L37" s="77" t="s">
        <v>7</v>
      </c>
      <c r="M37" s="78"/>
      <c r="N37" s="73"/>
      <c r="O37" s="73"/>
      <c r="P37" s="79"/>
      <c r="Q37" s="73"/>
      <c r="R37" s="73"/>
      <c r="S37" s="79"/>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1">
        <f t="shared" si="1"/>
        <v>200929.75</v>
      </c>
      <c r="BB37" s="82">
        <f t="shared" si="2"/>
        <v>200929.75</v>
      </c>
      <c r="BC37" s="83" t="str">
        <f t="shared" si="3"/>
        <v>INR  Two Lakh Nine Hundred &amp; Twenty Nine  and Paise Seventy Five Only</v>
      </c>
      <c r="BE37" s="89">
        <v>130</v>
      </c>
      <c r="BF37" s="90">
        <f t="shared" si="4"/>
        <v>147.06</v>
      </c>
      <c r="BG37" s="90">
        <f t="shared" si="5"/>
        <v>22750</v>
      </c>
      <c r="HZ37" s="85"/>
      <c r="IA37" s="85"/>
      <c r="IB37" s="85"/>
      <c r="IC37" s="85"/>
      <c r="ID37" s="85"/>
    </row>
    <row r="38" spans="1:238" s="84" customFormat="1" ht="250.5" customHeight="1">
      <c r="A38" s="68">
        <v>26</v>
      </c>
      <c r="B38" s="86" t="s">
        <v>239</v>
      </c>
      <c r="C38" s="69" t="s">
        <v>77</v>
      </c>
      <c r="D38" s="70">
        <v>6.5</v>
      </c>
      <c r="E38" s="71" t="s">
        <v>120</v>
      </c>
      <c r="F38" s="72">
        <v>825.78</v>
      </c>
      <c r="G38" s="73"/>
      <c r="H38" s="74"/>
      <c r="I38" s="75" t="s">
        <v>39</v>
      </c>
      <c r="J38" s="76">
        <f t="shared" si="0"/>
        <v>1</v>
      </c>
      <c r="K38" s="77" t="s">
        <v>64</v>
      </c>
      <c r="L38" s="77" t="s">
        <v>7</v>
      </c>
      <c r="M38" s="78"/>
      <c r="N38" s="73"/>
      <c r="O38" s="73"/>
      <c r="P38" s="79"/>
      <c r="Q38" s="73"/>
      <c r="R38" s="73"/>
      <c r="S38" s="79"/>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1">
        <f t="shared" si="1"/>
        <v>5367.57</v>
      </c>
      <c r="BB38" s="82">
        <f t="shared" si="2"/>
        <v>5367.57</v>
      </c>
      <c r="BC38" s="83" t="str">
        <f t="shared" si="3"/>
        <v>INR  Five Thousand Three Hundred &amp; Sixty Seven  and Paise Fifty Seven Only</v>
      </c>
      <c r="BE38" s="89">
        <v>134</v>
      </c>
      <c r="BF38" s="90">
        <f t="shared" si="4"/>
        <v>151.58</v>
      </c>
      <c r="BG38" s="90">
        <f t="shared" si="5"/>
        <v>871</v>
      </c>
      <c r="HZ38" s="85"/>
      <c r="IA38" s="85"/>
      <c r="IB38" s="85"/>
      <c r="IC38" s="85"/>
      <c r="ID38" s="85"/>
    </row>
    <row r="39" spans="1:238" s="84" customFormat="1" ht="243.75" customHeight="1">
      <c r="A39" s="52">
        <v>27</v>
      </c>
      <c r="B39" s="86" t="s">
        <v>240</v>
      </c>
      <c r="C39" s="53" t="s">
        <v>78</v>
      </c>
      <c r="D39" s="70">
        <v>12</v>
      </c>
      <c r="E39" s="71" t="s">
        <v>120</v>
      </c>
      <c r="F39" s="72">
        <v>831.43</v>
      </c>
      <c r="G39" s="73"/>
      <c r="H39" s="74"/>
      <c r="I39" s="75" t="s">
        <v>39</v>
      </c>
      <c r="J39" s="76">
        <f t="shared" si="0"/>
        <v>1</v>
      </c>
      <c r="K39" s="77" t="s">
        <v>64</v>
      </c>
      <c r="L39" s="77" t="s">
        <v>7</v>
      </c>
      <c r="M39" s="78"/>
      <c r="N39" s="73"/>
      <c r="O39" s="73"/>
      <c r="P39" s="79"/>
      <c r="Q39" s="73"/>
      <c r="R39" s="73"/>
      <c r="S39" s="79"/>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1">
        <f t="shared" si="1"/>
        <v>9977.16</v>
      </c>
      <c r="BB39" s="82">
        <f t="shared" si="2"/>
        <v>9977.16</v>
      </c>
      <c r="BC39" s="83" t="str">
        <f t="shared" si="3"/>
        <v>INR  Nine Thousand Nine Hundred &amp; Seventy Seven  and Paise Sixteen Only</v>
      </c>
      <c r="BE39" s="89">
        <v>138</v>
      </c>
      <c r="BF39" s="90">
        <f t="shared" si="4"/>
        <v>156.11</v>
      </c>
      <c r="BG39" s="90">
        <f t="shared" si="5"/>
        <v>1656</v>
      </c>
      <c r="HZ39" s="85"/>
      <c r="IA39" s="85"/>
      <c r="IB39" s="85"/>
      <c r="IC39" s="85"/>
      <c r="ID39" s="85"/>
    </row>
    <row r="40" spans="1:238" s="84" customFormat="1" ht="226.5" customHeight="1">
      <c r="A40" s="68">
        <v>28</v>
      </c>
      <c r="B40" s="86" t="s">
        <v>241</v>
      </c>
      <c r="C40" s="69" t="s">
        <v>79</v>
      </c>
      <c r="D40" s="70">
        <v>26.46</v>
      </c>
      <c r="E40" s="71" t="s">
        <v>120</v>
      </c>
      <c r="F40" s="72">
        <v>833.69</v>
      </c>
      <c r="G40" s="73"/>
      <c r="H40" s="74"/>
      <c r="I40" s="75" t="s">
        <v>39</v>
      </c>
      <c r="J40" s="76">
        <f t="shared" si="0"/>
        <v>1</v>
      </c>
      <c r="K40" s="77" t="s">
        <v>64</v>
      </c>
      <c r="L40" s="77" t="s">
        <v>7</v>
      </c>
      <c r="M40" s="78"/>
      <c r="N40" s="73"/>
      <c r="O40" s="73"/>
      <c r="P40" s="79"/>
      <c r="Q40" s="73"/>
      <c r="R40" s="73"/>
      <c r="S40" s="79"/>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1">
        <f t="shared" si="1"/>
        <v>22059.44</v>
      </c>
      <c r="BB40" s="82">
        <f t="shared" si="2"/>
        <v>22059.44</v>
      </c>
      <c r="BC40" s="83" t="str">
        <f t="shared" si="3"/>
        <v>INR  Twenty Two Thousand  &amp;Fifty Nine  and Paise Forty Four Only</v>
      </c>
      <c r="BE40" s="89">
        <v>157</v>
      </c>
      <c r="BF40" s="90">
        <f t="shared" si="4"/>
        <v>177.6</v>
      </c>
      <c r="BG40" s="90">
        <f t="shared" si="5"/>
        <v>4154.22</v>
      </c>
      <c r="HZ40" s="85"/>
      <c r="IA40" s="85"/>
      <c r="IB40" s="85"/>
      <c r="IC40" s="85"/>
      <c r="ID40" s="85"/>
    </row>
    <row r="41" spans="1:238" s="84" customFormat="1" ht="235.5" customHeight="1">
      <c r="A41" s="52">
        <v>29</v>
      </c>
      <c r="B41" s="86" t="s">
        <v>242</v>
      </c>
      <c r="C41" s="53" t="s">
        <v>80</v>
      </c>
      <c r="D41" s="70">
        <v>63</v>
      </c>
      <c r="E41" s="71" t="s">
        <v>120</v>
      </c>
      <c r="F41" s="72">
        <v>839.35</v>
      </c>
      <c r="G41" s="73"/>
      <c r="H41" s="74"/>
      <c r="I41" s="75" t="s">
        <v>39</v>
      </c>
      <c r="J41" s="76">
        <f t="shared" si="0"/>
        <v>1</v>
      </c>
      <c r="K41" s="77" t="s">
        <v>64</v>
      </c>
      <c r="L41" s="77" t="s">
        <v>7</v>
      </c>
      <c r="M41" s="78"/>
      <c r="N41" s="73"/>
      <c r="O41" s="73"/>
      <c r="P41" s="79"/>
      <c r="Q41" s="73"/>
      <c r="R41" s="73"/>
      <c r="S41" s="79"/>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1">
        <f t="shared" si="1"/>
        <v>52879.05</v>
      </c>
      <c r="BB41" s="82">
        <f t="shared" si="2"/>
        <v>52879.05</v>
      </c>
      <c r="BC41" s="83" t="str">
        <f t="shared" si="3"/>
        <v>INR  Fifty Two Thousand Eight Hundred &amp; Seventy Nine  and Paise Five Only</v>
      </c>
      <c r="BE41" s="89">
        <v>161</v>
      </c>
      <c r="BF41" s="90">
        <f t="shared" si="4"/>
        <v>182.12</v>
      </c>
      <c r="BG41" s="90">
        <f t="shared" si="5"/>
        <v>10143</v>
      </c>
      <c r="HZ41" s="85"/>
      <c r="IA41" s="85"/>
      <c r="IB41" s="85"/>
      <c r="IC41" s="85"/>
      <c r="ID41" s="85"/>
    </row>
    <row r="42" spans="1:238" s="84" customFormat="1" ht="96.75" customHeight="1">
      <c r="A42" s="68">
        <v>30</v>
      </c>
      <c r="B42" s="86" t="s">
        <v>243</v>
      </c>
      <c r="C42" s="69" t="s">
        <v>81</v>
      </c>
      <c r="D42" s="70">
        <v>17.28</v>
      </c>
      <c r="E42" s="71" t="s">
        <v>362</v>
      </c>
      <c r="F42" s="72">
        <v>165.16</v>
      </c>
      <c r="G42" s="73"/>
      <c r="H42" s="74"/>
      <c r="I42" s="75" t="s">
        <v>39</v>
      </c>
      <c r="J42" s="76">
        <f t="shared" si="0"/>
        <v>1</v>
      </c>
      <c r="K42" s="77" t="s">
        <v>64</v>
      </c>
      <c r="L42" s="77" t="s">
        <v>7</v>
      </c>
      <c r="M42" s="78"/>
      <c r="N42" s="73"/>
      <c r="O42" s="73"/>
      <c r="P42" s="79"/>
      <c r="Q42" s="73"/>
      <c r="R42" s="73"/>
      <c r="S42" s="79"/>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1">
        <f t="shared" si="1"/>
        <v>2853.96</v>
      </c>
      <c r="BB42" s="82">
        <f t="shared" si="2"/>
        <v>2853.96</v>
      </c>
      <c r="BC42" s="83" t="str">
        <f t="shared" si="3"/>
        <v>INR  Two Thousand Eight Hundred &amp; Fifty Three  and Paise Ninety Six Only</v>
      </c>
      <c r="BE42" s="89">
        <v>165</v>
      </c>
      <c r="BF42" s="90">
        <f t="shared" si="4"/>
        <v>186.65</v>
      </c>
      <c r="BG42" s="90">
        <f t="shared" si="5"/>
        <v>2851.2</v>
      </c>
      <c r="HZ42" s="85"/>
      <c r="IA42" s="85"/>
      <c r="IB42" s="85"/>
      <c r="IC42" s="85"/>
      <c r="ID42" s="85"/>
    </row>
    <row r="43" spans="1:238" s="84" customFormat="1" ht="131.25" customHeight="1">
      <c r="A43" s="52">
        <v>31</v>
      </c>
      <c r="B43" s="86" t="s">
        <v>244</v>
      </c>
      <c r="C43" s="53" t="s">
        <v>82</v>
      </c>
      <c r="D43" s="70">
        <v>0.474</v>
      </c>
      <c r="E43" s="71" t="s">
        <v>359</v>
      </c>
      <c r="F43" s="72">
        <v>85487.05</v>
      </c>
      <c r="G43" s="73"/>
      <c r="H43" s="74"/>
      <c r="I43" s="75" t="s">
        <v>39</v>
      </c>
      <c r="J43" s="76">
        <f t="shared" si="0"/>
        <v>1</v>
      </c>
      <c r="K43" s="77" t="s">
        <v>64</v>
      </c>
      <c r="L43" s="77" t="s">
        <v>7</v>
      </c>
      <c r="M43" s="78"/>
      <c r="N43" s="73"/>
      <c r="O43" s="73"/>
      <c r="P43" s="79"/>
      <c r="Q43" s="73"/>
      <c r="R43" s="73"/>
      <c r="S43" s="79"/>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1">
        <f t="shared" si="1"/>
        <v>40520.86</v>
      </c>
      <c r="BB43" s="82">
        <f t="shared" si="2"/>
        <v>40520.86</v>
      </c>
      <c r="BC43" s="83" t="str">
        <f t="shared" si="3"/>
        <v>INR  Forty Thousand Five Hundred &amp; Twenty  and Paise Eighty Six Only</v>
      </c>
      <c r="BE43" s="89">
        <v>169</v>
      </c>
      <c r="BF43" s="90">
        <f t="shared" si="4"/>
        <v>191.17</v>
      </c>
      <c r="BG43" s="90">
        <f t="shared" si="5"/>
        <v>80.11</v>
      </c>
      <c r="HZ43" s="85"/>
      <c r="IA43" s="85"/>
      <c r="IB43" s="85"/>
      <c r="IC43" s="85"/>
      <c r="ID43" s="85"/>
    </row>
    <row r="44" spans="1:238" s="84" customFormat="1" ht="128.25" customHeight="1">
      <c r="A44" s="68">
        <v>32</v>
      </c>
      <c r="B44" s="86" t="s">
        <v>245</v>
      </c>
      <c r="C44" s="69" t="s">
        <v>83</v>
      </c>
      <c r="D44" s="70">
        <v>0.43</v>
      </c>
      <c r="E44" s="71" t="s">
        <v>359</v>
      </c>
      <c r="F44" s="72">
        <v>85713.29</v>
      </c>
      <c r="G44" s="73"/>
      <c r="H44" s="74"/>
      <c r="I44" s="75" t="s">
        <v>39</v>
      </c>
      <c r="J44" s="76">
        <f t="shared" si="0"/>
        <v>1</v>
      </c>
      <c r="K44" s="77" t="s">
        <v>64</v>
      </c>
      <c r="L44" s="77" t="s">
        <v>7</v>
      </c>
      <c r="M44" s="78"/>
      <c r="N44" s="73"/>
      <c r="O44" s="73"/>
      <c r="P44" s="79"/>
      <c r="Q44" s="73"/>
      <c r="R44" s="73"/>
      <c r="S44" s="79"/>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1">
        <f t="shared" si="1"/>
        <v>36856.71</v>
      </c>
      <c r="BB44" s="82">
        <f t="shared" si="2"/>
        <v>36856.71</v>
      </c>
      <c r="BC44" s="83" t="str">
        <f t="shared" si="3"/>
        <v>INR  Thirty Six Thousand Eight Hundred &amp; Fifty Six  and Paise Seventy One Only</v>
      </c>
      <c r="BE44" s="89">
        <v>161</v>
      </c>
      <c r="BF44" s="90">
        <f t="shared" si="4"/>
        <v>182.12</v>
      </c>
      <c r="BG44" s="90">
        <f t="shared" si="5"/>
        <v>69.23</v>
      </c>
      <c r="HZ44" s="85"/>
      <c r="IA44" s="85"/>
      <c r="IB44" s="85"/>
      <c r="IC44" s="85"/>
      <c r="ID44" s="85"/>
    </row>
    <row r="45" spans="1:238" s="84" customFormat="1" ht="189.75" customHeight="1">
      <c r="A45" s="52">
        <v>33</v>
      </c>
      <c r="B45" s="86" t="s">
        <v>246</v>
      </c>
      <c r="C45" s="53" t="s">
        <v>84</v>
      </c>
      <c r="D45" s="70">
        <v>15.12</v>
      </c>
      <c r="E45" s="71" t="s">
        <v>362</v>
      </c>
      <c r="F45" s="72">
        <v>3007.86</v>
      </c>
      <c r="G45" s="73"/>
      <c r="H45" s="74"/>
      <c r="I45" s="75" t="s">
        <v>39</v>
      </c>
      <c r="J45" s="76">
        <f t="shared" si="0"/>
        <v>1</v>
      </c>
      <c r="K45" s="77" t="s">
        <v>64</v>
      </c>
      <c r="L45" s="77" t="s">
        <v>7</v>
      </c>
      <c r="M45" s="78"/>
      <c r="N45" s="73"/>
      <c r="O45" s="73"/>
      <c r="P45" s="79"/>
      <c r="Q45" s="73"/>
      <c r="R45" s="73"/>
      <c r="S45" s="79"/>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1">
        <f t="shared" si="1"/>
        <v>45478.84</v>
      </c>
      <c r="BB45" s="82">
        <f t="shared" si="2"/>
        <v>45478.84</v>
      </c>
      <c r="BC45" s="83" t="str">
        <f t="shared" si="3"/>
        <v>INR  Forty Five Thousand Four Hundred &amp; Seventy Eight  and Paise Eighty Four Only</v>
      </c>
      <c r="BE45" s="89">
        <v>165</v>
      </c>
      <c r="BF45" s="90">
        <f t="shared" si="4"/>
        <v>186.65</v>
      </c>
      <c r="BG45" s="90">
        <f t="shared" si="5"/>
        <v>2494.8</v>
      </c>
      <c r="HZ45" s="85"/>
      <c r="IA45" s="85"/>
      <c r="IB45" s="85"/>
      <c r="IC45" s="85"/>
      <c r="ID45" s="85"/>
    </row>
    <row r="46" spans="1:238" s="84" customFormat="1" ht="184.5" customHeight="1">
      <c r="A46" s="68">
        <v>34</v>
      </c>
      <c r="B46" s="86" t="s">
        <v>247</v>
      </c>
      <c r="C46" s="69" t="s">
        <v>85</v>
      </c>
      <c r="D46" s="70">
        <v>12.6</v>
      </c>
      <c r="E46" s="71" t="s">
        <v>362</v>
      </c>
      <c r="F46" s="72">
        <v>3023.7</v>
      </c>
      <c r="G46" s="73"/>
      <c r="H46" s="74"/>
      <c r="I46" s="75" t="s">
        <v>39</v>
      </c>
      <c r="J46" s="76">
        <f t="shared" si="0"/>
        <v>1</v>
      </c>
      <c r="K46" s="77" t="s">
        <v>64</v>
      </c>
      <c r="L46" s="77" t="s">
        <v>7</v>
      </c>
      <c r="M46" s="78"/>
      <c r="N46" s="73"/>
      <c r="O46" s="73"/>
      <c r="P46" s="79"/>
      <c r="Q46" s="73"/>
      <c r="R46" s="73"/>
      <c r="S46" s="79"/>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1">
        <f t="shared" si="1"/>
        <v>38098.62</v>
      </c>
      <c r="BB46" s="82">
        <f t="shared" si="2"/>
        <v>38098.62</v>
      </c>
      <c r="BC46" s="83" t="str">
        <f t="shared" si="3"/>
        <v>INR  Thirty Eight Thousand  &amp;Ninety Eight  and Paise Sixty Two Only</v>
      </c>
      <c r="BE46" s="89">
        <v>169</v>
      </c>
      <c r="BF46" s="90">
        <f t="shared" si="4"/>
        <v>191.17</v>
      </c>
      <c r="BG46" s="90">
        <f t="shared" si="5"/>
        <v>2129.4</v>
      </c>
      <c r="HZ46" s="85"/>
      <c r="IA46" s="85"/>
      <c r="IB46" s="85"/>
      <c r="IC46" s="85"/>
      <c r="ID46" s="85"/>
    </row>
    <row r="47" spans="1:238" s="84" customFormat="1" ht="126" customHeight="1">
      <c r="A47" s="52">
        <v>35</v>
      </c>
      <c r="B47" s="86" t="s">
        <v>248</v>
      </c>
      <c r="C47" s="53" t="s">
        <v>86</v>
      </c>
      <c r="D47" s="70">
        <v>40.8</v>
      </c>
      <c r="E47" s="71" t="s">
        <v>362</v>
      </c>
      <c r="F47" s="72">
        <v>1555.4</v>
      </c>
      <c r="G47" s="73"/>
      <c r="H47" s="74"/>
      <c r="I47" s="75" t="s">
        <v>39</v>
      </c>
      <c r="J47" s="76">
        <f t="shared" si="0"/>
        <v>1</v>
      </c>
      <c r="K47" s="77" t="s">
        <v>64</v>
      </c>
      <c r="L47" s="77" t="s">
        <v>7</v>
      </c>
      <c r="M47" s="78"/>
      <c r="N47" s="73"/>
      <c r="O47" s="73"/>
      <c r="P47" s="79"/>
      <c r="Q47" s="73"/>
      <c r="R47" s="73"/>
      <c r="S47" s="79"/>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1">
        <f t="shared" si="1"/>
        <v>63460.32</v>
      </c>
      <c r="BB47" s="82">
        <f t="shared" si="2"/>
        <v>63460.32</v>
      </c>
      <c r="BC47" s="83" t="str">
        <f t="shared" si="3"/>
        <v>INR  Sixty Three Thousand Four Hundred &amp; Sixty  and Paise Thirty Two Only</v>
      </c>
      <c r="BE47" s="89">
        <v>173</v>
      </c>
      <c r="BF47" s="90">
        <f t="shared" si="4"/>
        <v>195.7</v>
      </c>
      <c r="BG47" s="90">
        <f t="shared" si="5"/>
        <v>7058.4</v>
      </c>
      <c r="HZ47" s="85"/>
      <c r="IA47" s="85"/>
      <c r="IB47" s="85"/>
      <c r="IC47" s="85"/>
      <c r="ID47" s="85"/>
    </row>
    <row r="48" spans="1:238" s="84" customFormat="1" ht="129" customHeight="1">
      <c r="A48" s="68">
        <v>36</v>
      </c>
      <c r="B48" s="86" t="s">
        <v>249</v>
      </c>
      <c r="C48" s="69" t="s">
        <v>87</v>
      </c>
      <c r="D48" s="70">
        <v>41.25</v>
      </c>
      <c r="E48" s="71" t="s">
        <v>362</v>
      </c>
      <c r="F48" s="72">
        <v>1588.2</v>
      </c>
      <c r="G48" s="73"/>
      <c r="H48" s="74"/>
      <c r="I48" s="75" t="s">
        <v>39</v>
      </c>
      <c r="J48" s="76">
        <f t="shared" si="0"/>
        <v>1</v>
      </c>
      <c r="K48" s="77" t="s">
        <v>64</v>
      </c>
      <c r="L48" s="77" t="s">
        <v>7</v>
      </c>
      <c r="M48" s="78"/>
      <c r="N48" s="73"/>
      <c r="O48" s="73"/>
      <c r="P48" s="79"/>
      <c r="Q48" s="73"/>
      <c r="R48" s="73"/>
      <c r="S48" s="79"/>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1">
        <f t="shared" si="1"/>
        <v>65513.25</v>
      </c>
      <c r="BB48" s="82">
        <f t="shared" si="2"/>
        <v>65513.25</v>
      </c>
      <c r="BC48" s="83" t="str">
        <f t="shared" si="3"/>
        <v>INR  Sixty Five Thousand Five Hundred &amp; Thirteen  and Paise Twenty Five Only</v>
      </c>
      <c r="BE48" s="89">
        <v>34</v>
      </c>
      <c r="BF48" s="90">
        <f t="shared" si="4"/>
        <v>38.46</v>
      </c>
      <c r="BG48" s="90">
        <f t="shared" si="5"/>
        <v>1402.5</v>
      </c>
      <c r="HZ48" s="85"/>
      <c r="IA48" s="85"/>
      <c r="IB48" s="85"/>
      <c r="IC48" s="85"/>
      <c r="ID48" s="85"/>
    </row>
    <row r="49" spans="1:238" s="84" customFormat="1" ht="143.25" customHeight="1">
      <c r="A49" s="52">
        <v>37</v>
      </c>
      <c r="B49" s="86" t="s">
        <v>250</v>
      </c>
      <c r="C49" s="53" t="s">
        <v>88</v>
      </c>
      <c r="D49" s="70">
        <v>28.7</v>
      </c>
      <c r="E49" s="71" t="s">
        <v>115</v>
      </c>
      <c r="F49" s="72">
        <v>562.21</v>
      </c>
      <c r="G49" s="73"/>
      <c r="H49" s="74"/>
      <c r="I49" s="75" t="s">
        <v>39</v>
      </c>
      <c r="J49" s="76">
        <f t="shared" si="0"/>
        <v>1</v>
      </c>
      <c r="K49" s="77" t="s">
        <v>64</v>
      </c>
      <c r="L49" s="77" t="s">
        <v>7</v>
      </c>
      <c r="M49" s="78"/>
      <c r="N49" s="73"/>
      <c r="O49" s="73"/>
      <c r="P49" s="79"/>
      <c r="Q49" s="73"/>
      <c r="R49" s="73"/>
      <c r="S49" s="79"/>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1">
        <f t="shared" si="1"/>
        <v>16135.43</v>
      </c>
      <c r="BB49" s="82">
        <f t="shared" si="2"/>
        <v>16135.43</v>
      </c>
      <c r="BC49" s="83" t="str">
        <f t="shared" si="3"/>
        <v>INR  Sixteen Thousand One Hundred &amp; Thirty Five  and Paise Forty Three Only</v>
      </c>
      <c r="BE49" s="89">
        <v>48.5</v>
      </c>
      <c r="BF49" s="90">
        <f t="shared" si="4"/>
        <v>54.86</v>
      </c>
      <c r="BG49" s="90">
        <f t="shared" si="5"/>
        <v>1391.95</v>
      </c>
      <c r="HZ49" s="85"/>
      <c r="IA49" s="85"/>
      <c r="IB49" s="85"/>
      <c r="IC49" s="85"/>
      <c r="ID49" s="85"/>
    </row>
    <row r="50" spans="1:238" s="84" customFormat="1" ht="154.5" customHeight="1">
      <c r="A50" s="68">
        <v>38</v>
      </c>
      <c r="B50" s="86" t="s">
        <v>251</v>
      </c>
      <c r="C50" s="69" t="s">
        <v>89</v>
      </c>
      <c r="D50" s="70">
        <v>4.2</v>
      </c>
      <c r="E50" s="71" t="s">
        <v>362</v>
      </c>
      <c r="F50" s="72">
        <v>3125.51</v>
      </c>
      <c r="G50" s="73"/>
      <c r="H50" s="74"/>
      <c r="I50" s="75" t="s">
        <v>39</v>
      </c>
      <c r="J50" s="76">
        <f t="shared" si="0"/>
        <v>1</v>
      </c>
      <c r="K50" s="77" t="s">
        <v>64</v>
      </c>
      <c r="L50" s="77" t="s">
        <v>7</v>
      </c>
      <c r="M50" s="78"/>
      <c r="N50" s="73"/>
      <c r="O50" s="73"/>
      <c r="P50" s="79"/>
      <c r="Q50" s="73"/>
      <c r="R50" s="73"/>
      <c r="S50" s="79"/>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1">
        <f t="shared" si="1"/>
        <v>13127.14</v>
      </c>
      <c r="BB50" s="82">
        <f t="shared" si="2"/>
        <v>13127.14</v>
      </c>
      <c r="BC50" s="83" t="str">
        <f t="shared" si="3"/>
        <v>INR  Thirteen Thousand One Hundred &amp; Twenty Seven  and Paise Fourteen Only</v>
      </c>
      <c r="BE50" s="89">
        <v>48.5</v>
      </c>
      <c r="BF50" s="90">
        <f t="shared" si="4"/>
        <v>54.86</v>
      </c>
      <c r="BG50" s="90">
        <f t="shared" si="5"/>
        <v>203.7</v>
      </c>
      <c r="HZ50" s="85"/>
      <c r="IA50" s="85"/>
      <c r="IB50" s="85"/>
      <c r="IC50" s="85"/>
      <c r="ID50" s="85"/>
    </row>
    <row r="51" spans="1:238" s="84" customFormat="1" ht="165.75" customHeight="1">
      <c r="A51" s="52">
        <v>39</v>
      </c>
      <c r="B51" s="86" t="s">
        <v>252</v>
      </c>
      <c r="C51" s="53" t="s">
        <v>90</v>
      </c>
      <c r="D51" s="70">
        <v>10.5</v>
      </c>
      <c r="E51" s="71" t="s">
        <v>362</v>
      </c>
      <c r="F51" s="72">
        <v>3141.34</v>
      </c>
      <c r="G51" s="73"/>
      <c r="H51" s="74"/>
      <c r="I51" s="75" t="s">
        <v>39</v>
      </c>
      <c r="J51" s="76">
        <f t="shared" si="0"/>
        <v>1</v>
      </c>
      <c r="K51" s="77" t="s">
        <v>64</v>
      </c>
      <c r="L51" s="77" t="s">
        <v>7</v>
      </c>
      <c r="M51" s="78"/>
      <c r="N51" s="73"/>
      <c r="O51" s="73"/>
      <c r="P51" s="79"/>
      <c r="Q51" s="73"/>
      <c r="R51" s="73"/>
      <c r="S51" s="79"/>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1">
        <f t="shared" si="1"/>
        <v>32984.07</v>
      </c>
      <c r="BB51" s="82">
        <f t="shared" si="2"/>
        <v>32984.07</v>
      </c>
      <c r="BC51" s="83" t="str">
        <f t="shared" si="3"/>
        <v>INR  Thirty Two Thousand Nine Hundred &amp; Eighty Four  and Paise Seven Only</v>
      </c>
      <c r="BE51" s="89">
        <v>48.5</v>
      </c>
      <c r="BF51" s="90">
        <f t="shared" si="4"/>
        <v>54.86</v>
      </c>
      <c r="BG51" s="90">
        <f t="shared" si="5"/>
        <v>509.25</v>
      </c>
      <c r="HZ51" s="85"/>
      <c r="IA51" s="85"/>
      <c r="IB51" s="85"/>
      <c r="IC51" s="85"/>
      <c r="ID51" s="85"/>
    </row>
    <row r="52" spans="1:238" s="84" customFormat="1" ht="75" customHeight="1">
      <c r="A52" s="68">
        <v>40</v>
      </c>
      <c r="B52" s="86" t="s">
        <v>253</v>
      </c>
      <c r="C52" s="69" t="s">
        <v>91</v>
      </c>
      <c r="D52" s="70">
        <v>750</v>
      </c>
      <c r="E52" s="71" t="s">
        <v>362</v>
      </c>
      <c r="F52" s="72">
        <v>21.49</v>
      </c>
      <c r="G52" s="73"/>
      <c r="H52" s="74"/>
      <c r="I52" s="75" t="s">
        <v>39</v>
      </c>
      <c r="J52" s="76">
        <f t="shared" si="0"/>
        <v>1</v>
      </c>
      <c r="K52" s="77" t="s">
        <v>64</v>
      </c>
      <c r="L52" s="77" t="s">
        <v>7</v>
      </c>
      <c r="M52" s="78"/>
      <c r="N52" s="73"/>
      <c r="O52" s="73"/>
      <c r="P52" s="79"/>
      <c r="Q52" s="73"/>
      <c r="R52" s="73"/>
      <c r="S52" s="79"/>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1">
        <f t="shared" si="1"/>
        <v>16117.5</v>
      </c>
      <c r="BB52" s="82">
        <f t="shared" si="2"/>
        <v>16117.5</v>
      </c>
      <c r="BC52" s="83" t="str">
        <f t="shared" si="3"/>
        <v>INR  Sixteen Thousand One Hundred &amp; Seventeen  and Paise Fifty Only</v>
      </c>
      <c r="BE52" s="89">
        <v>48.5</v>
      </c>
      <c r="BF52" s="90">
        <f t="shared" si="4"/>
        <v>54.86</v>
      </c>
      <c r="BG52" s="90">
        <f t="shared" si="5"/>
        <v>36375</v>
      </c>
      <c r="HZ52" s="85"/>
      <c r="IA52" s="85"/>
      <c r="IB52" s="85"/>
      <c r="IC52" s="85"/>
      <c r="ID52" s="85"/>
    </row>
    <row r="53" spans="1:238" s="84" customFormat="1" ht="145.5" customHeight="1">
      <c r="A53" s="52">
        <v>41</v>
      </c>
      <c r="B53" s="86" t="s">
        <v>254</v>
      </c>
      <c r="C53" s="53" t="s">
        <v>92</v>
      </c>
      <c r="D53" s="70">
        <v>95.28</v>
      </c>
      <c r="E53" s="71" t="s">
        <v>120</v>
      </c>
      <c r="F53" s="72">
        <v>138.01</v>
      </c>
      <c r="G53" s="73"/>
      <c r="H53" s="74"/>
      <c r="I53" s="75" t="s">
        <v>39</v>
      </c>
      <c r="J53" s="76">
        <f t="shared" si="0"/>
        <v>1</v>
      </c>
      <c r="K53" s="77" t="s">
        <v>64</v>
      </c>
      <c r="L53" s="77" t="s">
        <v>7</v>
      </c>
      <c r="M53" s="78"/>
      <c r="N53" s="73"/>
      <c r="O53" s="73"/>
      <c r="P53" s="79"/>
      <c r="Q53" s="73"/>
      <c r="R53" s="73"/>
      <c r="S53" s="79"/>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1">
        <f t="shared" si="1"/>
        <v>13149.59</v>
      </c>
      <c r="BB53" s="82">
        <f t="shared" si="2"/>
        <v>13149.59</v>
      </c>
      <c r="BC53" s="83" t="str">
        <f t="shared" si="3"/>
        <v>INR  Thirteen Thousand One Hundred &amp; Forty Nine  and Paise Fifty Nine Only</v>
      </c>
      <c r="BE53" s="89">
        <v>45.1</v>
      </c>
      <c r="BF53" s="90">
        <f t="shared" si="4"/>
        <v>51.02</v>
      </c>
      <c r="BG53" s="90">
        <f t="shared" si="5"/>
        <v>4297.13</v>
      </c>
      <c r="HZ53" s="85"/>
      <c r="IA53" s="85"/>
      <c r="IB53" s="85"/>
      <c r="IC53" s="85"/>
      <c r="ID53" s="85"/>
    </row>
    <row r="54" spans="1:238" s="84" customFormat="1" ht="154.5" customHeight="1">
      <c r="A54" s="68">
        <v>42</v>
      </c>
      <c r="B54" s="86" t="s">
        <v>255</v>
      </c>
      <c r="C54" s="69" t="s">
        <v>93</v>
      </c>
      <c r="D54" s="70">
        <v>350</v>
      </c>
      <c r="E54" s="71" t="s">
        <v>120</v>
      </c>
      <c r="F54" s="72">
        <v>173.07</v>
      </c>
      <c r="G54" s="73"/>
      <c r="H54" s="74"/>
      <c r="I54" s="75" t="s">
        <v>39</v>
      </c>
      <c r="J54" s="76">
        <f t="shared" si="0"/>
        <v>1</v>
      </c>
      <c r="K54" s="77" t="s">
        <v>64</v>
      </c>
      <c r="L54" s="77" t="s">
        <v>7</v>
      </c>
      <c r="M54" s="78"/>
      <c r="N54" s="73"/>
      <c r="O54" s="73"/>
      <c r="P54" s="79"/>
      <c r="Q54" s="73"/>
      <c r="R54" s="73"/>
      <c r="S54" s="79"/>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1">
        <f t="shared" si="1"/>
        <v>60574.5</v>
      </c>
      <c r="BB54" s="82">
        <f t="shared" si="2"/>
        <v>60574.5</v>
      </c>
      <c r="BC54" s="83" t="str">
        <f t="shared" si="3"/>
        <v>INR  Sixty Thousand Five Hundred &amp; Seventy Four  and Paise Fifty Only</v>
      </c>
      <c r="BE54" s="89">
        <v>45.81</v>
      </c>
      <c r="BF54" s="90">
        <f t="shared" si="4"/>
        <v>51.82</v>
      </c>
      <c r="BG54" s="90">
        <f t="shared" si="5"/>
        <v>16033.5</v>
      </c>
      <c r="HZ54" s="85"/>
      <c r="IA54" s="85"/>
      <c r="IB54" s="85"/>
      <c r="IC54" s="85"/>
      <c r="ID54" s="85"/>
    </row>
    <row r="55" spans="1:238" s="84" customFormat="1" ht="141.75" customHeight="1">
      <c r="A55" s="52">
        <v>43</v>
      </c>
      <c r="B55" s="86" t="s">
        <v>256</v>
      </c>
      <c r="C55" s="53" t="s">
        <v>94</v>
      </c>
      <c r="D55" s="70">
        <v>285</v>
      </c>
      <c r="E55" s="71" t="s">
        <v>120</v>
      </c>
      <c r="F55" s="72">
        <v>152.71</v>
      </c>
      <c r="G55" s="73"/>
      <c r="H55" s="74"/>
      <c r="I55" s="75" t="s">
        <v>39</v>
      </c>
      <c r="J55" s="76">
        <f t="shared" si="0"/>
        <v>1</v>
      </c>
      <c r="K55" s="77" t="s">
        <v>64</v>
      </c>
      <c r="L55" s="77" t="s">
        <v>7</v>
      </c>
      <c r="M55" s="78"/>
      <c r="N55" s="73"/>
      <c r="O55" s="73"/>
      <c r="P55" s="79"/>
      <c r="Q55" s="73"/>
      <c r="R55" s="73"/>
      <c r="S55" s="79"/>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1">
        <f t="shared" si="1"/>
        <v>43522.35</v>
      </c>
      <c r="BB55" s="82">
        <f t="shared" si="2"/>
        <v>43522.35</v>
      </c>
      <c r="BC55" s="83" t="str">
        <f t="shared" si="3"/>
        <v>INR  Forty Three Thousand Five Hundred &amp; Twenty Two  and Paise Thirty Five Only</v>
      </c>
      <c r="BE55" s="89">
        <v>46.52</v>
      </c>
      <c r="BF55" s="90">
        <f t="shared" si="4"/>
        <v>52.62</v>
      </c>
      <c r="BG55" s="90">
        <f t="shared" si="5"/>
        <v>13258.2</v>
      </c>
      <c r="HZ55" s="85"/>
      <c r="IA55" s="85"/>
      <c r="IB55" s="85"/>
      <c r="IC55" s="85"/>
      <c r="ID55" s="85"/>
    </row>
    <row r="56" spans="1:238" s="84" customFormat="1" ht="50.25" customHeight="1">
      <c r="A56" s="68">
        <v>44</v>
      </c>
      <c r="B56" s="86" t="s">
        <v>257</v>
      </c>
      <c r="C56" s="69" t="s">
        <v>95</v>
      </c>
      <c r="D56" s="70">
        <v>33.796</v>
      </c>
      <c r="E56" s="71" t="s">
        <v>120</v>
      </c>
      <c r="F56" s="72">
        <v>38.46</v>
      </c>
      <c r="G56" s="73"/>
      <c r="H56" s="74"/>
      <c r="I56" s="75" t="s">
        <v>39</v>
      </c>
      <c r="J56" s="76">
        <f t="shared" si="0"/>
        <v>1</v>
      </c>
      <c r="K56" s="77" t="s">
        <v>64</v>
      </c>
      <c r="L56" s="77" t="s">
        <v>7</v>
      </c>
      <c r="M56" s="78"/>
      <c r="N56" s="73"/>
      <c r="O56" s="73"/>
      <c r="P56" s="79"/>
      <c r="Q56" s="73"/>
      <c r="R56" s="73"/>
      <c r="S56" s="79"/>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1">
        <f t="shared" si="1"/>
        <v>1299.79</v>
      </c>
      <c r="BB56" s="82">
        <f t="shared" si="2"/>
        <v>1299.79</v>
      </c>
      <c r="BC56" s="83" t="str">
        <f t="shared" si="3"/>
        <v>INR  One Thousand Two Hundred &amp; Ninety Nine  and Paise Seventy Nine Only</v>
      </c>
      <c r="BE56" s="89">
        <v>47.23</v>
      </c>
      <c r="BF56" s="90">
        <f t="shared" si="4"/>
        <v>53.43</v>
      </c>
      <c r="BG56" s="90">
        <f t="shared" si="5"/>
        <v>1596.19</v>
      </c>
      <c r="HZ56" s="85"/>
      <c r="IA56" s="85"/>
      <c r="IB56" s="85"/>
      <c r="IC56" s="85"/>
      <c r="ID56" s="85"/>
    </row>
    <row r="57" spans="1:238" s="84" customFormat="1" ht="68.25" customHeight="1">
      <c r="A57" s="52">
        <v>45</v>
      </c>
      <c r="B57" s="86" t="s">
        <v>258</v>
      </c>
      <c r="C57" s="53" t="s">
        <v>96</v>
      </c>
      <c r="D57" s="70">
        <v>677.15</v>
      </c>
      <c r="E57" s="71" t="s">
        <v>120</v>
      </c>
      <c r="F57" s="72">
        <v>138.01</v>
      </c>
      <c r="G57" s="73"/>
      <c r="H57" s="74"/>
      <c r="I57" s="75" t="s">
        <v>39</v>
      </c>
      <c r="J57" s="76">
        <f t="shared" si="0"/>
        <v>1</v>
      </c>
      <c r="K57" s="77" t="s">
        <v>64</v>
      </c>
      <c r="L57" s="77" t="s">
        <v>7</v>
      </c>
      <c r="M57" s="78"/>
      <c r="N57" s="73"/>
      <c r="O57" s="73"/>
      <c r="P57" s="79"/>
      <c r="Q57" s="73"/>
      <c r="R57" s="73"/>
      <c r="S57" s="79"/>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1">
        <f t="shared" si="1"/>
        <v>93453.47</v>
      </c>
      <c r="BB57" s="82">
        <f t="shared" si="2"/>
        <v>93453.47</v>
      </c>
      <c r="BC57" s="83" t="str">
        <f t="shared" si="3"/>
        <v>INR  Ninety Three Thousand Four Hundred &amp; Fifty Three  and Paise Forty Seven Only</v>
      </c>
      <c r="BE57" s="89">
        <v>70</v>
      </c>
      <c r="BF57" s="90">
        <f t="shared" si="4"/>
        <v>79.18</v>
      </c>
      <c r="BG57" s="90">
        <f t="shared" si="5"/>
        <v>47400.5</v>
      </c>
      <c r="HZ57" s="85"/>
      <c r="IA57" s="85"/>
      <c r="IB57" s="85"/>
      <c r="IC57" s="85"/>
      <c r="ID57" s="85"/>
    </row>
    <row r="58" spans="1:238" s="84" customFormat="1" ht="68.25" customHeight="1">
      <c r="A58" s="68">
        <v>46</v>
      </c>
      <c r="B58" s="86" t="s">
        <v>259</v>
      </c>
      <c r="C58" s="69" t="s">
        <v>97</v>
      </c>
      <c r="D58" s="70">
        <v>676.25</v>
      </c>
      <c r="E58" s="71" t="s">
        <v>120</v>
      </c>
      <c r="F58" s="72">
        <v>138.82</v>
      </c>
      <c r="G58" s="73"/>
      <c r="H58" s="74"/>
      <c r="I58" s="75" t="s">
        <v>39</v>
      </c>
      <c r="J58" s="76">
        <f t="shared" si="0"/>
        <v>1</v>
      </c>
      <c r="K58" s="77" t="s">
        <v>64</v>
      </c>
      <c r="L58" s="77" t="s">
        <v>7</v>
      </c>
      <c r="M58" s="78"/>
      <c r="N58" s="73"/>
      <c r="O58" s="73"/>
      <c r="P58" s="79"/>
      <c r="Q58" s="73"/>
      <c r="R58" s="73"/>
      <c r="S58" s="79"/>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1">
        <f t="shared" si="1"/>
        <v>93877.03</v>
      </c>
      <c r="BB58" s="82">
        <f t="shared" si="2"/>
        <v>93877.03</v>
      </c>
      <c r="BC58" s="83" t="str">
        <f t="shared" si="3"/>
        <v>INR  Ninety Three Thousand Eight Hundred &amp; Seventy Seven  and Paise Three Only</v>
      </c>
      <c r="BE58" s="89">
        <v>70</v>
      </c>
      <c r="BF58" s="90">
        <f t="shared" si="4"/>
        <v>79.18</v>
      </c>
      <c r="BG58" s="90">
        <f t="shared" si="5"/>
        <v>47337.5</v>
      </c>
      <c r="HZ58" s="85"/>
      <c r="IA58" s="85"/>
      <c r="IB58" s="85"/>
      <c r="IC58" s="85"/>
      <c r="ID58" s="85"/>
    </row>
    <row r="59" spans="1:238" s="84" customFormat="1" ht="171" customHeight="1">
      <c r="A59" s="52">
        <v>47</v>
      </c>
      <c r="B59" s="86" t="s">
        <v>260</v>
      </c>
      <c r="C59" s="53" t="s">
        <v>98</v>
      </c>
      <c r="D59" s="70">
        <v>2500</v>
      </c>
      <c r="E59" s="71" t="s">
        <v>120</v>
      </c>
      <c r="F59" s="72">
        <v>54.86</v>
      </c>
      <c r="G59" s="73"/>
      <c r="H59" s="74"/>
      <c r="I59" s="75" t="s">
        <v>39</v>
      </c>
      <c r="J59" s="76">
        <f t="shared" si="0"/>
        <v>1</v>
      </c>
      <c r="K59" s="77" t="s">
        <v>64</v>
      </c>
      <c r="L59" s="77" t="s">
        <v>7</v>
      </c>
      <c r="M59" s="78"/>
      <c r="N59" s="73"/>
      <c r="O59" s="73"/>
      <c r="P59" s="79"/>
      <c r="Q59" s="73"/>
      <c r="R59" s="73"/>
      <c r="S59" s="79"/>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1">
        <f t="shared" si="1"/>
        <v>137150</v>
      </c>
      <c r="BB59" s="82">
        <f t="shared" si="2"/>
        <v>137150</v>
      </c>
      <c r="BC59" s="83" t="str">
        <f t="shared" si="3"/>
        <v>INR  One Lakh Thirty Seven Thousand One Hundred &amp; Fifty  Only</v>
      </c>
      <c r="BE59" s="89">
        <v>70</v>
      </c>
      <c r="BF59" s="90">
        <f t="shared" si="4"/>
        <v>79.18</v>
      </c>
      <c r="BG59" s="90">
        <f t="shared" si="5"/>
        <v>175000</v>
      </c>
      <c r="HZ59" s="85"/>
      <c r="IA59" s="85"/>
      <c r="IB59" s="85"/>
      <c r="IC59" s="85"/>
      <c r="ID59" s="85"/>
    </row>
    <row r="60" spans="1:238" s="84" customFormat="1" ht="152.25" customHeight="1">
      <c r="A60" s="68">
        <v>48</v>
      </c>
      <c r="B60" s="86" t="s">
        <v>261</v>
      </c>
      <c r="C60" s="69" t="s">
        <v>99</v>
      </c>
      <c r="D60" s="70">
        <v>650</v>
      </c>
      <c r="E60" s="71" t="s">
        <v>120</v>
      </c>
      <c r="F60" s="72">
        <v>51.02</v>
      </c>
      <c r="G60" s="73"/>
      <c r="H60" s="74"/>
      <c r="I60" s="75" t="s">
        <v>39</v>
      </c>
      <c r="J60" s="76">
        <f t="shared" si="0"/>
        <v>1</v>
      </c>
      <c r="K60" s="77" t="s">
        <v>64</v>
      </c>
      <c r="L60" s="77" t="s">
        <v>7</v>
      </c>
      <c r="M60" s="78"/>
      <c r="N60" s="73"/>
      <c r="O60" s="73"/>
      <c r="P60" s="79"/>
      <c r="Q60" s="73"/>
      <c r="R60" s="73"/>
      <c r="S60" s="79"/>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1">
        <f t="shared" si="1"/>
        <v>33163</v>
      </c>
      <c r="BB60" s="82">
        <f t="shared" si="2"/>
        <v>33163</v>
      </c>
      <c r="BC60" s="83" t="str">
        <f t="shared" si="3"/>
        <v>INR  Thirty Three Thousand One Hundred &amp; Sixty Three  Only</v>
      </c>
      <c r="BE60" s="89">
        <v>70</v>
      </c>
      <c r="BF60" s="90">
        <f t="shared" si="4"/>
        <v>79.18</v>
      </c>
      <c r="BG60" s="90">
        <f t="shared" si="5"/>
        <v>45500</v>
      </c>
      <c r="HZ60" s="85"/>
      <c r="IA60" s="85"/>
      <c r="IB60" s="85"/>
      <c r="IC60" s="85"/>
      <c r="ID60" s="85"/>
    </row>
    <row r="61" spans="1:238" s="84" customFormat="1" ht="152.25" customHeight="1">
      <c r="A61" s="52">
        <v>49</v>
      </c>
      <c r="B61" s="86" t="s">
        <v>262</v>
      </c>
      <c r="C61" s="53" t="s">
        <v>100</v>
      </c>
      <c r="D61" s="70">
        <v>650</v>
      </c>
      <c r="E61" s="71" t="s">
        <v>120</v>
      </c>
      <c r="F61" s="72">
        <v>51.82</v>
      </c>
      <c r="G61" s="73"/>
      <c r="H61" s="74"/>
      <c r="I61" s="75" t="s">
        <v>39</v>
      </c>
      <c r="J61" s="76">
        <f t="shared" si="0"/>
        <v>1</v>
      </c>
      <c r="K61" s="77" t="s">
        <v>64</v>
      </c>
      <c r="L61" s="77" t="s">
        <v>7</v>
      </c>
      <c r="M61" s="78"/>
      <c r="N61" s="73"/>
      <c r="O61" s="73"/>
      <c r="P61" s="79"/>
      <c r="Q61" s="73"/>
      <c r="R61" s="73"/>
      <c r="S61" s="79"/>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1">
        <f t="shared" si="1"/>
        <v>33683</v>
      </c>
      <c r="BB61" s="82">
        <f t="shared" si="2"/>
        <v>33683</v>
      </c>
      <c r="BC61" s="83" t="str">
        <f t="shared" si="3"/>
        <v>INR  Thirty Three Thousand Six Hundred &amp; Eighty Three  Only</v>
      </c>
      <c r="BE61" s="89">
        <v>84</v>
      </c>
      <c r="BF61" s="90">
        <f t="shared" si="4"/>
        <v>95.02</v>
      </c>
      <c r="BG61" s="90">
        <f t="shared" si="5"/>
        <v>54600</v>
      </c>
      <c r="HZ61" s="85"/>
      <c r="IA61" s="85"/>
      <c r="IB61" s="85"/>
      <c r="IC61" s="85"/>
      <c r="ID61" s="85"/>
    </row>
    <row r="62" spans="1:238" s="84" customFormat="1" ht="105" customHeight="1">
      <c r="A62" s="68">
        <v>50</v>
      </c>
      <c r="B62" s="86" t="s">
        <v>263</v>
      </c>
      <c r="C62" s="69" t="s">
        <v>101</v>
      </c>
      <c r="D62" s="70">
        <v>2500</v>
      </c>
      <c r="E62" s="71" t="s">
        <v>120</v>
      </c>
      <c r="F62" s="72">
        <v>79.18</v>
      </c>
      <c r="G62" s="73"/>
      <c r="H62" s="74"/>
      <c r="I62" s="75" t="s">
        <v>39</v>
      </c>
      <c r="J62" s="76">
        <f t="shared" si="0"/>
        <v>1</v>
      </c>
      <c r="K62" s="77" t="s">
        <v>64</v>
      </c>
      <c r="L62" s="77" t="s">
        <v>7</v>
      </c>
      <c r="M62" s="78"/>
      <c r="N62" s="73"/>
      <c r="O62" s="73"/>
      <c r="P62" s="79"/>
      <c r="Q62" s="73"/>
      <c r="R62" s="73"/>
      <c r="S62" s="79"/>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1">
        <f t="shared" si="1"/>
        <v>197950</v>
      </c>
      <c r="BB62" s="82">
        <f t="shared" si="2"/>
        <v>197950</v>
      </c>
      <c r="BC62" s="83" t="str">
        <f t="shared" si="3"/>
        <v>INR  One Lakh Ninety Seven Thousand Nine Hundred &amp; Fifty  Only</v>
      </c>
      <c r="BE62" s="89">
        <v>84.71</v>
      </c>
      <c r="BF62" s="90">
        <f t="shared" si="4"/>
        <v>95.82</v>
      </c>
      <c r="BG62" s="90">
        <f t="shared" si="5"/>
        <v>211775</v>
      </c>
      <c r="HZ62" s="85"/>
      <c r="IA62" s="85"/>
      <c r="IB62" s="85"/>
      <c r="IC62" s="85"/>
      <c r="ID62" s="85"/>
    </row>
    <row r="63" spans="1:238" s="84" customFormat="1" ht="141" customHeight="1">
      <c r="A63" s="52">
        <v>51</v>
      </c>
      <c r="B63" s="86" t="s">
        <v>264</v>
      </c>
      <c r="C63" s="53" t="s">
        <v>102</v>
      </c>
      <c r="D63" s="70">
        <v>510.544</v>
      </c>
      <c r="E63" s="71" t="s">
        <v>120</v>
      </c>
      <c r="F63" s="72">
        <v>95.02</v>
      </c>
      <c r="G63" s="73"/>
      <c r="H63" s="74"/>
      <c r="I63" s="75" t="s">
        <v>39</v>
      </c>
      <c r="J63" s="76">
        <f t="shared" si="0"/>
        <v>1</v>
      </c>
      <c r="K63" s="77" t="s">
        <v>64</v>
      </c>
      <c r="L63" s="77" t="s">
        <v>7</v>
      </c>
      <c r="M63" s="78"/>
      <c r="N63" s="73"/>
      <c r="O63" s="73"/>
      <c r="P63" s="79"/>
      <c r="Q63" s="73"/>
      <c r="R63" s="73"/>
      <c r="S63" s="79"/>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1">
        <f t="shared" si="1"/>
        <v>48511.89</v>
      </c>
      <c r="BB63" s="82">
        <f t="shared" si="2"/>
        <v>48511.89</v>
      </c>
      <c r="BC63" s="83" t="str">
        <f t="shared" si="3"/>
        <v>INR  Forty Eight Thousand Five Hundred &amp; Eleven  and Paise Eighty Nine Only</v>
      </c>
      <c r="BE63" s="89">
        <v>85.42</v>
      </c>
      <c r="BF63" s="90">
        <f t="shared" si="4"/>
        <v>96.63</v>
      </c>
      <c r="BG63" s="90">
        <f t="shared" si="5"/>
        <v>43610.67</v>
      </c>
      <c r="HZ63" s="85"/>
      <c r="IA63" s="85"/>
      <c r="IB63" s="85"/>
      <c r="IC63" s="85"/>
      <c r="ID63" s="85"/>
    </row>
    <row r="64" spans="1:238" s="84" customFormat="1" ht="150" customHeight="1">
      <c r="A64" s="68">
        <v>52</v>
      </c>
      <c r="B64" s="86" t="s">
        <v>265</v>
      </c>
      <c r="C64" s="69" t="s">
        <v>103</v>
      </c>
      <c r="D64" s="70">
        <v>475.24</v>
      </c>
      <c r="E64" s="71" t="s">
        <v>120</v>
      </c>
      <c r="F64" s="72">
        <v>95.82</v>
      </c>
      <c r="G64" s="73"/>
      <c r="H64" s="74"/>
      <c r="I64" s="75" t="s">
        <v>39</v>
      </c>
      <c r="J64" s="76">
        <f t="shared" si="0"/>
        <v>1</v>
      </c>
      <c r="K64" s="77" t="s">
        <v>64</v>
      </c>
      <c r="L64" s="77" t="s">
        <v>7</v>
      </c>
      <c r="M64" s="78"/>
      <c r="N64" s="73"/>
      <c r="O64" s="73"/>
      <c r="P64" s="79"/>
      <c r="Q64" s="73"/>
      <c r="R64" s="73"/>
      <c r="S64" s="79"/>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1">
        <f t="shared" si="1"/>
        <v>45537.5</v>
      </c>
      <c r="BB64" s="82">
        <f t="shared" si="2"/>
        <v>45537.5</v>
      </c>
      <c r="BC64" s="83" t="str">
        <f t="shared" si="3"/>
        <v>INR  Forty Five Thousand Five Hundred &amp; Thirty Seven  and Paise Fifty Only</v>
      </c>
      <c r="BE64" s="89">
        <v>86.13</v>
      </c>
      <c r="BF64" s="90">
        <f t="shared" si="4"/>
        <v>97.43</v>
      </c>
      <c r="BG64" s="90">
        <f t="shared" si="5"/>
        <v>40932.42</v>
      </c>
      <c r="HZ64" s="85"/>
      <c r="IA64" s="85"/>
      <c r="IB64" s="85"/>
      <c r="IC64" s="85"/>
      <c r="ID64" s="85"/>
    </row>
    <row r="65" spans="1:238" s="84" customFormat="1" ht="63" customHeight="1">
      <c r="A65" s="52">
        <v>53</v>
      </c>
      <c r="B65" s="86" t="s">
        <v>266</v>
      </c>
      <c r="C65" s="53" t="s">
        <v>104</v>
      </c>
      <c r="D65" s="70">
        <v>173.548</v>
      </c>
      <c r="E65" s="71" t="s">
        <v>120</v>
      </c>
      <c r="F65" s="72">
        <v>42.99</v>
      </c>
      <c r="G65" s="73"/>
      <c r="H65" s="74"/>
      <c r="I65" s="75" t="s">
        <v>39</v>
      </c>
      <c r="J65" s="76">
        <f t="shared" si="0"/>
        <v>1</v>
      </c>
      <c r="K65" s="77" t="s">
        <v>64</v>
      </c>
      <c r="L65" s="77" t="s">
        <v>7</v>
      </c>
      <c r="M65" s="78"/>
      <c r="N65" s="73"/>
      <c r="O65" s="73"/>
      <c r="P65" s="79"/>
      <c r="Q65" s="73"/>
      <c r="R65" s="73"/>
      <c r="S65" s="79"/>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1">
        <f t="shared" si="1"/>
        <v>7460.83</v>
      </c>
      <c r="BB65" s="82">
        <f t="shared" si="2"/>
        <v>7460.83</v>
      </c>
      <c r="BC65" s="83" t="str">
        <f t="shared" si="3"/>
        <v>INR  Seven Thousand Four Hundred &amp; Sixty  and Paise Eighty Three Only</v>
      </c>
      <c r="BE65" s="89">
        <v>29</v>
      </c>
      <c r="BF65" s="90">
        <f t="shared" si="4"/>
        <v>32.8</v>
      </c>
      <c r="BG65" s="90">
        <f t="shared" si="5"/>
        <v>5032.89</v>
      </c>
      <c r="HZ65" s="85"/>
      <c r="IA65" s="85"/>
      <c r="IB65" s="85"/>
      <c r="IC65" s="85"/>
      <c r="ID65" s="85"/>
    </row>
    <row r="66" spans="1:238" s="84" customFormat="1" ht="71.25" customHeight="1">
      <c r="A66" s="68">
        <v>54</v>
      </c>
      <c r="B66" s="86" t="s">
        <v>267</v>
      </c>
      <c r="C66" s="69" t="s">
        <v>105</v>
      </c>
      <c r="D66" s="70">
        <v>168.018</v>
      </c>
      <c r="E66" s="71" t="s">
        <v>120</v>
      </c>
      <c r="F66" s="72">
        <v>32.8</v>
      </c>
      <c r="G66" s="73"/>
      <c r="H66" s="74"/>
      <c r="I66" s="75" t="s">
        <v>39</v>
      </c>
      <c r="J66" s="76">
        <f t="shared" si="0"/>
        <v>1</v>
      </c>
      <c r="K66" s="77" t="s">
        <v>64</v>
      </c>
      <c r="L66" s="77" t="s">
        <v>7</v>
      </c>
      <c r="M66" s="78"/>
      <c r="N66" s="73"/>
      <c r="O66" s="73"/>
      <c r="P66" s="79"/>
      <c r="Q66" s="73"/>
      <c r="R66" s="73"/>
      <c r="S66" s="79"/>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1">
        <f t="shared" si="1"/>
        <v>5510.99</v>
      </c>
      <c r="BB66" s="82">
        <f t="shared" si="2"/>
        <v>5510.99</v>
      </c>
      <c r="BC66" s="83" t="str">
        <f t="shared" si="3"/>
        <v>INR  Five Thousand Five Hundred &amp; Ten  and Paise Ninety Nine Only</v>
      </c>
      <c r="BE66" s="89">
        <v>29</v>
      </c>
      <c r="BF66" s="90">
        <f t="shared" si="4"/>
        <v>32.8</v>
      </c>
      <c r="BG66" s="90">
        <f t="shared" si="5"/>
        <v>4872.52</v>
      </c>
      <c r="HZ66" s="85"/>
      <c r="IA66" s="85"/>
      <c r="IB66" s="85"/>
      <c r="IC66" s="85"/>
      <c r="ID66" s="85"/>
    </row>
    <row r="67" spans="1:238" s="84" customFormat="1" ht="115.5" customHeight="1">
      <c r="A67" s="52">
        <v>55</v>
      </c>
      <c r="B67" s="86" t="s">
        <v>268</v>
      </c>
      <c r="C67" s="53" t="s">
        <v>106</v>
      </c>
      <c r="D67" s="70">
        <v>178.548</v>
      </c>
      <c r="E67" s="71" t="s">
        <v>120</v>
      </c>
      <c r="F67" s="72">
        <v>91.63</v>
      </c>
      <c r="G67" s="73"/>
      <c r="H67" s="74"/>
      <c r="I67" s="75" t="s">
        <v>39</v>
      </c>
      <c r="J67" s="76">
        <f t="shared" si="0"/>
        <v>1</v>
      </c>
      <c r="K67" s="77" t="s">
        <v>64</v>
      </c>
      <c r="L67" s="77" t="s">
        <v>7</v>
      </c>
      <c r="M67" s="78"/>
      <c r="N67" s="73"/>
      <c r="O67" s="73"/>
      <c r="P67" s="79"/>
      <c r="Q67" s="73"/>
      <c r="R67" s="73"/>
      <c r="S67" s="79"/>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1">
        <f t="shared" si="1"/>
        <v>16360.35</v>
      </c>
      <c r="BB67" s="82">
        <f t="shared" si="2"/>
        <v>16360.35</v>
      </c>
      <c r="BC67" s="83" t="str">
        <f t="shared" si="3"/>
        <v>INR  Sixteen Thousand Three Hundred &amp; Sixty  and Paise Thirty Five Only</v>
      </c>
      <c r="BE67" s="89">
        <v>29</v>
      </c>
      <c r="BF67" s="90">
        <f t="shared" si="4"/>
        <v>32.8</v>
      </c>
      <c r="BG67" s="90">
        <f t="shared" si="5"/>
        <v>5177.89</v>
      </c>
      <c r="HZ67" s="85"/>
      <c r="IA67" s="85"/>
      <c r="IB67" s="85"/>
      <c r="IC67" s="85"/>
      <c r="ID67" s="85"/>
    </row>
    <row r="68" spans="1:238" s="84" customFormat="1" ht="112.5" customHeight="1">
      <c r="A68" s="68">
        <v>56</v>
      </c>
      <c r="B68" s="86" t="s">
        <v>269</v>
      </c>
      <c r="C68" s="69" t="s">
        <v>107</v>
      </c>
      <c r="D68" s="70">
        <v>168.02</v>
      </c>
      <c r="E68" s="71" t="s">
        <v>120</v>
      </c>
      <c r="F68" s="72">
        <v>89.36</v>
      </c>
      <c r="G68" s="73"/>
      <c r="H68" s="74"/>
      <c r="I68" s="75" t="s">
        <v>39</v>
      </c>
      <c r="J68" s="76">
        <f t="shared" si="0"/>
        <v>1</v>
      </c>
      <c r="K68" s="77" t="s">
        <v>64</v>
      </c>
      <c r="L68" s="77" t="s">
        <v>7</v>
      </c>
      <c r="M68" s="78"/>
      <c r="N68" s="73"/>
      <c r="O68" s="73"/>
      <c r="P68" s="79"/>
      <c r="Q68" s="73"/>
      <c r="R68" s="73"/>
      <c r="S68" s="79"/>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1">
        <f t="shared" si="1"/>
        <v>15014.27</v>
      </c>
      <c r="BB68" s="82">
        <f t="shared" si="2"/>
        <v>15014.27</v>
      </c>
      <c r="BC68" s="83" t="str">
        <f t="shared" si="3"/>
        <v>INR  Fifteen Thousand  &amp;Fourteen  and Paise Twenty Seven Only</v>
      </c>
      <c r="BE68" s="89">
        <v>29</v>
      </c>
      <c r="BF68" s="90">
        <f t="shared" si="4"/>
        <v>32.8</v>
      </c>
      <c r="BG68" s="90">
        <f t="shared" si="5"/>
        <v>4872.58</v>
      </c>
      <c r="HZ68" s="85"/>
      <c r="IA68" s="85"/>
      <c r="IB68" s="85"/>
      <c r="IC68" s="85"/>
      <c r="ID68" s="85"/>
    </row>
    <row r="69" spans="1:238" s="84" customFormat="1" ht="106.5" customHeight="1">
      <c r="A69" s="52">
        <v>57</v>
      </c>
      <c r="B69" s="86" t="s">
        <v>270</v>
      </c>
      <c r="C69" s="53" t="s">
        <v>108</v>
      </c>
      <c r="D69" s="70">
        <v>4.88</v>
      </c>
      <c r="E69" s="71" t="s">
        <v>363</v>
      </c>
      <c r="F69" s="72">
        <v>11185.31</v>
      </c>
      <c r="G69" s="73"/>
      <c r="H69" s="74"/>
      <c r="I69" s="75" t="s">
        <v>39</v>
      </c>
      <c r="J69" s="76">
        <f t="shared" si="0"/>
        <v>1</v>
      </c>
      <c r="K69" s="77" t="s">
        <v>64</v>
      </c>
      <c r="L69" s="77" t="s">
        <v>7</v>
      </c>
      <c r="M69" s="78"/>
      <c r="N69" s="73"/>
      <c r="O69" s="73"/>
      <c r="P69" s="79"/>
      <c r="Q69" s="73"/>
      <c r="R69" s="73"/>
      <c r="S69" s="79"/>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1">
        <f t="shared" si="1"/>
        <v>54584.31</v>
      </c>
      <c r="BB69" s="82">
        <f t="shared" si="2"/>
        <v>54584.31</v>
      </c>
      <c r="BC69" s="83" t="str">
        <f t="shared" si="3"/>
        <v>INR  Fifty Four Thousand Five Hundred &amp; Eighty Four  and Paise Thirty One Only</v>
      </c>
      <c r="BE69" s="89">
        <v>79</v>
      </c>
      <c r="BF69" s="90">
        <f t="shared" si="4"/>
        <v>89.36</v>
      </c>
      <c r="BG69" s="90">
        <f t="shared" si="5"/>
        <v>385.52</v>
      </c>
      <c r="HZ69" s="85"/>
      <c r="IA69" s="85"/>
      <c r="IB69" s="85"/>
      <c r="IC69" s="85"/>
      <c r="ID69" s="85"/>
    </row>
    <row r="70" spans="1:238" s="84" customFormat="1" ht="114.75" customHeight="1">
      <c r="A70" s="68">
        <v>58</v>
      </c>
      <c r="B70" s="86" t="s">
        <v>271</v>
      </c>
      <c r="C70" s="69" t="s">
        <v>109</v>
      </c>
      <c r="D70" s="70">
        <v>30</v>
      </c>
      <c r="E70" s="71" t="s">
        <v>119</v>
      </c>
      <c r="F70" s="72">
        <v>32.8</v>
      </c>
      <c r="G70" s="73"/>
      <c r="H70" s="74"/>
      <c r="I70" s="75" t="s">
        <v>39</v>
      </c>
      <c r="J70" s="76">
        <f t="shared" si="0"/>
        <v>1</v>
      </c>
      <c r="K70" s="77" t="s">
        <v>64</v>
      </c>
      <c r="L70" s="77" t="s">
        <v>7</v>
      </c>
      <c r="M70" s="78"/>
      <c r="N70" s="73"/>
      <c r="O70" s="73"/>
      <c r="P70" s="79"/>
      <c r="Q70" s="73"/>
      <c r="R70" s="73"/>
      <c r="S70" s="79"/>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1">
        <f t="shared" si="1"/>
        <v>984</v>
      </c>
      <c r="BB70" s="82">
        <f t="shared" si="2"/>
        <v>984</v>
      </c>
      <c r="BC70" s="83" t="str">
        <f t="shared" si="3"/>
        <v>INR  Nine Hundred &amp; Eighty Four  Only</v>
      </c>
      <c r="BE70" s="89">
        <v>79</v>
      </c>
      <c r="BF70" s="90">
        <f t="shared" si="4"/>
        <v>89.36</v>
      </c>
      <c r="BG70" s="90">
        <f t="shared" si="5"/>
        <v>2370</v>
      </c>
      <c r="HZ70" s="85"/>
      <c r="IA70" s="85"/>
      <c r="IB70" s="85"/>
      <c r="IC70" s="85"/>
      <c r="ID70" s="85"/>
    </row>
    <row r="71" spans="1:238" s="84" customFormat="1" ht="54.75" customHeight="1">
      <c r="A71" s="52">
        <v>59</v>
      </c>
      <c r="B71" s="86" t="s">
        <v>144</v>
      </c>
      <c r="C71" s="53" t="s">
        <v>110</v>
      </c>
      <c r="D71" s="70">
        <v>48</v>
      </c>
      <c r="E71" s="71" t="s">
        <v>119</v>
      </c>
      <c r="F71" s="72">
        <v>48.64</v>
      </c>
      <c r="G71" s="73"/>
      <c r="H71" s="74"/>
      <c r="I71" s="75" t="s">
        <v>39</v>
      </c>
      <c r="J71" s="76">
        <f t="shared" si="0"/>
        <v>1</v>
      </c>
      <c r="K71" s="77" t="s">
        <v>64</v>
      </c>
      <c r="L71" s="77" t="s">
        <v>7</v>
      </c>
      <c r="M71" s="78"/>
      <c r="N71" s="73"/>
      <c r="O71" s="73"/>
      <c r="P71" s="79"/>
      <c r="Q71" s="73"/>
      <c r="R71" s="73"/>
      <c r="S71" s="79"/>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1">
        <f t="shared" si="1"/>
        <v>2334.72</v>
      </c>
      <c r="BB71" s="82">
        <f t="shared" si="2"/>
        <v>2334.72</v>
      </c>
      <c r="BC71" s="83" t="str">
        <f t="shared" si="3"/>
        <v>INR  Two Thousand Three Hundred &amp; Thirty Four  and Paise Seventy Two Only</v>
      </c>
      <c r="BE71" s="89">
        <v>79</v>
      </c>
      <c r="BF71" s="90">
        <f t="shared" si="4"/>
        <v>89.36</v>
      </c>
      <c r="BG71" s="90">
        <f t="shared" si="5"/>
        <v>3792</v>
      </c>
      <c r="HZ71" s="85"/>
      <c r="IA71" s="85"/>
      <c r="IB71" s="85"/>
      <c r="IC71" s="85"/>
      <c r="ID71" s="85"/>
    </row>
    <row r="72" spans="1:238" s="84" customFormat="1" ht="63.75" customHeight="1">
      <c r="A72" s="68">
        <v>60</v>
      </c>
      <c r="B72" s="86" t="s">
        <v>272</v>
      </c>
      <c r="C72" s="69" t="s">
        <v>111</v>
      </c>
      <c r="D72" s="70">
        <v>10</v>
      </c>
      <c r="E72" s="71" t="s">
        <v>119</v>
      </c>
      <c r="F72" s="72">
        <v>179.86</v>
      </c>
      <c r="G72" s="73"/>
      <c r="H72" s="74"/>
      <c r="I72" s="75" t="s">
        <v>39</v>
      </c>
      <c r="J72" s="76">
        <f t="shared" si="0"/>
        <v>1</v>
      </c>
      <c r="K72" s="77" t="s">
        <v>64</v>
      </c>
      <c r="L72" s="77" t="s">
        <v>7</v>
      </c>
      <c r="M72" s="78"/>
      <c r="N72" s="73"/>
      <c r="O72" s="73"/>
      <c r="P72" s="79"/>
      <c r="Q72" s="73"/>
      <c r="R72" s="73"/>
      <c r="S72" s="79"/>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1">
        <f t="shared" si="1"/>
        <v>1798.6</v>
      </c>
      <c r="BB72" s="82">
        <f t="shared" si="2"/>
        <v>1798.6</v>
      </c>
      <c r="BC72" s="83" t="str">
        <f t="shared" si="3"/>
        <v>INR  One Thousand Seven Hundred &amp; Ninety Eight  and Paise Sixty Only</v>
      </c>
      <c r="BE72" s="89">
        <v>79</v>
      </c>
      <c r="BF72" s="90">
        <f t="shared" si="4"/>
        <v>89.36</v>
      </c>
      <c r="BG72" s="90">
        <f t="shared" si="5"/>
        <v>790</v>
      </c>
      <c r="HZ72" s="85"/>
      <c r="IA72" s="85"/>
      <c r="IB72" s="85"/>
      <c r="IC72" s="85"/>
      <c r="ID72" s="85"/>
    </row>
    <row r="73" spans="1:238" s="84" customFormat="1" ht="23.25" customHeight="1">
      <c r="A73" s="52">
        <v>61</v>
      </c>
      <c r="B73" s="86" t="s">
        <v>273</v>
      </c>
      <c r="C73" s="53" t="s">
        <v>112</v>
      </c>
      <c r="D73" s="70">
        <v>10</v>
      </c>
      <c r="E73" s="71" t="s">
        <v>119</v>
      </c>
      <c r="F73" s="72">
        <v>79.18</v>
      </c>
      <c r="G73" s="73"/>
      <c r="H73" s="74"/>
      <c r="I73" s="75" t="s">
        <v>39</v>
      </c>
      <c r="J73" s="76">
        <f t="shared" si="0"/>
        <v>1</v>
      </c>
      <c r="K73" s="77" t="s">
        <v>64</v>
      </c>
      <c r="L73" s="77" t="s">
        <v>7</v>
      </c>
      <c r="M73" s="78"/>
      <c r="N73" s="73"/>
      <c r="O73" s="73"/>
      <c r="P73" s="79"/>
      <c r="Q73" s="73"/>
      <c r="R73" s="73"/>
      <c r="S73" s="79"/>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1">
        <f t="shared" si="1"/>
        <v>791.8</v>
      </c>
      <c r="BB73" s="82">
        <f t="shared" si="2"/>
        <v>791.8</v>
      </c>
      <c r="BC73" s="83" t="str">
        <f t="shared" si="3"/>
        <v>INR  Seven Hundred &amp; Ninety One  and Paise Eighty Only</v>
      </c>
      <c r="BE73" s="89">
        <v>38</v>
      </c>
      <c r="BF73" s="90">
        <f t="shared" si="4"/>
        <v>42.99</v>
      </c>
      <c r="BG73" s="90">
        <f t="shared" si="5"/>
        <v>380</v>
      </c>
      <c r="HZ73" s="85"/>
      <c r="IA73" s="85"/>
      <c r="IB73" s="85"/>
      <c r="IC73" s="85"/>
      <c r="ID73" s="85"/>
    </row>
    <row r="74" spans="1:238" s="84" customFormat="1" ht="81" customHeight="1">
      <c r="A74" s="68">
        <v>62</v>
      </c>
      <c r="B74" s="86" t="s">
        <v>145</v>
      </c>
      <c r="C74" s="69" t="s">
        <v>113</v>
      </c>
      <c r="D74" s="70">
        <v>22</v>
      </c>
      <c r="E74" s="71" t="s">
        <v>119</v>
      </c>
      <c r="F74" s="72">
        <v>111.99</v>
      </c>
      <c r="G74" s="73"/>
      <c r="H74" s="74"/>
      <c r="I74" s="75" t="s">
        <v>39</v>
      </c>
      <c r="J74" s="76">
        <f t="shared" si="0"/>
        <v>1</v>
      </c>
      <c r="K74" s="77" t="s">
        <v>64</v>
      </c>
      <c r="L74" s="77" t="s">
        <v>7</v>
      </c>
      <c r="M74" s="78"/>
      <c r="N74" s="73"/>
      <c r="O74" s="73"/>
      <c r="P74" s="79"/>
      <c r="Q74" s="73"/>
      <c r="R74" s="73"/>
      <c r="S74" s="79"/>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1">
        <f t="shared" si="1"/>
        <v>2463.78</v>
      </c>
      <c r="BB74" s="82">
        <f t="shared" si="2"/>
        <v>2463.78</v>
      </c>
      <c r="BC74" s="83" t="str">
        <f t="shared" si="3"/>
        <v>INR  Two Thousand Four Hundred &amp; Sixty Three  and Paise Seventy Eight Only</v>
      </c>
      <c r="BE74" s="89">
        <v>38</v>
      </c>
      <c r="BF74" s="90">
        <f t="shared" si="4"/>
        <v>42.99</v>
      </c>
      <c r="BG74" s="90">
        <f t="shared" si="5"/>
        <v>836</v>
      </c>
      <c r="HZ74" s="85"/>
      <c r="IA74" s="85"/>
      <c r="IB74" s="85"/>
      <c r="IC74" s="85"/>
      <c r="ID74" s="85"/>
    </row>
    <row r="75" spans="1:238" s="84" customFormat="1" ht="115.5" customHeight="1">
      <c r="A75" s="52">
        <v>63</v>
      </c>
      <c r="B75" s="86" t="s">
        <v>274</v>
      </c>
      <c r="C75" s="53" t="s">
        <v>114</v>
      </c>
      <c r="D75" s="70">
        <v>16</v>
      </c>
      <c r="E75" s="71" t="s">
        <v>119</v>
      </c>
      <c r="F75" s="72">
        <v>116.51</v>
      </c>
      <c r="G75" s="73"/>
      <c r="H75" s="74"/>
      <c r="I75" s="75" t="s">
        <v>39</v>
      </c>
      <c r="J75" s="76">
        <f t="shared" si="0"/>
        <v>1</v>
      </c>
      <c r="K75" s="77" t="s">
        <v>64</v>
      </c>
      <c r="L75" s="77" t="s">
        <v>7</v>
      </c>
      <c r="M75" s="78"/>
      <c r="N75" s="73"/>
      <c r="O75" s="73"/>
      <c r="P75" s="79"/>
      <c r="Q75" s="73"/>
      <c r="R75" s="73"/>
      <c r="S75" s="79"/>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1">
        <f t="shared" si="1"/>
        <v>1864.16</v>
      </c>
      <c r="BB75" s="82">
        <f t="shared" si="2"/>
        <v>1864.16</v>
      </c>
      <c r="BC75" s="83" t="str">
        <f t="shared" si="3"/>
        <v>INR  One Thousand Eight Hundred &amp; Sixty Four  and Paise Sixteen Only</v>
      </c>
      <c r="BE75" s="89">
        <v>38</v>
      </c>
      <c r="BF75" s="90">
        <f t="shared" si="4"/>
        <v>42.99</v>
      </c>
      <c r="BG75" s="90">
        <f t="shared" si="5"/>
        <v>608</v>
      </c>
      <c r="HZ75" s="85"/>
      <c r="IA75" s="85"/>
      <c r="IB75" s="85"/>
      <c r="IC75" s="85"/>
      <c r="ID75" s="85"/>
    </row>
    <row r="76" spans="1:238" s="84" customFormat="1" ht="61.5" customHeight="1">
      <c r="A76" s="68">
        <v>64</v>
      </c>
      <c r="B76" s="86" t="s">
        <v>275</v>
      </c>
      <c r="C76" s="69" t="s">
        <v>121</v>
      </c>
      <c r="D76" s="70">
        <v>5</v>
      </c>
      <c r="E76" s="71" t="s">
        <v>119</v>
      </c>
      <c r="F76" s="72">
        <v>1222.83</v>
      </c>
      <c r="G76" s="73"/>
      <c r="H76" s="74"/>
      <c r="I76" s="75" t="s">
        <v>39</v>
      </c>
      <c r="J76" s="76">
        <f t="shared" si="0"/>
        <v>1</v>
      </c>
      <c r="K76" s="77" t="s">
        <v>64</v>
      </c>
      <c r="L76" s="77" t="s">
        <v>7</v>
      </c>
      <c r="M76" s="78"/>
      <c r="N76" s="73"/>
      <c r="O76" s="73"/>
      <c r="P76" s="79"/>
      <c r="Q76" s="73"/>
      <c r="R76" s="73"/>
      <c r="S76" s="79"/>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1">
        <f>total_amount_ba($B$2,$D$2,D76,F76,J76,K76,M76)</f>
        <v>6114.15</v>
      </c>
      <c r="BB76" s="82">
        <f t="shared" si="2"/>
        <v>6114.15</v>
      </c>
      <c r="BC76" s="83" t="str">
        <f t="shared" si="3"/>
        <v>INR  Six Thousand One Hundred &amp; Fourteen  and Paise Fifteen Only</v>
      </c>
      <c r="BE76" s="89">
        <v>38</v>
      </c>
      <c r="BF76" s="90">
        <f t="shared" si="4"/>
        <v>42.99</v>
      </c>
      <c r="BG76" s="90">
        <f t="shared" si="5"/>
        <v>190</v>
      </c>
      <c r="HZ76" s="85"/>
      <c r="IA76" s="85"/>
      <c r="IB76" s="85"/>
      <c r="IC76" s="85"/>
      <c r="ID76" s="85"/>
    </row>
    <row r="77" spans="1:238" s="84" customFormat="1" ht="190.5" customHeight="1">
      <c r="A77" s="52">
        <v>65</v>
      </c>
      <c r="B77" s="86" t="s">
        <v>276</v>
      </c>
      <c r="C77" s="53" t="s">
        <v>122</v>
      </c>
      <c r="D77" s="70">
        <v>4</v>
      </c>
      <c r="E77" s="71" t="s">
        <v>119</v>
      </c>
      <c r="F77" s="72">
        <v>2497.69</v>
      </c>
      <c r="G77" s="73"/>
      <c r="H77" s="74"/>
      <c r="I77" s="75" t="s">
        <v>39</v>
      </c>
      <c r="J77" s="76">
        <f>IF(I77="Less(-)",-1,1)</f>
        <v>1</v>
      </c>
      <c r="K77" s="77" t="s">
        <v>64</v>
      </c>
      <c r="L77" s="77" t="s">
        <v>7</v>
      </c>
      <c r="M77" s="78"/>
      <c r="N77" s="73"/>
      <c r="O77" s="73"/>
      <c r="P77" s="79"/>
      <c r="Q77" s="73"/>
      <c r="R77" s="73"/>
      <c r="S77" s="79"/>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1">
        <f>total_amount_ba($B$2,$D$2,D77,F77,J77,K77,M77)</f>
        <v>9990.76</v>
      </c>
      <c r="BB77" s="82">
        <f t="shared" si="2"/>
        <v>9990.76</v>
      </c>
      <c r="BC77" s="83" t="str">
        <f>SpellNumber(L77,BB77)</f>
        <v>INR  Nine Thousand Nine Hundred &amp; Ninety  and Paise Seventy Six Only</v>
      </c>
      <c r="BE77" s="89">
        <v>81</v>
      </c>
      <c r="BF77" s="90">
        <f t="shared" si="4"/>
        <v>91.63</v>
      </c>
      <c r="BG77" s="90">
        <f t="shared" si="5"/>
        <v>324</v>
      </c>
      <c r="HZ77" s="85"/>
      <c r="IA77" s="85"/>
      <c r="IB77" s="85"/>
      <c r="IC77" s="85"/>
      <c r="ID77" s="85"/>
    </row>
    <row r="78" spans="1:238" s="84" customFormat="1" ht="87.75" customHeight="1">
      <c r="A78" s="68">
        <v>66</v>
      </c>
      <c r="B78" s="86" t="s">
        <v>370</v>
      </c>
      <c r="C78" s="69" t="s">
        <v>123</v>
      </c>
      <c r="D78" s="70">
        <v>1</v>
      </c>
      <c r="E78" s="71" t="s">
        <v>119</v>
      </c>
      <c r="F78" s="72">
        <v>1607.44</v>
      </c>
      <c r="G78" s="73"/>
      <c r="H78" s="74"/>
      <c r="I78" s="75" t="s">
        <v>39</v>
      </c>
      <c r="J78" s="76">
        <f>IF(I78="Less(-)",-1,1)</f>
        <v>1</v>
      </c>
      <c r="K78" s="77" t="s">
        <v>64</v>
      </c>
      <c r="L78" s="77" t="s">
        <v>7</v>
      </c>
      <c r="M78" s="78"/>
      <c r="N78" s="73"/>
      <c r="O78" s="73"/>
      <c r="P78" s="79"/>
      <c r="Q78" s="73"/>
      <c r="R78" s="73"/>
      <c r="S78" s="79"/>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1">
        <f>total_amount_ba($B$2,$D$2,D78,F78,J78,K78,M78)</f>
        <v>1607.44</v>
      </c>
      <c r="BB78" s="82">
        <f t="shared" si="2"/>
        <v>1607.44</v>
      </c>
      <c r="BC78" s="83" t="str">
        <f>SpellNumber(L78,BB78)</f>
        <v>INR  One Thousand Six Hundred &amp; Seven  and Paise Forty Four Only</v>
      </c>
      <c r="BE78" s="89">
        <v>81</v>
      </c>
      <c r="BF78" s="90">
        <f t="shared" si="4"/>
        <v>91.63</v>
      </c>
      <c r="BG78" s="90">
        <f t="shared" si="5"/>
        <v>81</v>
      </c>
      <c r="HZ78" s="85"/>
      <c r="IA78" s="85"/>
      <c r="IB78" s="85"/>
      <c r="IC78" s="85"/>
      <c r="ID78" s="85"/>
    </row>
    <row r="79" spans="1:238" s="84" customFormat="1" ht="80.25" customHeight="1">
      <c r="A79" s="52">
        <v>67</v>
      </c>
      <c r="B79" s="86" t="s">
        <v>277</v>
      </c>
      <c r="C79" s="53" t="s">
        <v>124</v>
      </c>
      <c r="D79" s="70">
        <v>6</v>
      </c>
      <c r="E79" s="71" t="s">
        <v>119</v>
      </c>
      <c r="F79" s="72">
        <v>3511.24</v>
      </c>
      <c r="G79" s="73"/>
      <c r="H79" s="74"/>
      <c r="I79" s="75" t="s">
        <v>39</v>
      </c>
      <c r="J79" s="76">
        <f>IF(I79="Less(-)",-1,1)</f>
        <v>1</v>
      </c>
      <c r="K79" s="77" t="s">
        <v>64</v>
      </c>
      <c r="L79" s="77" t="s">
        <v>7</v>
      </c>
      <c r="M79" s="78"/>
      <c r="N79" s="73"/>
      <c r="O79" s="73"/>
      <c r="P79" s="79"/>
      <c r="Q79" s="73"/>
      <c r="R79" s="73"/>
      <c r="S79" s="79"/>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1">
        <f>total_amount_ba($B$2,$D$2,D79,F79,J79,K79,M79)</f>
        <v>21067.44</v>
      </c>
      <c r="BB79" s="82">
        <f aca="true" t="shared" si="6" ref="BB79:BB92">BA79+SUM(N79:AZ79)</f>
        <v>21067.44</v>
      </c>
      <c r="BC79" s="83" t="str">
        <f>SpellNumber(L79,BB79)</f>
        <v>INR  Twenty One Thousand  &amp;Sixty Seven  and Paise Forty Four Only</v>
      </c>
      <c r="BE79" s="89">
        <v>81</v>
      </c>
      <c r="BF79" s="90">
        <f aca="true" t="shared" si="7" ref="BF79:BF92">BE79*1.12*1.01</f>
        <v>91.63</v>
      </c>
      <c r="BG79" s="90">
        <f aca="true" t="shared" si="8" ref="BG79:BG92">D79*BE79</f>
        <v>486</v>
      </c>
      <c r="HZ79" s="85"/>
      <c r="IA79" s="85"/>
      <c r="IB79" s="85"/>
      <c r="IC79" s="85"/>
      <c r="ID79" s="85"/>
    </row>
    <row r="80" spans="1:238" s="84" customFormat="1" ht="98.25" customHeight="1">
      <c r="A80" s="68">
        <v>68</v>
      </c>
      <c r="B80" s="86" t="s">
        <v>278</v>
      </c>
      <c r="C80" s="69" t="s">
        <v>125</v>
      </c>
      <c r="D80" s="70">
        <v>7</v>
      </c>
      <c r="E80" s="71" t="s">
        <v>119</v>
      </c>
      <c r="F80" s="72">
        <v>2721.67</v>
      </c>
      <c r="G80" s="73"/>
      <c r="H80" s="74"/>
      <c r="I80" s="75" t="s">
        <v>39</v>
      </c>
      <c r="J80" s="76">
        <f>IF(I80="Less(-)",-1,1)</f>
        <v>1</v>
      </c>
      <c r="K80" s="77" t="s">
        <v>64</v>
      </c>
      <c r="L80" s="77" t="s">
        <v>7</v>
      </c>
      <c r="M80" s="78"/>
      <c r="N80" s="73"/>
      <c r="O80" s="73"/>
      <c r="P80" s="79"/>
      <c r="Q80" s="73"/>
      <c r="R80" s="73"/>
      <c r="S80" s="79"/>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1">
        <f>total_amount_ba($B$2,$D$2,D80,F80,J80,K80,M80)</f>
        <v>19051.69</v>
      </c>
      <c r="BB80" s="82">
        <f t="shared" si="6"/>
        <v>19051.69</v>
      </c>
      <c r="BC80" s="83" t="str">
        <f>SpellNumber(L80,BB80)</f>
        <v>INR  Nineteen Thousand  &amp;Fifty One  and Paise Sixty Nine Only</v>
      </c>
      <c r="BE80" s="89">
        <v>81</v>
      </c>
      <c r="BF80" s="90">
        <f t="shared" si="7"/>
        <v>91.63</v>
      </c>
      <c r="BG80" s="90">
        <f t="shared" si="8"/>
        <v>567</v>
      </c>
      <c r="HZ80" s="85"/>
      <c r="IA80" s="85"/>
      <c r="IB80" s="85"/>
      <c r="IC80" s="85"/>
      <c r="ID80" s="85"/>
    </row>
    <row r="81" spans="1:238" s="84" customFormat="1" ht="84" customHeight="1">
      <c r="A81" s="52">
        <v>69</v>
      </c>
      <c r="B81" s="86" t="s">
        <v>279</v>
      </c>
      <c r="C81" s="53" t="s">
        <v>126</v>
      </c>
      <c r="D81" s="70">
        <v>7</v>
      </c>
      <c r="E81" s="71" t="s">
        <v>119</v>
      </c>
      <c r="F81" s="72">
        <v>548.63</v>
      </c>
      <c r="G81" s="73"/>
      <c r="H81" s="74"/>
      <c r="I81" s="75" t="s">
        <v>39</v>
      </c>
      <c r="J81" s="76">
        <f aca="true" t="shared" si="9" ref="J81:J90">IF(I81="Less(-)",-1,1)</f>
        <v>1</v>
      </c>
      <c r="K81" s="77" t="s">
        <v>64</v>
      </c>
      <c r="L81" s="77" t="s">
        <v>7</v>
      </c>
      <c r="M81" s="78"/>
      <c r="N81" s="73"/>
      <c r="O81" s="73"/>
      <c r="P81" s="79"/>
      <c r="Q81" s="73"/>
      <c r="R81" s="73"/>
      <c r="S81" s="79"/>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1">
        <f aca="true" t="shared" si="10" ref="BA81:BA90">total_amount_ba($B$2,$D$2,D81,F81,J81,K81,M81)</f>
        <v>3840.41</v>
      </c>
      <c r="BB81" s="82">
        <f t="shared" si="6"/>
        <v>3840.41</v>
      </c>
      <c r="BC81" s="83" t="str">
        <f aca="true" t="shared" si="11" ref="BC81:BC90">SpellNumber(L81,BB81)</f>
        <v>INR  Three Thousand Eight Hundred &amp; Forty  and Paise Forty One Only</v>
      </c>
      <c r="BE81" s="89">
        <v>1012</v>
      </c>
      <c r="BF81" s="90">
        <f t="shared" si="7"/>
        <v>1144.77</v>
      </c>
      <c r="BG81" s="90">
        <f t="shared" si="8"/>
        <v>7084</v>
      </c>
      <c r="HZ81" s="85"/>
      <c r="IA81" s="85"/>
      <c r="IB81" s="85"/>
      <c r="IC81" s="85"/>
      <c r="ID81" s="85"/>
    </row>
    <row r="82" spans="1:238" s="84" customFormat="1" ht="53.25" customHeight="1">
      <c r="A82" s="68">
        <v>70</v>
      </c>
      <c r="B82" s="86" t="s">
        <v>280</v>
      </c>
      <c r="C82" s="69" t="s">
        <v>127</v>
      </c>
      <c r="D82" s="70">
        <v>6</v>
      </c>
      <c r="E82" s="71" t="s">
        <v>119</v>
      </c>
      <c r="F82" s="72">
        <v>486.42</v>
      </c>
      <c r="G82" s="73"/>
      <c r="H82" s="74"/>
      <c r="I82" s="75" t="s">
        <v>39</v>
      </c>
      <c r="J82" s="76">
        <f t="shared" si="9"/>
        <v>1</v>
      </c>
      <c r="K82" s="77" t="s">
        <v>64</v>
      </c>
      <c r="L82" s="77" t="s">
        <v>7</v>
      </c>
      <c r="M82" s="78"/>
      <c r="N82" s="73"/>
      <c r="O82" s="73"/>
      <c r="P82" s="79"/>
      <c r="Q82" s="73"/>
      <c r="R82" s="73"/>
      <c r="S82" s="79"/>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1">
        <f t="shared" si="10"/>
        <v>2918.52</v>
      </c>
      <c r="BB82" s="82">
        <f t="shared" si="6"/>
        <v>2918.52</v>
      </c>
      <c r="BC82" s="83" t="str">
        <f t="shared" si="11"/>
        <v>INR  Two Thousand Nine Hundred &amp; Eighteen  and Paise Fifty Two Only</v>
      </c>
      <c r="BE82" s="89">
        <v>1024</v>
      </c>
      <c r="BF82" s="90">
        <f t="shared" si="7"/>
        <v>1158.35</v>
      </c>
      <c r="BG82" s="90">
        <f t="shared" si="8"/>
        <v>6144</v>
      </c>
      <c r="HZ82" s="85"/>
      <c r="IA82" s="85"/>
      <c r="IB82" s="85"/>
      <c r="IC82" s="85"/>
      <c r="ID82" s="85"/>
    </row>
    <row r="83" spans="1:238" s="84" customFormat="1" ht="78" customHeight="1">
      <c r="A83" s="52">
        <v>71</v>
      </c>
      <c r="B83" s="86" t="s">
        <v>281</v>
      </c>
      <c r="C83" s="53" t="s">
        <v>128</v>
      </c>
      <c r="D83" s="70">
        <v>8</v>
      </c>
      <c r="E83" s="71" t="s">
        <v>119</v>
      </c>
      <c r="F83" s="72">
        <v>693.43</v>
      </c>
      <c r="G83" s="73"/>
      <c r="H83" s="74"/>
      <c r="I83" s="75" t="s">
        <v>39</v>
      </c>
      <c r="J83" s="76">
        <f t="shared" si="9"/>
        <v>1</v>
      </c>
      <c r="K83" s="77" t="s">
        <v>64</v>
      </c>
      <c r="L83" s="77" t="s">
        <v>7</v>
      </c>
      <c r="M83" s="78"/>
      <c r="N83" s="73"/>
      <c r="O83" s="73"/>
      <c r="P83" s="79"/>
      <c r="Q83" s="73"/>
      <c r="R83" s="73"/>
      <c r="S83" s="79"/>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1">
        <f t="shared" si="10"/>
        <v>5547.44</v>
      </c>
      <c r="BB83" s="82">
        <f t="shared" si="6"/>
        <v>5547.44</v>
      </c>
      <c r="BC83" s="83" t="str">
        <f t="shared" si="11"/>
        <v>INR  Five Thousand Five Hundred &amp; Forty Seven  and Paise Forty Four Only</v>
      </c>
      <c r="BE83" s="89">
        <v>1036</v>
      </c>
      <c r="BF83" s="90">
        <f t="shared" si="7"/>
        <v>1171.92</v>
      </c>
      <c r="BG83" s="90">
        <f t="shared" si="8"/>
        <v>8288</v>
      </c>
      <c r="HZ83" s="85"/>
      <c r="IA83" s="85"/>
      <c r="IB83" s="85"/>
      <c r="IC83" s="85"/>
      <c r="ID83" s="85"/>
    </row>
    <row r="84" spans="1:238" s="84" customFormat="1" ht="69" customHeight="1">
      <c r="A84" s="68">
        <v>72</v>
      </c>
      <c r="B84" s="86" t="s">
        <v>282</v>
      </c>
      <c r="C84" s="69" t="s">
        <v>129</v>
      </c>
      <c r="D84" s="70">
        <v>8</v>
      </c>
      <c r="E84" s="71" t="s">
        <v>119</v>
      </c>
      <c r="F84" s="72">
        <v>1415.13</v>
      </c>
      <c r="G84" s="73"/>
      <c r="H84" s="74"/>
      <c r="I84" s="75" t="s">
        <v>39</v>
      </c>
      <c r="J84" s="76">
        <v>1</v>
      </c>
      <c r="K84" s="77" t="s">
        <v>64</v>
      </c>
      <c r="L84" s="77" t="s">
        <v>7</v>
      </c>
      <c r="M84" s="78"/>
      <c r="N84" s="73"/>
      <c r="O84" s="73"/>
      <c r="P84" s="79"/>
      <c r="Q84" s="73"/>
      <c r="R84" s="73"/>
      <c r="S84" s="79"/>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1">
        <f t="shared" si="10"/>
        <v>11321.04</v>
      </c>
      <c r="BB84" s="82">
        <f t="shared" si="6"/>
        <v>11321.04</v>
      </c>
      <c r="BC84" s="83" t="s">
        <v>130</v>
      </c>
      <c r="BE84" s="89">
        <v>1048</v>
      </c>
      <c r="BF84" s="90">
        <f t="shared" si="7"/>
        <v>1185.5</v>
      </c>
      <c r="BG84" s="90">
        <f t="shared" si="8"/>
        <v>8384</v>
      </c>
      <c r="HZ84" s="85"/>
      <c r="IA84" s="85"/>
      <c r="IB84" s="85"/>
      <c r="IC84" s="85"/>
      <c r="ID84" s="85"/>
    </row>
    <row r="85" spans="1:238" s="84" customFormat="1" ht="67.5" customHeight="1">
      <c r="A85" s="52">
        <v>73</v>
      </c>
      <c r="B85" s="86" t="s">
        <v>283</v>
      </c>
      <c r="C85" s="53" t="s">
        <v>131</v>
      </c>
      <c r="D85" s="70">
        <v>12</v>
      </c>
      <c r="E85" s="71" t="s">
        <v>119</v>
      </c>
      <c r="F85" s="72">
        <v>973.96</v>
      </c>
      <c r="G85" s="73"/>
      <c r="H85" s="74"/>
      <c r="I85" s="75" t="s">
        <v>39</v>
      </c>
      <c r="J85" s="76">
        <f>IF(I85="Less(-)",-1,1)</f>
        <v>1</v>
      </c>
      <c r="K85" s="77" t="s">
        <v>64</v>
      </c>
      <c r="L85" s="77" t="s">
        <v>7</v>
      </c>
      <c r="M85" s="78"/>
      <c r="N85" s="73"/>
      <c r="O85" s="73"/>
      <c r="P85" s="79"/>
      <c r="Q85" s="73"/>
      <c r="R85" s="73"/>
      <c r="S85" s="79"/>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1">
        <f>total_amount_ba($B$2,$D$2,D85,F85,J85,K85,M85)</f>
        <v>11687.52</v>
      </c>
      <c r="BB85" s="82">
        <f t="shared" si="6"/>
        <v>11687.52</v>
      </c>
      <c r="BC85" s="83" t="str">
        <f>SpellNumber(L85,BB85)</f>
        <v>INR  Eleven Thousand Six Hundred &amp; Eighty Seven  and Paise Fifty Two Only</v>
      </c>
      <c r="BE85" s="89">
        <v>207</v>
      </c>
      <c r="BF85" s="90">
        <f t="shared" si="7"/>
        <v>234.16</v>
      </c>
      <c r="BG85" s="90">
        <f t="shared" si="8"/>
        <v>2484</v>
      </c>
      <c r="HZ85" s="85"/>
      <c r="IA85" s="85"/>
      <c r="IB85" s="85"/>
      <c r="IC85" s="85"/>
      <c r="ID85" s="85"/>
    </row>
    <row r="86" spans="1:238" s="84" customFormat="1" ht="72" customHeight="1">
      <c r="A86" s="68">
        <v>74</v>
      </c>
      <c r="B86" s="86" t="s">
        <v>284</v>
      </c>
      <c r="C86" s="69" t="s">
        <v>132</v>
      </c>
      <c r="D86" s="70">
        <v>13</v>
      </c>
      <c r="E86" s="71" t="s">
        <v>119</v>
      </c>
      <c r="F86" s="72">
        <v>921.93</v>
      </c>
      <c r="G86" s="73"/>
      <c r="H86" s="74"/>
      <c r="I86" s="75" t="s">
        <v>39</v>
      </c>
      <c r="J86" s="76">
        <v>1</v>
      </c>
      <c r="K86" s="77" t="s">
        <v>64</v>
      </c>
      <c r="L86" s="77" t="s">
        <v>7</v>
      </c>
      <c r="M86" s="78"/>
      <c r="N86" s="73"/>
      <c r="O86" s="73"/>
      <c r="P86" s="79"/>
      <c r="Q86" s="73"/>
      <c r="R86" s="73"/>
      <c r="S86" s="79"/>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1">
        <f>total_amount_ba($B$2,$D$2,D86,F86,J86,K86,M86)</f>
        <v>11985.09</v>
      </c>
      <c r="BB86" s="82">
        <f t="shared" si="6"/>
        <v>11985.09</v>
      </c>
      <c r="BC86" s="83" t="s">
        <v>130</v>
      </c>
      <c r="BE86" s="89">
        <v>209</v>
      </c>
      <c r="BF86" s="90">
        <f t="shared" si="7"/>
        <v>236.42</v>
      </c>
      <c r="BG86" s="90">
        <f t="shared" si="8"/>
        <v>2717</v>
      </c>
      <c r="HZ86" s="85"/>
      <c r="IA86" s="85"/>
      <c r="IB86" s="85"/>
      <c r="IC86" s="85"/>
      <c r="ID86" s="85"/>
    </row>
    <row r="87" spans="1:238" s="84" customFormat="1" ht="70.5" customHeight="1">
      <c r="A87" s="52">
        <v>75</v>
      </c>
      <c r="B87" s="86" t="s">
        <v>285</v>
      </c>
      <c r="C87" s="53" t="s">
        <v>133</v>
      </c>
      <c r="D87" s="70">
        <v>10</v>
      </c>
      <c r="E87" s="71" t="s">
        <v>119</v>
      </c>
      <c r="F87" s="72">
        <v>969.44</v>
      </c>
      <c r="G87" s="73"/>
      <c r="H87" s="74"/>
      <c r="I87" s="75" t="s">
        <v>39</v>
      </c>
      <c r="J87" s="76">
        <v>1</v>
      </c>
      <c r="K87" s="77" t="s">
        <v>64</v>
      </c>
      <c r="L87" s="77" t="s">
        <v>7</v>
      </c>
      <c r="M87" s="78"/>
      <c r="N87" s="73"/>
      <c r="O87" s="73"/>
      <c r="P87" s="79"/>
      <c r="Q87" s="73"/>
      <c r="R87" s="73"/>
      <c r="S87" s="79"/>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1">
        <f>total_amount_ba($B$2,$D$2,D87,F87,J87,K87,M87)</f>
        <v>9694.4</v>
      </c>
      <c r="BB87" s="82">
        <f t="shared" si="6"/>
        <v>9694.4</v>
      </c>
      <c r="BC87" s="83" t="s">
        <v>130</v>
      </c>
      <c r="BE87" s="89">
        <v>224</v>
      </c>
      <c r="BF87" s="90">
        <f t="shared" si="7"/>
        <v>253.39</v>
      </c>
      <c r="BG87" s="90">
        <f t="shared" si="8"/>
        <v>2240</v>
      </c>
      <c r="HZ87" s="85"/>
      <c r="IA87" s="85"/>
      <c r="IB87" s="85"/>
      <c r="IC87" s="85"/>
      <c r="ID87" s="85"/>
    </row>
    <row r="88" spans="1:238" s="84" customFormat="1" ht="84.75" customHeight="1">
      <c r="A88" s="68">
        <v>76</v>
      </c>
      <c r="B88" s="86" t="s">
        <v>286</v>
      </c>
      <c r="C88" s="69" t="s">
        <v>134</v>
      </c>
      <c r="D88" s="70">
        <v>10</v>
      </c>
      <c r="E88" s="71" t="s">
        <v>119</v>
      </c>
      <c r="F88" s="72">
        <v>166.29</v>
      </c>
      <c r="G88" s="73"/>
      <c r="H88" s="74"/>
      <c r="I88" s="75" t="s">
        <v>39</v>
      </c>
      <c r="J88" s="76">
        <f>IF(I88="Less(-)",-1,1)</f>
        <v>1</v>
      </c>
      <c r="K88" s="77" t="s">
        <v>64</v>
      </c>
      <c r="L88" s="77" t="s">
        <v>7</v>
      </c>
      <c r="M88" s="78"/>
      <c r="N88" s="73"/>
      <c r="O88" s="73"/>
      <c r="P88" s="79"/>
      <c r="Q88" s="73"/>
      <c r="R88" s="73"/>
      <c r="S88" s="79"/>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1">
        <f>total_amount_ba($B$2,$D$2,D88,F88,J88,K88,M88)</f>
        <v>1662.9</v>
      </c>
      <c r="BB88" s="82">
        <f t="shared" si="6"/>
        <v>1662.9</v>
      </c>
      <c r="BC88" s="83" t="str">
        <f>SpellNumber(L88,BB88)</f>
        <v>INR  One Thousand Six Hundred &amp; Sixty Two  and Paise Ninety Only</v>
      </c>
      <c r="BE88" s="89">
        <v>698</v>
      </c>
      <c r="BF88" s="90">
        <f t="shared" si="7"/>
        <v>789.58</v>
      </c>
      <c r="BG88" s="90">
        <f t="shared" si="8"/>
        <v>6980</v>
      </c>
      <c r="HZ88" s="85"/>
      <c r="IA88" s="85"/>
      <c r="IB88" s="85"/>
      <c r="IC88" s="85"/>
      <c r="ID88" s="85"/>
    </row>
    <row r="89" spans="1:238" s="84" customFormat="1" ht="108" customHeight="1">
      <c r="A89" s="52">
        <v>77</v>
      </c>
      <c r="B89" s="86" t="s">
        <v>287</v>
      </c>
      <c r="C89" s="53" t="s">
        <v>135</v>
      </c>
      <c r="D89" s="70">
        <v>6</v>
      </c>
      <c r="E89" s="71" t="s">
        <v>119</v>
      </c>
      <c r="F89" s="72">
        <v>511.3</v>
      </c>
      <c r="G89" s="73"/>
      <c r="H89" s="74"/>
      <c r="I89" s="75" t="s">
        <v>39</v>
      </c>
      <c r="J89" s="76">
        <f t="shared" si="9"/>
        <v>1</v>
      </c>
      <c r="K89" s="77" t="s">
        <v>64</v>
      </c>
      <c r="L89" s="77" t="s">
        <v>7</v>
      </c>
      <c r="M89" s="78"/>
      <c r="N89" s="73"/>
      <c r="O89" s="73"/>
      <c r="P89" s="79"/>
      <c r="Q89" s="73"/>
      <c r="R89" s="73"/>
      <c r="S89" s="79"/>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1">
        <f t="shared" si="10"/>
        <v>3067.8</v>
      </c>
      <c r="BB89" s="82">
        <f t="shared" si="6"/>
        <v>3067.8</v>
      </c>
      <c r="BC89" s="83" t="str">
        <f t="shared" si="11"/>
        <v>INR  Three Thousand  &amp;Sixty Seven  and Paise Eighty Only</v>
      </c>
      <c r="BE89" s="89">
        <v>703</v>
      </c>
      <c r="BF89" s="90">
        <f t="shared" si="7"/>
        <v>795.23</v>
      </c>
      <c r="BG89" s="90">
        <f t="shared" si="8"/>
        <v>4218</v>
      </c>
      <c r="HZ89" s="85"/>
      <c r="IA89" s="85"/>
      <c r="IB89" s="85"/>
      <c r="IC89" s="85"/>
      <c r="ID89" s="85"/>
    </row>
    <row r="90" spans="1:238" s="84" customFormat="1" ht="71.25" customHeight="1">
      <c r="A90" s="68">
        <v>78</v>
      </c>
      <c r="B90" s="86" t="s">
        <v>288</v>
      </c>
      <c r="C90" s="69" t="s">
        <v>136</v>
      </c>
      <c r="D90" s="70">
        <v>100</v>
      </c>
      <c r="E90" s="71" t="s">
        <v>115</v>
      </c>
      <c r="F90" s="72">
        <v>330.31</v>
      </c>
      <c r="G90" s="73"/>
      <c r="H90" s="74"/>
      <c r="I90" s="75" t="s">
        <v>39</v>
      </c>
      <c r="J90" s="76">
        <f t="shared" si="9"/>
        <v>1</v>
      </c>
      <c r="K90" s="77" t="s">
        <v>64</v>
      </c>
      <c r="L90" s="77" t="s">
        <v>7</v>
      </c>
      <c r="M90" s="78"/>
      <c r="N90" s="73"/>
      <c r="O90" s="73"/>
      <c r="P90" s="79"/>
      <c r="Q90" s="73"/>
      <c r="R90" s="73"/>
      <c r="S90" s="79"/>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1">
        <f t="shared" si="10"/>
        <v>33031</v>
      </c>
      <c r="BB90" s="82">
        <f t="shared" si="6"/>
        <v>33031</v>
      </c>
      <c r="BC90" s="83" t="str">
        <f t="shared" si="11"/>
        <v>INR  Thirty Three Thousand  &amp;Thirty One  Only</v>
      </c>
      <c r="BE90" s="89">
        <v>708</v>
      </c>
      <c r="BF90" s="90">
        <f t="shared" si="7"/>
        <v>800.89</v>
      </c>
      <c r="BG90" s="90">
        <f t="shared" si="8"/>
        <v>70800</v>
      </c>
      <c r="HZ90" s="85"/>
      <c r="IA90" s="85"/>
      <c r="IB90" s="85"/>
      <c r="IC90" s="85"/>
      <c r="ID90" s="85"/>
    </row>
    <row r="91" spans="1:238" s="84" customFormat="1" ht="65.25" customHeight="1">
      <c r="A91" s="52">
        <v>79</v>
      </c>
      <c r="B91" s="86" t="s">
        <v>289</v>
      </c>
      <c r="C91" s="53" t="s">
        <v>137</v>
      </c>
      <c r="D91" s="70">
        <v>10</v>
      </c>
      <c r="E91" s="71" t="s">
        <v>119</v>
      </c>
      <c r="F91" s="72">
        <v>220.58</v>
      </c>
      <c r="G91" s="73"/>
      <c r="H91" s="74"/>
      <c r="I91" s="75" t="s">
        <v>39</v>
      </c>
      <c r="J91" s="76">
        <f>IF(I91="Less(-)",-1,1)</f>
        <v>1</v>
      </c>
      <c r="K91" s="77" t="s">
        <v>64</v>
      </c>
      <c r="L91" s="77" t="s">
        <v>7</v>
      </c>
      <c r="M91" s="78"/>
      <c r="N91" s="73"/>
      <c r="O91" s="73"/>
      <c r="P91" s="79"/>
      <c r="Q91" s="73"/>
      <c r="R91" s="73"/>
      <c r="S91" s="79"/>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1">
        <f>total_amount_ba($B$2,$D$2,D91,F91,J91,K91,M91)</f>
        <v>2205.8</v>
      </c>
      <c r="BB91" s="82">
        <f t="shared" si="6"/>
        <v>2205.8</v>
      </c>
      <c r="BC91" s="83" t="str">
        <f>SpellNumber(L91,BB91)</f>
        <v>INR  Two Thousand Two Hundred &amp; Five  and Paise Eighty Only</v>
      </c>
      <c r="BE91" s="89">
        <v>713</v>
      </c>
      <c r="BF91" s="90">
        <f t="shared" si="7"/>
        <v>806.55</v>
      </c>
      <c r="BG91" s="90">
        <f t="shared" si="8"/>
        <v>7130</v>
      </c>
      <c r="HZ91" s="85"/>
      <c r="IA91" s="85"/>
      <c r="IB91" s="85"/>
      <c r="IC91" s="85"/>
      <c r="ID91" s="85"/>
    </row>
    <row r="92" spans="1:238" s="84" customFormat="1" ht="66.75" customHeight="1">
      <c r="A92" s="68">
        <v>80</v>
      </c>
      <c r="B92" s="86" t="s">
        <v>290</v>
      </c>
      <c r="C92" s="69" t="s">
        <v>138</v>
      </c>
      <c r="D92" s="70">
        <v>10</v>
      </c>
      <c r="E92" s="71" t="s">
        <v>119</v>
      </c>
      <c r="F92" s="72">
        <v>135.74</v>
      </c>
      <c r="G92" s="73"/>
      <c r="H92" s="74"/>
      <c r="I92" s="75" t="s">
        <v>39</v>
      </c>
      <c r="J92" s="76">
        <f>IF(I92="Less(-)",-1,1)</f>
        <v>1</v>
      </c>
      <c r="K92" s="77" t="s">
        <v>64</v>
      </c>
      <c r="L92" s="77" t="s">
        <v>7</v>
      </c>
      <c r="M92" s="78"/>
      <c r="N92" s="73"/>
      <c r="O92" s="73"/>
      <c r="P92" s="79"/>
      <c r="Q92" s="73"/>
      <c r="R92" s="73"/>
      <c r="S92" s="79"/>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1">
        <f>total_amount_ba($B$2,$D$2,D92,F92,J92,K92,M92)</f>
        <v>1357.4</v>
      </c>
      <c r="BB92" s="82">
        <f t="shared" si="6"/>
        <v>1357.4</v>
      </c>
      <c r="BC92" s="83" t="str">
        <f>SpellNumber(L92,BB92)</f>
        <v>INR  One Thousand Three Hundred &amp; Fifty Seven  and Paise Forty Only</v>
      </c>
      <c r="BE92" s="89">
        <v>703</v>
      </c>
      <c r="BF92" s="90">
        <f t="shared" si="7"/>
        <v>795.23</v>
      </c>
      <c r="BG92" s="90">
        <f t="shared" si="8"/>
        <v>7030</v>
      </c>
      <c r="HZ92" s="85"/>
      <c r="IA92" s="85"/>
      <c r="IB92" s="85"/>
      <c r="IC92" s="85"/>
      <c r="ID92" s="85"/>
    </row>
    <row r="93" spans="1:238" s="84" customFormat="1" ht="68.25" customHeight="1">
      <c r="A93" s="52">
        <v>81</v>
      </c>
      <c r="B93" s="86" t="s">
        <v>291</v>
      </c>
      <c r="C93" s="53" t="s">
        <v>139</v>
      </c>
      <c r="D93" s="70">
        <v>10</v>
      </c>
      <c r="E93" s="71" t="s">
        <v>119</v>
      </c>
      <c r="F93" s="72">
        <v>166.29</v>
      </c>
      <c r="G93" s="73"/>
      <c r="H93" s="74"/>
      <c r="I93" s="75" t="s">
        <v>39</v>
      </c>
      <c r="J93" s="76">
        <f>IF(I93="Less(-)",-1,1)</f>
        <v>1</v>
      </c>
      <c r="K93" s="77" t="s">
        <v>64</v>
      </c>
      <c r="L93" s="77" t="s">
        <v>7</v>
      </c>
      <c r="M93" s="78"/>
      <c r="N93" s="73"/>
      <c r="O93" s="73"/>
      <c r="P93" s="79"/>
      <c r="Q93" s="73"/>
      <c r="R93" s="73"/>
      <c r="S93" s="79"/>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1">
        <f>total_amount_ba($B$2,$D$2,D93,F93,J93,K93,M93)</f>
        <v>1662.9</v>
      </c>
      <c r="BB93" s="82">
        <f>BA93+SUM(N93:AZ93)</f>
        <v>1662.9</v>
      </c>
      <c r="BC93" s="83" t="str">
        <f>SpellNumber(L93,BB93)</f>
        <v>INR  One Thousand Six Hundred &amp; Sixty Two  and Paise Ninety Only</v>
      </c>
      <c r="BE93" s="89">
        <v>56.62</v>
      </c>
      <c r="BF93" s="90">
        <f>BE93*1.12*1.01</f>
        <v>64.05</v>
      </c>
      <c r="BG93" s="90">
        <f>D93*BE93</f>
        <v>566.2</v>
      </c>
      <c r="HZ93" s="85">
        <v>2</v>
      </c>
      <c r="IA93" s="85" t="s">
        <v>35</v>
      </c>
      <c r="IB93" s="85" t="s">
        <v>44</v>
      </c>
      <c r="IC93" s="85">
        <v>10</v>
      </c>
      <c r="ID93" s="85" t="s">
        <v>38</v>
      </c>
    </row>
    <row r="94" spans="1:238" s="84" customFormat="1" ht="63.75" customHeight="1">
      <c r="A94" s="68">
        <v>82</v>
      </c>
      <c r="B94" s="86" t="s">
        <v>292</v>
      </c>
      <c r="C94" s="69" t="s">
        <v>146</v>
      </c>
      <c r="D94" s="70">
        <v>6</v>
      </c>
      <c r="E94" s="71" t="s">
        <v>119</v>
      </c>
      <c r="F94" s="72">
        <v>37.33</v>
      </c>
      <c r="G94" s="73"/>
      <c r="H94" s="74"/>
      <c r="I94" s="75" t="s">
        <v>39</v>
      </c>
      <c r="J94" s="76">
        <f aca="true" t="shared" si="12" ref="J94:J155">IF(I94="Less(-)",-1,1)</f>
        <v>1</v>
      </c>
      <c r="K94" s="77" t="s">
        <v>64</v>
      </c>
      <c r="L94" s="77" t="s">
        <v>7</v>
      </c>
      <c r="M94" s="78"/>
      <c r="N94" s="73"/>
      <c r="O94" s="73"/>
      <c r="P94" s="79"/>
      <c r="Q94" s="73"/>
      <c r="R94" s="73"/>
      <c r="S94" s="79"/>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1">
        <f aca="true" t="shared" si="13" ref="BA94:BA154">total_amount_ba($B$2,$D$2,D94,F94,J94,K94,M94)</f>
        <v>223.98</v>
      </c>
      <c r="BB94" s="82">
        <f aca="true" t="shared" si="14" ref="BB94:BB157">BA94+SUM(N94:AZ94)</f>
        <v>223.98</v>
      </c>
      <c r="BC94" s="83" t="str">
        <f aca="true" t="shared" si="15" ref="BC94:BC155">SpellNumber(L94,BB94)</f>
        <v>INR  Two Hundred &amp; Twenty Three  and Paise Ninety Eight Only</v>
      </c>
      <c r="BE94" s="89">
        <v>21</v>
      </c>
      <c r="BF94" s="90">
        <f aca="true" t="shared" si="16" ref="BF94:BF157">BE94*1.12*1.01</f>
        <v>23.76</v>
      </c>
      <c r="BG94" s="90">
        <f>D94*BE94</f>
        <v>126</v>
      </c>
      <c r="HZ94" s="85">
        <v>3</v>
      </c>
      <c r="IA94" s="85" t="s">
        <v>46</v>
      </c>
      <c r="IB94" s="85" t="s">
        <v>47</v>
      </c>
      <c r="IC94" s="85">
        <v>10</v>
      </c>
      <c r="ID94" s="85" t="s">
        <v>38</v>
      </c>
    </row>
    <row r="95" spans="1:238" s="84" customFormat="1" ht="67.5" customHeight="1">
      <c r="A95" s="52">
        <v>83</v>
      </c>
      <c r="B95" s="86" t="s">
        <v>293</v>
      </c>
      <c r="C95" s="53" t="s">
        <v>147</v>
      </c>
      <c r="D95" s="70">
        <v>50</v>
      </c>
      <c r="E95" s="71" t="s">
        <v>119</v>
      </c>
      <c r="F95" s="72">
        <v>23.76</v>
      </c>
      <c r="G95" s="73"/>
      <c r="H95" s="74"/>
      <c r="I95" s="75" t="s">
        <v>39</v>
      </c>
      <c r="J95" s="76">
        <f t="shared" si="12"/>
        <v>1</v>
      </c>
      <c r="K95" s="77" t="s">
        <v>64</v>
      </c>
      <c r="L95" s="77" t="s">
        <v>7</v>
      </c>
      <c r="M95" s="78"/>
      <c r="N95" s="73"/>
      <c r="O95" s="73"/>
      <c r="P95" s="79"/>
      <c r="Q95" s="73"/>
      <c r="R95" s="73"/>
      <c r="S95" s="79"/>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1">
        <f t="shared" si="13"/>
        <v>1188</v>
      </c>
      <c r="BB95" s="82">
        <f t="shared" si="14"/>
        <v>1188</v>
      </c>
      <c r="BC95" s="83" t="str">
        <f t="shared" si="15"/>
        <v>INR  One Thousand One Hundred &amp; Eighty Eight  Only</v>
      </c>
      <c r="BE95" s="89">
        <v>10</v>
      </c>
      <c r="BF95" s="90">
        <f t="shared" si="16"/>
        <v>11.31</v>
      </c>
      <c r="BG95" s="90">
        <f>D95*BE95</f>
        <v>500</v>
      </c>
      <c r="HZ95" s="85">
        <v>1.01</v>
      </c>
      <c r="IA95" s="85" t="s">
        <v>40</v>
      </c>
      <c r="IB95" s="85" t="s">
        <v>36</v>
      </c>
      <c r="IC95" s="85">
        <v>123.223</v>
      </c>
      <c r="ID95" s="85" t="s">
        <v>38</v>
      </c>
    </row>
    <row r="96" spans="1:238" s="84" customFormat="1" ht="249.75" customHeight="1">
      <c r="A96" s="68">
        <v>84</v>
      </c>
      <c r="B96" s="86" t="s">
        <v>294</v>
      </c>
      <c r="C96" s="69" t="s">
        <v>148</v>
      </c>
      <c r="D96" s="70">
        <v>20</v>
      </c>
      <c r="E96" s="71" t="s">
        <v>115</v>
      </c>
      <c r="F96" s="72">
        <v>95.02</v>
      </c>
      <c r="G96" s="73"/>
      <c r="H96" s="74"/>
      <c r="I96" s="75" t="s">
        <v>39</v>
      </c>
      <c r="J96" s="76">
        <f t="shared" si="12"/>
        <v>1</v>
      </c>
      <c r="K96" s="77" t="s">
        <v>64</v>
      </c>
      <c r="L96" s="77" t="s">
        <v>7</v>
      </c>
      <c r="M96" s="78"/>
      <c r="N96" s="73"/>
      <c r="O96" s="73"/>
      <c r="P96" s="79"/>
      <c r="Q96" s="73"/>
      <c r="R96" s="73"/>
      <c r="S96" s="79"/>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1">
        <f t="shared" si="13"/>
        <v>1900.4</v>
      </c>
      <c r="BB96" s="82">
        <f t="shared" si="14"/>
        <v>1900.4</v>
      </c>
      <c r="BC96" s="83" t="str">
        <f t="shared" si="15"/>
        <v>INR  One Thousand Nine Hundred    and Paise Forty Only</v>
      </c>
      <c r="BE96" s="89">
        <v>50</v>
      </c>
      <c r="BF96" s="90">
        <f t="shared" si="16"/>
        <v>56.56</v>
      </c>
      <c r="BG96" s="90">
        <v>200</v>
      </c>
      <c r="BH96" s="87"/>
      <c r="HZ96" s="85">
        <v>1.02</v>
      </c>
      <c r="IA96" s="85" t="s">
        <v>41</v>
      </c>
      <c r="IB96" s="85" t="s">
        <v>42</v>
      </c>
      <c r="IC96" s="85">
        <v>213</v>
      </c>
      <c r="ID96" s="85" t="s">
        <v>38</v>
      </c>
    </row>
    <row r="97" spans="1:238" s="84" customFormat="1" ht="244.5" customHeight="1">
      <c r="A97" s="52">
        <v>85</v>
      </c>
      <c r="B97" s="86" t="s">
        <v>295</v>
      </c>
      <c r="C97" s="53" t="s">
        <v>149</v>
      </c>
      <c r="D97" s="70">
        <v>60</v>
      </c>
      <c r="E97" s="71" t="s">
        <v>115</v>
      </c>
      <c r="F97" s="72">
        <v>64.48</v>
      </c>
      <c r="G97" s="73"/>
      <c r="H97" s="74"/>
      <c r="I97" s="75" t="s">
        <v>39</v>
      </c>
      <c r="J97" s="76">
        <f t="shared" si="12"/>
        <v>1</v>
      </c>
      <c r="K97" s="77" t="s">
        <v>64</v>
      </c>
      <c r="L97" s="77" t="s">
        <v>7</v>
      </c>
      <c r="M97" s="78"/>
      <c r="N97" s="73"/>
      <c r="O97" s="73"/>
      <c r="P97" s="79"/>
      <c r="Q97" s="73"/>
      <c r="R97" s="73"/>
      <c r="S97" s="79"/>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1">
        <f t="shared" si="13"/>
        <v>3868.8</v>
      </c>
      <c r="BB97" s="82">
        <f t="shared" si="14"/>
        <v>3868.8</v>
      </c>
      <c r="BC97" s="83" t="str">
        <f t="shared" si="15"/>
        <v>INR  Three Thousand Eight Hundred &amp; Sixty Eight  and Paise Eighty Only</v>
      </c>
      <c r="BE97" s="89">
        <v>48</v>
      </c>
      <c r="BF97" s="90">
        <f t="shared" si="16"/>
        <v>54.3</v>
      </c>
      <c r="BG97" s="90">
        <f aca="true" t="shared" si="17" ref="BG97:BG160">D97*BE97</f>
        <v>2880</v>
      </c>
      <c r="BH97" s="87"/>
      <c r="HZ97" s="85">
        <v>2</v>
      </c>
      <c r="IA97" s="85" t="s">
        <v>35</v>
      </c>
      <c r="IB97" s="85" t="s">
        <v>44</v>
      </c>
      <c r="IC97" s="85">
        <v>10</v>
      </c>
      <c r="ID97" s="85" t="s">
        <v>38</v>
      </c>
    </row>
    <row r="98" spans="1:238" s="84" customFormat="1" ht="244.5" customHeight="1">
      <c r="A98" s="68">
        <v>86</v>
      </c>
      <c r="B98" s="86" t="s">
        <v>296</v>
      </c>
      <c r="C98" s="69" t="s">
        <v>150</v>
      </c>
      <c r="D98" s="70">
        <v>60</v>
      </c>
      <c r="E98" s="71" t="s">
        <v>115</v>
      </c>
      <c r="F98" s="72">
        <v>74.66</v>
      </c>
      <c r="G98" s="73"/>
      <c r="H98" s="74"/>
      <c r="I98" s="75" t="s">
        <v>39</v>
      </c>
      <c r="J98" s="76">
        <f t="shared" si="12"/>
        <v>1</v>
      </c>
      <c r="K98" s="77" t="s">
        <v>64</v>
      </c>
      <c r="L98" s="77" t="s">
        <v>7</v>
      </c>
      <c r="M98" s="78"/>
      <c r="N98" s="73"/>
      <c r="O98" s="73"/>
      <c r="P98" s="79"/>
      <c r="Q98" s="73"/>
      <c r="R98" s="73"/>
      <c r="S98" s="79"/>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1">
        <f t="shared" si="13"/>
        <v>4479.6</v>
      </c>
      <c r="BB98" s="82">
        <f t="shared" si="14"/>
        <v>4479.6</v>
      </c>
      <c r="BC98" s="83" t="str">
        <f t="shared" si="15"/>
        <v>INR  Four Thousand Four Hundred &amp; Seventy Nine  and Paise Sixty Only</v>
      </c>
      <c r="BE98" s="89">
        <v>166</v>
      </c>
      <c r="BF98" s="90">
        <f t="shared" si="16"/>
        <v>187.78</v>
      </c>
      <c r="BG98" s="90">
        <f t="shared" si="17"/>
        <v>9960</v>
      </c>
      <c r="HZ98" s="85">
        <v>3</v>
      </c>
      <c r="IA98" s="85" t="s">
        <v>46</v>
      </c>
      <c r="IB98" s="85" t="s">
        <v>47</v>
      </c>
      <c r="IC98" s="85">
        <v>10</v>
      </c>
      <c r="ID98" s="85" t="s">
        <v>38</v>
      </c>
    </row>
    <row r="99" spans="1:238" s="84" customFormat="1" ht="243.75" customHeight="1">
      <c r="A99" s="52">
        <v>87</v>
      </c>
      <c r="B99" s="86" t="s">
        <v>297</v>
      </c>
      <c r="C99" s="53" t="s">
        <v>151</v>
      </c>
      <c r="D99" s="70">
        <v>100</v>
      </c>
      <c r="E99" s="71" t="s">
        <v>115</v>
      </c>
      <c r="F99" s="72">
        <v>105.2</v>
      </c>
      <c r="G99" s="73"/>
      <c r="H99" s="74"/>
      <c r="I99" s="75" t="s">
        <v>39</v>
      </c>
      <c r="J99" s="76">
        <f t="shared" si="12"/>
        <v>1</v>
      </c>
      <c r="K99" s="77" t="s">
        <v>64</v>
      </c>
      <c r="L99" s="77" t="s">
        <v>7</v>
      </c>
      <c r="M99" s="78"/>
      <c r="N99" s="73"/>
      <c r="O99" s="73"/>
      <c r="P99" s="79"/>
      <c r="Q99" s="73"/>
      <c r="R99" s="73"/>
      <c r="S99" s="79"/>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1">
        <f t="shared" si="13"/>
        <v>10520</v>
      </c>
      <c r="BB99" s="82">
        <f t="shared" si="14"/>
        <v>10520</v>
      </c>
      <c r="BC99" s="83" t="str">
        <f t="shared" si="15"/>
        <v>INR  Ten Thousand Five Hundred &amp; Twenty  Only</v>
      </c>
      <c r="BE99" s="89">
        <v>50</v>
      </c>
      <c r="BF99" s="90">
        <f t="shared" si="16"/>
        <v>56.56</v>
      </c>
      <c r="BG99" s="90">
        <f t="shared" si="17"/>
        <v>5000</v>
      </c>
      <c r="HZ99" s="85">
        <v>1.01</v>
      </c>
      <c r="IA99" s="85" t="s">
        <v>40</v>
      </c>
      <c r="IB99" s="85" t="s">
        <v>36</v>
      </c>
      <c r="IC99" s="85">
        <v>123.223</v>
      </c>
      <c r="ID99" s="85" t="s">
        <v>38</v>
      </c>
    </row>
    <row r="100" spans="1:238" s="84" customFormat="1" ht="36.75" customHeight="1">
      <c r="A100" s="68">
        <v>88</v>
      </c>
      <c r="B100" s="86" t="s">
        <v>298</v>
      </c>
      <c r="C100" s="69" t="s">
        <v>152</v>
      </c>
      <c r="D100" s="70">
        <v>6</v>
      </c>
      <c r="E100" s="71" t="s">
        <v>119</v>
      </c>
      <c r="F100" s="72">
        <v>115.38</v>
      </c>
      <c r="G100" s="73"/>
      <c r="H100" s="74"/>
      <c r="I100" s="75" t="s">
        <v>39</v>
      </c>
      <c r="J100" s="76">
        <f t="shared" si="12"/>
        <v>1</v>
      </c>
      <c r="K100" s="77" t="s">
        <v>64</v>
      </c>
      <c r="L100" s="77" t="s">
        <v>7</v>
      </c>
      <c r="M100" s="78"/>
      <c r="N100" s="73"/>
      <c r="O100" s="73"/>
      <c r="P100" s="79"/>
      <c r="Q100" s="73"/>
      <c r="R100" s="73"/>
      <c r="S100" s="79"/>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1">
        <f t="shared" si="13"/>
        <v>692.28</v>
      </c>
      <c r="BB100" s="82">
        <f t="shared" si="14"/>
        <v>692.28</v>
      </c>
      <c r="BC100" s="83" t="str">
        <f t="shared" si="15"/>
        <v>INR  Six Hundred &amp; Ninety Two  and Paise Twenty Eight Only</v>
      </c>
      <c r="BE100" s="89">
        <v>56</v>
      </c>
      <c r="BF100" s="90">
        <f t="shared" si="16"/>
        <v>63.35</v>
      </c>
      <c r="BG100" s="90">
        <f t="shared" si="17"/>
        <v>336</v>
      </c>
      <c r="HZ100" s="85"/>
      <c r="IA100" s="85"/>
      <c r="IB100" s="85"/>
      <c r="IC100" s="85"/>
      <c r="ID100" s="85"/>
    </row>
    <row r="101" spans="1:238" s="84" customFormat="1" ht="36.75" customHeight="1">
      <c r="A101" s="52">
        <v>89</v>
      </c>
      <c r="B101" s="86" t="s">
        <v>299</v>
      </c>
      <c r="C101" s="53" t="s">
        <v>153</v>
      </c>
      <c r="D101" s="70">
        <v>6</v>
      </c>
      <c r="E101" s="71" t="s">
        <v>119</v>
      </c>
      <c r="F101" s="72">
        <v>152.71</v>
      </c>
      <c r="G101" s="73"/>
      <c r="H101" s="74"/>
      <c r="I101" s="75" t="s">
        <v>39</v>
      </c>
      <c r="J101" s="76">
        <f t="shared" si="12"/>
        <v>1</v>
      </c>
      <c r="K101" s="77" t="s">
        <v>64</v>
      </c>
      <c r="L101" s="77" t="s">
        <v>7</v>
      </c>
      <c r="M101" s="78"/>
      <c r="N101" s="73"/>
      <c r="O101" s="73"/>
      <c r="P101" s="79"/>
      <c r="Q101" s="73"/>
      <c r="R101" s="73"/>
      <c r="S101" s="79"/>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1">
        <f t="shared" si="13"/>
        <v>916.26</v>
      </c>
      <c r="BB101" s="82">
        <f t="shared" si="14"/>
        <v>916.26</v>
      </c>
      <c r="BC101" s="83" t="str">
        <f t="shared" si="15"/>
        <v>INR  Nine Hundred &amp; Sixteen  and Paise Twenty Six Only</v>
      </c>
      <c r="BE101" s="89">
        <v>62</v>
      </c>
      <c r="BF101" s="90">
        <f t="shared" si="16"/>
        <v>70.13</v>
      </c>
      <c r="BG101" s="90">
        <f t="shared" si="17"/>
        <v>372</v>
      </c>
      <c r="HZ101" s="85"/>
      <c r="IA101" s="85"/>
      <c r="IB101" s="85"/>
      <c r="IC101" s="85"/>
      <c r="ID101" s="85"/>
    </row>
    <row r="102" spans="1:238" s="84" customFormat="1" ht="78.75" customHeight="1">
      <c r="A102" s="68">
        <v>90</v>
      </c>
      <c r="B102" s="86" t="s">
        <v>369</v>
      </c>
      <c r="C102" s="69" t="s">
        <v>154</v>
      </c>
      <c r="D102" s="70">
        <v>1</v>
      </c>
      <c r="E102" s="71" t="s">
        <v>364</v>
      </c>
      <c r="F102" s="72">
        <v>4907.82</v>
      </c>
      <c r="G102" s="73"/>
      <c r="H102" s="74"/>
      <c r="I102" s="75" t="s">
        <v>39</v>
      </c>
      <c r="J102" s="76">
        <f t="shared" si="12"/>
        <v>1</v>
      </c>
      <c r="K102" s="77" t="s">
        <v>64</v>
      </c>
      <c r="L102" s="77" t="s">
        <v>7</v>
      </c>
      <c r="M102" s="78"/>
      <c r="N102" s="73"/>
      <c r="O102" s="73"/>
      <c r="P102" s="79"/>
      <c r="Q102" s="73"/>
      <c r="R102" s="73"/>
      <c r="S102" s="79"/>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1">
        <f t="shared" si="13"/>
        <v>4907.82</v>
      </c>
      <c r="BB102" s="82">
        <f t="shared" si="14"/>
        <v>4907.82</v>
      </c>
      <c r="BC102" s="83" t="str">
        <f t="shared" si="15"/>
        <v>INR  Four Thousand Nine Hundred &amp; Seven  and Paise Eighty Two Only</v>
      </c>
      <c r="BE102" s="89">
        <v>68</v>
      </c>
      <c r="BF102" s="90">
        <f t="shared" si="16"/>
        <v>76.92</v>
      </c>
      <c r="BG102" s="90">
        <f t="shared" si="17"/>
        <v>68</v>
      </c>
      <c r="HZ102" s="85"/>
      <c r="IA102" s="85"/>
      <c r="IB102" s="85"/>
      <c r="IC102" s="85"/>
      <c r="ID102" s="85"/>
    </row>
    <row r="103" spans="1:238" s="84" customFormat="1" ht="63.75" customHeight="1">
      <c r="A103" s="52">
        <v>91</v>
      </c>
      <c r="B103" s="86" t="s">
        <v>300</v>
      </c>
      <c r="C103" s="53" t="s">
        <v>155</v>
      </c>
      <c r="D103" s="70">
        <v>1</v>
      </c>
      <c r="E103" s="71" t="s">
        <v>141</v>
      </c>
      <c r="F103" s="72">
        <v>4748.66</v>
      </c>
      <c r="G103" s="73"/>
      <c r="H103" s="74"/>
      <c r="I103" s="75" t="s">
        <v>39</v>
      </c>
      <c r="J103" s="76">
        <f t="shared" si="12"/>
        <v>1</v>
      </c>
      <c r="K103" s="77" t="s">
        <v>64</v>
      </c>
      <c r="L103" s="77" t="s">
        <v>7</v>
      </c>
      <c r="M103" s="78"/>
      <c r="N103" s="73"/>
      <c r="O103" s="73"/>
      <c r="P103" s="79"/>
      <c r="Q103" s="73"/>
      <c r="R103" s="73"/>
      <c r="S103" s="79"/>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1">
        <f t="shared" si="13"/>
        <v>4748.66</v>
      </c>
      <c r="BB103" s="82">
        <f t="shared" si="14"/>
        <v>4748.66</v>
      </c>
      <c r="BC103" s="83" t="str">
        <f t="shared" si="15"/>
        <v>INR  Four Thousand Seven Hundred &amp; Forty Eight  and Paise Sixty Six Only</v>
      </c>
      <c r="BE103" s="89">
        <v>939</v>
      </c>
      <c r="BF103" s="90">
        <f t="shared" si="16"/>
        <v>1062.2</v>
      </c>
      <c r="BG103" s="90">
        <f t="shared" si="17"/>
        <v>939</v>
      </c>
      <c r="HZ103" s="85"/>
      <c r="IA103" s="85"/>
      <c r="IB103" s="85"/>
      <c r="IC103" s="85"/>
      <c r="ID103" s="85"/>
    </row>
    <row r="104" spans="1:238" s="84" customFormat="1" ht="46.5" customHeight="1">
      <c r="A104" s="68">
        <v>92</v>
      </c>
      <c r="B104" s="86" t="s">
        <v>301</v>
      </c>
      <c r="C104" s="69" t="s">
        <v>156</v>
      </c>
      <c r="D104" s="70">
        <v>2</v>
      </c>
      <c r="E104" s="71" t="s">
        <v>364</v>
      </c>
      <c r="F104" s="72">
        <v>1516.77</v>
      </c>
      <c r="G104" s="73"/>
      <c r="H104" s="74"/>
      <c r="I104" s="75" t="s">
        <v>39</v>
      </c>
      <c r="J104" s="76">
        <f t="shared" si="12"/>
        <v>1</v>
      </c>
      <c r="K104" s="77" t="s">
        <v>64</v>
      </c>
      <c r="L104" s="77" t="s">
        <v>7</v>
      </c>
      <c r="M104" s="78"/>
      <c r="N104" s="73"/>
      <c r="O104" s="73"/>
      <c r="P104" s="79"/>
      <c r="Q104" s="73"/>
      <c r="R104" s="73"/>
      <c r="S104" s="79"/>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1">
        <f t="shared" si="13"/>
        <v>3033.54</v>
      </c>
      <c r="BB104" s="82">
        <f t="shared" si="14"/>
        <v>3033.54</v>
      </c>
      <c r="BC104" s="83" t="str">
        <f t="shared" si="15"/>
        <v>INR  Three Thousand  &amp;Thirty Three  and Paise Fifty Four Only</v>
      </c>
      <c r="BE104" s="89">
        <v>989</v>
      </c>
      <c r="BF104" s="90">
        <f t="shared" si="16"/>
        <v>1118.76</v>
      </c>
      <c r="BG104" s="90">
        <f t="shared" si="17"/>
        <v>1978</v>
      </c>
      <c r="HZ104" s="85"/>
      <c r="IA104" s="85"/>
      <c r="IB104" s="85"/>
      <c r="IC104" s="85"/>
      <c r="ID104" s="85"/>
    </row>
    <row r="105" spans="1:238" s="84" customFormat="1" ht="87.75" customHeight="1">
      <c r="A105" s="52">
        <v>93</v>
      </c>
      <c r="B105" s="86" t="s">
        <v>302</v>
      </c>
      <c r="C105" s="53" t="s">
        <v>157</v>
      </c>
      <c r="D105" s="70">
        <v>0.8</v>
      </c>
      <c r="E105" s="71" t="s">
        <v>140</v>
      </c>
      <c r="F105" s="72">
        <v>4474.29</v>
      </c>
      <c r="G105" s="73"/>
      <c r="H105" s="74"/>
      <c r="I105" s="75" t="s">
        <v>39</v>
      </c>
      <c r="J105" s="76">
        <f t="shared" si="12"/>
        <v>1</v>
      </c>
      <c r="K105" s="77" t="s">
        <v>64</v>
      </c>
      <c r="L105" s="77" t="s">
        <v>7</v>
      </c>
      <c r="M105" s="78"/>
      <c r="N105" s="73"/>
      <c r="O105" s="73"/>
      <c r="P105" s="79"/>
      <c r="Q105" s="73"/>
      <c r="R105" s="73"/>
      <c r="S105" s="79"/>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1">
        <f t="shared" si="13"/>
        <v>3579.43</v>
      </c>
      <c r="BB105" s="82">
        <f t="shared" si="14"/>
        <v>3579.43</v>
      </c>
      <c r="BC105" s="83" t="str">
        <f t="shared" si="15"/>
        <v>INR  Three Thousand Five Hundred &amp; Seventy Nine  and Paise Forty Three Only</v>
      </c>
      <c r="BE105" s="89">
        <v>1039</v>
      </c>
      <c r="BF105" s="90">
        <f t="shared" si="16"/>
        <v>1175.32</v>
      </c>
      <c r="BG105" s="90">
        <f t="shared" si="17"/>
        <v>831.2</v>
      </c>
      <c r="HZ105" s="85"/>
      <c r="IA105" s="85"/>
      <c r="IB105" s="85"/>
      <c r="IC105" s="85"/>
      <c r="ID105" s="85"/>
    </row>
    <row r="106" spans="1:238" s="84" customFormat="1" ht="165" customHeight="1">
      <c r="A106" s="68">
        <v>94</v>
      </c>
      <c r="B106" s="86" t="s">
        <v>303</v>
      </c>
      <c r="C106" s="69" t="s">
        <v>158</v>
      </c>
      <c r="D106" s="70">
        <v>1</v>
      </c>
      <c r="E106" s="71" t="s">
        <v>141</v>
      </c>
      <c r="F106" s="72">
        <v>5485.08</v>
      </c>
      <c r="G106" s="73"/>
      <c r="H106" s="74"/>
      <c r="I106" s="75" t="s">
        <v>39</v>
      </c>
      <c r="J106" s="76">
        <f t="shared" si="12"/>
        <v>1</v>
      </c>
      <c r="K106" s="77" t="s">
        <v>64</v>
      </c>
      <c r="L106" s="77" t="s">
        <v>7</v>
      </c>
      <c r="M106" s="78"/>
      <c r="N106" s="73"/>
      <c r="O106" s="73"/>
      <c r="P106" s="79"/>
      <c r="Q106" s="73"/>
      <c r="R106" s="73"/>
      <c r="S106" s="79"/>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1">
        <f t="shared" si="13"/>
        <v>5485.08</v>
      </c>
      <c r="BB106" s="82">
        <f t="shared" si="14"/>
        <v>5485.08</v>
      </c>
      <c r="BC106" s="83" t="str">
        <f t="shared" si="15"/>
        <v>INR  Five Thousand Four Hundred &amp; Eighty Five  and Paise Eight Only</v>
      </c>
      <c r="BE106" s="89">
        <v>1089</v>
      </c>
      <c r="BF106" s="90">
        <f t="shared" si="16"/>
        <v>1231.88</v>
      </c>
      <c r="BG106" s="90">
        <f t="shared" si="17"/>
        <v>1089</v>
      </c>
      <c r="HZ106" s="85"/>
      <c r="IA106" s="85"/>
      <c r="IB106" s="85"/>
      <c r="IC106" s="85"/>
      <c r="ID106" s="85"/>
    </row>
    <row r="107" spans="1:238" s="84" customFormat="1" ht="118.5" customHeight="1">
      <c r="A107" s="52">
        <v>95</v>
      </c>
      <c r="B107" s="86" t="s">
        <v>304</v>
      </c>
      <c r="C107" s="53" t="s">
        <v>159</v>
      </c>
      <c r="D107" s="70">
        <v>2</v>
      </c>
      <c r="E107" s="71" t="s">
        <v>141</v>
      </c>
      <c r="F107" s="72">
        <v>3265.15</v>
      </c>
      <c r="G107" s="73"/>
      <c r="H107" s="74"/>
      <c r="I107" s="75" t="s">
        <v>39</v>
      </c>
      <c r="J107" s="76">
        <f t="shared" si="12"/>
        <v>1</v>
      </c>
      <c r="K107" s="77" t="s">
        <v>64</v>
      </c>
      <c r="L107" s="77" t="s">
        <v>7</v>
      </c>
      <c r="M107" s="78"/>
      <c r="N107" s="73"/>
      <c r="O107" s="73"/>
      <c r="P107" s="79"/>
      <c r="Q107" s="73"/>
      <c r="R107" s="73"/>
      <c r="S107" s="79"/>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1">
        <f t="shared" si="13"/>
        <v>6530.3</v>
      </c>
      <c r="BB107" s="82">
        <f t="shared" si="14"/>
        <v>6530.3</v>
      </c>
      <c r="BC107" s="83" t="str">
        <f t="shared" si="15"/>
        <v>INR  Six Thousand Five Hundred &amp; Thirty  and Paise Thirty Only</v>
      </c>
      <c r="BE107" s="89">
        <v>447</v>
      </c>
      <c r="BF107" s="90">
        <f t="shared" si="16"/>
        <v>505.65</v>
      </c>
      <c r="BG107" s="90">
        <f t="shared" si="17"/>
        <v>894</v>
      </c>
      <c r="HZ107" s="85"/>
      <c r="IA107" s="85"/>
      <c r="IB107" s="85"/>
      <c r="IC107" s="85"/>
      <c r="ID107" s="85"/>
    </row>
    <row r="108" spans="1:238" s="84" customFormat="1" ht="111" customHeight="1">
      <c r="A108" s="68">
        <v>96</v>
      </c>
      <c r="B108" s="86" t="s">
        <v>305</v>
      </c>
      <c r="C108" s="69" t="s">
        <v>160</v>
      </c>
      <c r="D108" s="70">
        <v>1</v>
      </c>
      <c r="E108" s="71" t="s">
        <v>141</v>
      </c>
      <c r="F108" s="72">
        <v>2718.78</v>
      </c>
      <c r="G108" s="73"/>
      <c r="H108" s="74"/>
      <c r="I108" s="75" t="s">
        <v>39</v>
      </c>
      <c r="J108" s="76">
        <f t="shared" si="12"/>
        <v>1</v>
      </c>
      <c r="K108" s="77" t="s">
        <v>64</v>
      </c>
      <c r="L108" s="77" t="s">
        <v>7</v>
      </c>
      <c r="M108" s="78"/>
      <c r="N108" s="73"/>
      <c r="O108" s="73"/>
      <c r="P108" s="79"/>
      <c r="Q108" s="73"/>
      <c r="R108" s="73"/>
      <c r="S108" s="79"/>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1">
        <f t="shared" si="13"/>
        <v>2718.78</v>
      </c>
      <c r="BB108" s="82">
        <f t="shared" si="14"/>
        <v>2718.78</v>
      </c>
      <c r="BC108" s="83" t="str">
        <f t="shared" si="15"/>
        <v>INR  Two Thousand Seven Hundred &amp; Eighteen  and Paise Seventy Eight Only</v>
      </c>
      <c r="BE108" s="89">
        <v>497</v>
      </c>
      <c r="BF108" s="90">
        <f t="shared" si="16"/>
        <v>562.21</v>
      </c>
      <c r="BG108" s="90">
        <f t="shared" si="17"/>
        <v>497</v>
      </c>
      <c r="HZ108" s="85"/>
      <c r="IA108" s="85"/>
      <c r="IB108" s="85"/>
      <c r="IC108" s="85"/>
      <c r="ID108" s="85"/>
    </row>
    <row r="109" spans="1:238" s="84" customFormat="1" ht="110.25" customHeight="1">
      <c r="A109" s="52">
        <v>97</v>
      </c>
      <c r="B109" s="86" t="s">
        <v>306</v>
      </c>
      <c r="C109" s="53" t="s">
        <v>161</v>
      </c>
      <c r="D109" s="70">
        <v>1</v>
      </c>
      <c r="E109" s="71" t="s">
        <v>141</v>
      </c>
      <c r="F109" s="72">
        <v>2155.78</v>
      </c>
      <c r="G109" s="73"/>
      <c r="H109" s="74"/>
      <c r="I109" s="75" t="s">
        <v>39</v>
      </c>
      <c r="J109" s="76">
        <f t="shared" si="12"/>
        <v>1</v>
      </c>
      <c r="K109" s="77" t="s">
        <v>64</v>
      </c>
      <c r="L109" s="77" t="s">
        <v>7</v>
      </c>
      <c r="M109" s="78"/>
      <c r="N109" s="73"/>
      <c r="O109" s="73"/>
      <c r="P109" s="79"/>
      <c r="Q109" s="73"/>
      <c r="R109" s="73"/>
      <c r="S109" s="79"/>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1">
        <f t="shared" si="13"/>
        <v>2155.78</v>
      </c>
      <c r="BB109" s="82">
        <f t="shared" si="14"/>
        <v>2155.78</v>
      </c>
      <c r="BC109" s="83" t="str">
        <f t="shared" si="15"/>
        <v>INR  Two Thousand One Hundred &amp; Fifty Five  and Paise Seventy Eight Only</v>
      </c>
      <c r="BE109" s="89">
        <v>547</v>
      </c>
      <c r="BF109" s="90">
        <f t="shared" si="16"/>
        <v>618.77</v>
      </c>
      <c r="BG109" s="90">
        <f t="shared" si="17"/>
        <v>547</v>
      </c>
      <c r="HZ109" s="85"/>
      <c r="IA109" s="85"/>
      <c r="IB109" s="85"/>
      <c r="IC109" s="85"/>
      <c r="ID109" s="85"/>
    </row>
    <row r="110" spans="1:238" s="84" customFormat="1" ht="102.75" customHeight="1">
      <c r="A110" s="68">
        <v>98</v>
      </c>
      <c r="B110" s="86" t="s">
        <v>307</v>
      </c>
      <c r="C110" s="69" t="s">
        <v>162</v>
      </c>
      <c r="D110" s="70">
        <v>1</v>
      </c>
      <c r="E110" s="71" t="s">
        <v>141</v>
      </c>
      <c r="F110" s="72">
        <v>966.84</v>
      </c>
      <c r="G110" s="73"/>
      <c r="H110" s="74"/>
      <c r="I110" s="75" t="s">
        <v>39</v>
      </c>
      <c r="J110" s="76">
        <f t="shared" si="12"/>
        <v>1</v>
      </c>
      <c r="K110" s="77" t="s">
        <v>64</v>
      </c>
      <c r="L110" s="77" t="s">
        <v>7</v>
      </c>
      <c r="M110" s="78"/>
      <c r="N110" s="73"/>
      <c r="O110" s="73"/>
      <c r="P110" s="79"/>
      <c r="Q110" s="73"/>
      <c r="R110" s="73"/>
      <c r="S110" s="79"/>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1">
        <f t="shared" si="13"/>
        <v>966.84</v>
      </c>
      <c r="BB110" s="82">
        <f t="shared" si="14"/>
        <v>966.84</v>
      </c>
      <c r="BC110" s="83" t="str">
        <f t="shared" si="15"/>
        <v>INR  Nine Hundred &amp; Sixty Six  and Paise Eighty Four Only</v>
      </c>
      <c r="BE110" s="89">
        <v>597</v>
      </c>
      <c r="BF110" s="90">
        <f t="shared" si="16"/>
        <v>675.33</v>
      </c>
      <c r="BG110" s="90">
        <f t="shared" si="17"/>
        <v>597</v>
      </c>
      <c r="HZ110" s="85"/>
      <c r="IA110" s="85"/>
      <c r="IB110" s="85"/>
      <c r="IC110" s="85"/>
      <c r="ID110" s="85"/>
    </row>
    <row r="111" spans="1:238" s="84" customFormat="1" ht="129.75" customHeight="1">
      <c r="A111" s="52">
        <v>99</v>
      </c>
      <c r="B111" s="86" t="s">
        <v>308</v>
      </c>
      <c r="C111" s="53" t="s">
        <v>163</v>
      </c>
      <c r="D111" s="70">
        <v>270</v>
      </c>
      <c r="E111" s="71" t="s">
        <v>140</v>
      </c>
      <c r="F111" s="72">
        <v>77.2</v>
      </c>
      <c r="G111" s="73"/>
      <c r="H111" s="74"/>
      <c r="I111" s="75" t="s">
        <v>39</v>
      </c>
      <c r="J111" s="76">
        <f t="shared" si="12"/>
        <v>1</v>
      </c>
      <c r="K111" s="77" t="s">
        <v>64</v>
      </c>
      <c r="L111" s="77" t="s">
        <v>7</v>
      </c>
      <c r="M111" s="78"/>
      <c r="N111" s="73"/>
      <c r="O111" s="73"/>
      <c r="P111" s="79"/>
      <c r="Q111" s="73"/>
      <c r="R111" s="73"/>
      <c r="S111" s="79"/>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1">
        <f t="shared" si="13"/>
        <v>20844</v>
      </c>
      <c r="BB111" s="82">
        <f t="shared" si="14"/>
        <v>20844</v>
      </c>
      <c r="BC111" s="83" t="str">
        <f t="shared" si="15"/>
        <v>INR  Twenty Thousand Eight Hundred &amp; Forty Four  Only</v>
      </c>
      <c r="BE111" s="89">
        <v>57</v>
      </c>
      <c r="BF111" s="90">
        <f t="shared" si="16"/>
        <v>64.48</v>
      </c>
      <c r="BG111" s="90">
        <f t="shared" si="17"/>
        <v>15390</v>
      </c>
      <c r="HZ111" s="85"/>
      <c r="IA111" s="85"/>
      <c r="IB111" s="85"/>
      <c r="IC111" s="85"/>
      <c r="ID111" s="85"/>
    </row>
    <row r="112" spans="1:238" s="84" customFormat="1" ht="102.75" customHeight="1">
      <c r="A112" s="68">
        <v>100</v>
      </c>
      <c r="B112" s="86" t="s">
        <v>309</v>
      </c>
      <c r="C112" s="69" t="s">
        <v>164</v>
      </c>
      <c r="D112" s="70">
        <v>120</v>
      </c>
      <c r="E112" s="71" t="s">
        <v>140</v>
      </c>
      <c r="F112" s="72">
        <v>77.2</v>
      </c>
      <c r="G112" s="73"/>
      <c r="H112" s="74"/>
      <c r="I112" s="75" t="s">
        <v>39</v>
      </c>
      <c r="J112" s="76">
        <f t="shared" si="12"/>
        <v>1</v>
      </c>
      <c r="K112" s="77" t="s">
        <v>64</v>
      </c>
      <c r="L112" s="77" t="s">
        <v>7</v>
      </c>
      <c r="M112" s="78"/>
      <c r="N112" s="73"/>
      <c r="O112" s="73"/>
      <c r="P112" s="79"/>
      <c r="Q112" s="73"/>
      <c r="R112" s="73"/>
      <c r="S112" s="79"/>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1">
        <f t="shared" si="13"/>
        <v>9264</v>
      </c>
      <c r="BB112" s="82">
        <f t="shared" si="14"/>
        <v>9264</v>
      </c>
      <c r="BC112" s="83" t="str">
        <f t="shared" si="15"/>
        <v>INR  Nine Thousand Two Hundred &amp; Sixty Four  Only</v>
      </c>
      <c r="BE112" s="89">
        <v>19</v>
      </c>
      <c r="BF112" s="90">
        <f t="shared" si="16"/>
        <v>21.49</v>
      </c>
      <c r="BG112" s="90">
        <f t="shared" si="17"/>
        <v>2280</v>
      </c>
      <c r="HZ112" s="85"/>
      <c r="IA112" s="85"/>
      <c r="IB112" s="85"/>
      <c r="IC112" s="85"/>
      <c r="ID112" s="85"/>
    </row>
    <row r="113" spans="1:238" s="84" customFormat="1" ht="100.5" customHeight="1">
      <c r="A113" s="52">
        <v>101</v>
      </c>
      <c r="B113" s="86" t="s">
        <v>310</v>
      </c>
      <c r="C113" s="53" t="s">
        <v>165</v>
      </c>
      <c r="D113" s="70">
        <v>70</v>
      </c>
      <c r="E113" s="71" t="s">
        <v>140</v>
      </c>
      <c r="F113" s="72">
        <v>112.84</v>
      </c>
      <c r="G113" s="73"/>
      <c r="H113" s="74"/>
      <c r="I113" s="75" t="s">
        <v>39</v>
      </c>
      <c r="J113" s="76">
        <f t="shared" si="12"/>
        <v>1</v>
      </c>
      <c r="K113" s="77" t="s">
        <v>64</v>
      </c>
      <c r="L113" s="77" t="s">
        <v>7</v>
      </c>
      <c r="M113" s="78"/>
      <c r="N113" s="73"/>
      <c r="O113" s="73"/>
      <c r="P113" s="79"/>
      <c r="Q113" s="73"/>
      <c r="R113" s="73"/>
      <c r="S113" s="79"/>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1">
        <f t="shared" si="13"/>
        <v>7898.8</v>
      </c>
      <c r="BB113" s="82">
        <f t="shared" si="14"/>
        <v>7898.8</v>
      </c>
      <c r="BC113" s="83" t="str">
        <f t="shared" si="15"/>
        <v>INR  Seven Thousand Eight Hundred &amp; Ninety Eight  and Paise Eighty Only</v>
      </c>
      <c r="BE113" s="89">
        <v>88</v>
      </c>
      <c r="BF113" s="90">
        <f t="shared" si="16"/>
        <v>99.55</v>
      </c>
      <c r="BG113" s="90">
        <f t="shared" si="17"/>
        <v>6160</v>
      </c>
      <c r="HZ113" s="85"/>
      <c r="IA113" s="85"/>
      <c r="IB113" s="85"/>
      <c r="IC113" s="85"/>
      <c r="ID113" s="85"/>
    </row>
    <row r="114" spans="1:238" s="84" customFormat="1" ht="96" customHeight="1">
      <c r="A114" s="68">
        <v>102</v>
      </c>
      <c r="B114" s="86" t="s">
        <v>311</v>
      </c>
      <c r="C114" s="69" t="s">
        <v>166</v>
      </c>
      <c r="D114" s="70">
        <v>70</v>
      </c>
      <c r="E114" s="71" t="s">
        <v>140</v>
      </c>
      <c r="F114" s="72">
        <v>165.1</v>
      </c>
      <c r="G114" s="73"/>
      <c r="H114" s="74"/>
      <c r="I114" s="75" t="s">
        <v>39</v>
      </c>
      <c r="J114" s="76">
        <f t="shared" si="12"/>
        <v>1</v>
      </c>
      <c r="K114" s="77" t="s">
        <v>64</v>
      </c>
      <c r="L114" s="77" t="s">
        <v>7</v>
      </c>
      <c r="M114" s="78"/>
      <c r="N114" s="73"/>
      <c r="O114" s="73"/>
      <c r="P114" s="79"/>
      <c r="Q114" s="73"/>
      <c r="R114" s="73"/>
      <c r="S114" s="79"/>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1">
        <f t="shared" si="13"/>
        <v>11557</v>
      </c>
      <c r="BB114" s="82">
        <f t="shared" si="14"/>
        <v>11557</v>
      </c>
      <c r="BC114" s="83" t="str">
        <f t="shared" si="15"/>
        <v>INR  Eleven Thousand Five Hundred &amp; Fifty Seven  Only</v>
      </c>
      <c r="BE114" s="89">
        <v>309</v>
      </c>
      <c r="BF114" s="90">
        <f t="shared" si="16"/>
        <v>349.54</v>
      </c>
      <c r="BG114" s="90">
        <f t="shared" si="17"/>
        <v>21630</v>
      </c>
      <c r="HZ114" s="85"/>
      <c r="IA114" s="85"/>
      <c r="IB114" s="85"/>
      <c r="IC114" s="85"/>
      <c r="ID114" s="85"/>
    </row>
    <row r="115" spans="1:238" s="84" customFormat="1" ht="101.25" customHeight="1">
      <c r="A115" s="52">
        <v>103</v>
      </c>
      <c r="B115" s="86" t="s">
        <v>312</v>
      </c>
      <c r="C115" s="53" t="s">
        <v>167</v>
      </c>
      <c r="D115" s="70">
        <v>25</v>
      </c>
      <c r="E115" s="71" t="s">
        <v>140</v>
      </c>
      <c r="F115" s="72">
        <v>585.57</v>
      </c>
      <c r="G115" s="73"/>
      <c r="H115" s="74"/>
      <c r="I115" s="75" t="s">
        <v>39</v>
      </c>
      <c r="J115" s="76">
        <f t="shared" si="12"/>
        <v>1</v>
      </c>
      <c r="K115" s="77" t="s">
        <v>64</v>
      </c>
      <c r="L115" s="77" t="s">
        <v>7</v>
      </c>
      <c r="M115" s="78"/>
      <c r="N115" s="73"/>
      <c r="O115" s="73"/>
      <c r="P115" s="79"/>
      <c r="Q115" s="73"/>
      <c r="R115" s="73"/>
      <c r="S115" s="79"/>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1">
        <f t="shared" si="13"/>
        <v>14639.25</v>
      </c>
      <c r="BB115" s="82">
        <f t="shared" si="14"/>
        <v>14639.25</v>
      </c>
      <c r="BC115" s="83" t="str">
        <f t="shared" si="15"/>
        <v>INR  Fourteen Thousand Six Hundred &amp; Thirty Nine  and Paise Twenty Five Only</v>
      </c>
      <c r="BE115" s="89">
        <v>126</v>
      </c>
      <c r="BF115" s="90">
        <f t="shared" si="16"/>
        <v>142.53</v>
      </c>
      <c r="BG115" s="90">
        <f t="shared" si="17"/>
        <v>3150</v>
      </c>
      <c r="HZ115" s="85"/>
      <c r="IA115" s="85"/>
      <c r="IB115" s="85"/>
      <c r="IC115" s="85"/>
      <c r="ID115" s="85"/>
    </row>
    <row r="116" spans="1:238" s="84" customFormat="1" ht="274.5" customHeight="1">
      <c r="A116" s="68">
        <v>104</v>
      </c>
      <c r="B116" s="86" t="s">
        <v>313</v>
      </c>
      <c r="C116" s="69" t="s">
        <v>168</v>
      </c>
      <c r="D116" s="70">
        <v>64</v>
      </c>
      <c r="E116" s="71" t="s">
        <v>364</v>
      </c>
      <c r="F116" s="72">
        <v>1038.1</v>
      </c>
      <c r="G116" s="73"/>
      <c r="H116" s="74"/>
      <c r="I116" s="75" t="s">
        <v>39</v>
      </c>
      <c r="J116" s="76">
        <f t="shared" si="12"/>
        <v>1</v>
      </c>
      <c r="K116" s="77" t="s">
        <v>64</v>
      </c>
      <c r="L116" s="77" t="s">
        <v>7</v>
      </c>
      <c r="M116" s="78"/>
      <c r="N116" s="73"/>
      <c r="O116" s="73"/>
      <c r="P116" s="79"/>
      <c r="Q116" s="73"/>
      <c r="R116" s="73"/>
      <c r="S116" s="79"/>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1">
        <f t="shared" si="13"/>
        <v>66438.4</v>
      </c>
      <c r="BB116" s="82">
        <f t="shared" si="14"/>
        <v>66438.4</v>
      </c>
      <c r="BC116" s="83" t="str">
        <f t="shared" si="15"/>
        <v>INR  Sixty Six Thousand Four Hundred &amp; Thirty Eight  and Paise Forty Only</v>
      </c>
      <c r="BE116" s="89">
        <v>130</v>
      </c>
      <c r="BF116" s="90">
        <f t="shared" si="16"/>
        <v>147.06</v>
      </c>
      <c r="BG116" s="90">
        <f t="shared" si="17"/>
        <v>8320</v>
      </c>
      <c r="HZ116" s="85"/>
      <c r="IA116" s="85"/>
      <c r="IB116" s="85"/>
      <c r="IC116" s="85"/>
      <c r="ID116" s="85"/>
    </row>
    <row r="117" spans="1:238" s="84" customFormat="1" ht="285" customHeight="1">
      <c r="A117" s="52">
        <v>105</v>
      </c>
      <c r="B117" s="86" t="s">
        <v>314</v>
      </c>
      <c r="C117" s="53" t="s">
        <v>169</v>
      </c>
      <c r="D117" s="70">
        <v>20</v>
      </c>
      <c r="E117" s="71" t="s">
        <v>364</v>
      </c>
      <c r="F117" s="72">
        <v>1275.65</v>
      </c>
      <c r="G117" s="73"/>
      <c r="H117" s="74"/>
      <c r="I117" s="75" t="s">
        <v>39</v>
      </c>
      <c r="J117" s="76">
        <f t="shared" si="12"/>
        <v>1</v>
      </c>
      <c r="K117" s="77" t="s">
        <v>64</v>
      </c>
      <c r="L117" s="77" t="s">
        <v>7</v>
      </c>
      <c r="M117" s="78"/>
      <c r="N117" s="73"/>
      <c r="O117" s="73"/>
      <c r="P117" s="79"/>
      <c r="Q117" s="73"/>
      <c r="R117" s="73"/>
      <c r="S117" s="79"/>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1">
        <f t="shared" si="13"/>
        <v>25513</v>
      </c>
      <c r="BB117" s="82">
        <f t="shared" si="14"/>
        <v>25513</v>
      </c>
      <c r="BC117" s="83" t="str">
        <f t="shared" si="15"/>
        <v>INR  Twenty Five Thousand Five Hundred &amp; Thirteen  Only</v>
      </c>
      <c r="BE117" s="89">
        <v>134</v>
      </c>
      <c r="BF117" s="90">
        <f t="shared" si="16"/>
        <v>151.58</v>
      </c>
      <c r="BG117" s="90">
        <f t="shared" si="17"/>
        <v>2680</v>
      </c>
      <c r="HZ117" s="85"/>
      <c r="IA117" s="85"/>
      <c r="IB117" s="85"/>
      <c r="IC117" s="85"/>
      <c r="ID117" s="85"/>
    </row>
    <row r="118" spans="1:238" s="84" customFormat="1" ht="216" customHeight="1">
      <c r="A118" s="68">
        <v>106</v>
      </c>
      <c r="B118" s="86" t="s">
        <v>315</v>
      </c>
      <c r="C118" s="69" t="s">
        <v>170</v>
      </c>
      <c r="D118" s="70">
        <v>17</v>
      </c>
      <c r="E118" s="71" t="s">
        <v>365</v>
      </c>
      <c r="F118" s="72">
        <v>295.75</v>
      </c>
      <c r="G118" s="73"/>
      <c r="H118" s="74"/>
      <c r="I118" s="75" t="s">
        <v>39</v>
      </c>
      <c r="J118" s="76">
        <f t="shared" si="12"/>
        <v>1</v>
      </c>
      <c r="K118" s="77" t="s">
        <v>64</v>
      </c>
      <c r="L118" s="77" t="s">
        <v>7</v>
      </c>
      <c r="M118" s="78"/>
      <c r="N118" s="73"/>
      <c r="O118" s="73"/>
      <c r="P118" s="79"/>
      <c r="Q118" s="73"/>
      <c r="R118" s="73"/>
      <c r="S118" s="79"/>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1">
        <f t="shared" si="13"/>
        <v>5027.75</v>
      </c>
      <c r="BB118" s="82">
        <f t="shared" si="14"/>
        <v>5027.75</v>
      </c>
      <c r="BC118" s="83" t="str">
        <f t="shared" si="15"/>
        <v>INR  Five Thousand  &amp;Twenty Seven  and Paise Seventy Five Only</v>
      </c>
      <c r="BE118" s="89">
        <v>138</v>
      </c>
      <c r="BF118" s="90">
        <f t="shared" si="16"/>
        <v>156.11</v>
      </c>
      <c r="BG118" s="90">
        <f t="shared" si="17"/>
        <v>2346</v>
      </c>
      <c r="HZ118" s="85"/>
      <c r="IA118" s="85"/>
      <c r="IB118" s="85"/>
      <c r="IC118" s="85"/>
      <c r="ID118" s="85"/>
    </row>
    <row r="119" spans="1:238" s="84" customFormat="1" ht="210" customHeight="1">
      <c r="A119" s="52">
        <v>107</v>
      </c>
      <c r="B119" s="86" t="s">
        <v>316</v>
      </c>
      <c r="C119" s="53" t="s">
        <v>171</v>
      </c>
      <c r="D119" s="70">
        <v>17</v>
      </c>
      <c r="E119" s="71" t="s">
        <v>365</v>
      </c>
      <c r="F119" s="72">
        <v>935.95</v>
      </c>
      <c r="G119" s="73"/>
      <c r="H119" s="74"/>
      <c r="I119" s="75" t="s">
        <v>39</v>
      </c>
      <c r="J119" s="76">
        <f t="shared" si="12"/>
        <v>1</v>
      </c>
      <c r="K119" s="77" t="s">
        <v>64</v>
      </c>
      <c r="L119" s="77" t="s">
        <v>7</v>
      </c>
      <c r="M119" s="78"/>
      <c r="N119" s="73"/>
      <c r="O119" s="73"/>
      <c r="P119" s="79"/>
      <c r="Q119" s="73"/>
      <c r="R119" s="73"/>
      <c r="S119" s="79"/>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1">
        <f t="shared" si="13"/>
        <v>15911.15</v>
      </c>
      <c r="BB119" s="82">
        <f t="shared" si="14"/>
        <v>15911.15</v>
      </c>
      <c r="BC119" s="83" t="str">
        <f t="shared" si="15"/>
        <v>INR  Fifteen Thousand Nine Hundred &amp; Eleven  and Paise Fifteen Only</v>
      </c>
      <c r="BE119" s="89">
        <v>157</v>
      </c>
      <c r="BF119" s="90">
        <f t="shared" si="16"/>
        <v>177.6</v>
      </c>
      <c r="BG119" s="90">
        <f t="shared" si="17"/>
        <v>2669</v>
      </c>
      <c r="HZ119" s="85"/>
      <c r="IA119" s="85"/>
      <c r="IB119" s="85"/>
      <c r="IC119" s="85"/>
      <c r="ID119" s="85"/>
    </row>
    <row r="120" spans="1:238" s="84" customFormat="1" ht="204" customHeight="1">
      <c r="A120" s="68">
        <v>108</v>
      </c>
      <c r="B120" s="86" t="s">
        <v>317</v>
      </c>
      <c r="C120" s="69" t="s">
        <v>172</v>
      </c>
      <c r="D120" s="70">
        <v>4</v>
      </c>
      <c r="E120" s="71" t="s">
        <v>365</v>
      </c>
      <c r="F120" s="72">
        <v>1114.12</v>
      </c>
      <c r="G120" s="73"/>
      <c r="H120" s="74"/>
      <c r="I120" s="75" t="s">
        <v>39</v>
      </c>
      <c r="J120" s="76">
        <f t="shared" si="12"/>
        <v>1</v>
      </c>
      <c r="K120" s="77" t="s">
        <v>64</v>
      </c>
      <c r="L120" s="77" t="s">
        <v>7</v>
      </c>
      <c r="M120" s="78"/>
      <c r="N120" s="73"/>
      <c r="O120" s="73"/>
      <c r="P120" s="79"/>
      <c r="Q120" s="73"/>
      <c r="R120" s="73"/>
      <c r="S120" s="79"/>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1">
        <f t="shared" si="13"/>
        <v>4456.48</v>
      </c>
      <c r="BB120" s="82">
        <f t="shared" si="14"/>
        <v>4456.48</v>
      </c>
      <c r="BC120" s="83" t="str">
        <f t="shared" si="15"/>
        <v>INR  Four Thousand Four Hundred &amp; Fifty Six  and Paise Forty Eight Only</v>
      </c>
      <c r="BE120" s="89">
        <v>161</v>
      </c>
      <c r="BF120" s="90">
        <f t="shared" si="16"/>
        <v>182.12</v>
      </c>
      <c r="BG120" s="90">
        <f t="shared" si="17"/>
        <v>644</v>
      </c>
      <c r="HZ120" s="85"/>
      <c r="IA120" s="85"/>
      <c r="IB120" s="85"/>
      <c r="IC120" s="85"/>
      <c r="ID120" s="85"/>
    </row>
    <row r="121" spans="1:238" s="84" customFormat="1" ht="71.25" customHeight="1">
      <c r="A121" s="52">
        <v>109</v>
      </c>
      <c r="B121" s="86" t="s">
        <v>318</v>
      </c>
      <c r="C121" s="53" t="s">
        <v>173</v>
      </c>
      <c r="D121" s="70">
        <v>19</v>
      </c>
      <c r="E121" s="71" t="s">
        <v>142</v>
      </c>
      <c r="F121" s="72">
        <v>459.66</v>
      </c>
      <c r="G121" s="73"/>
      <c r="H121" s="74"/>
      <c r="I121" s="75" t="s">
        <v>39</v>
      </c>
      <c r="J121" s="76">
        <f t="shared" si="12"/>
        <v>1</v>
      </c>
      <c r="K121" s="77" t="s">
        <v>64</v>
      </c>
      <c r="L121" s="77" t="s">
        <v>7</v>
      </c>
      <c r="M121" s="78"/>
      <c r="N121" s="73"/>
      <c r="O121" s="73"/>
      <c r="P121" s="79"/>
      <c r="Q121" s="73"/>
      <c r="R121" s="73"/>
      <c r="S121" s="79"/>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1">
        <f t="shared" si="13"/>
        <v>8733.54</v>
      </c>
      <c r="BB121" s="82">
        <f t="shared" si="14"/>
        <v>8733.54</v>
      </c>
      <c r="BC121" s="83" t="str">
        <f t="shared" si="15"/>
        <v>INR  Eight Thousand Seven Hundred &amp; Thirty Three  and Paise Fifty Four Only</v>
      </c>
      <c r="BE121" s="89">
        <v>165</v>
      </c>
      <c r="BF121" s="90">
        <f t="shared" si="16"/>
        <v>186.65</v>
      </c>
      <c r="BG121" s="90">
        <f t="shared" si="17"/>
        <v>3135</v>
      </c>
      <c r="HZ121" s="85"/>
      <c r="IA121" s="85"/>
      <c r="IB121" s="85"/>
      <c r="IC121" s="85"/>
      <c r="ID121" s="85"/>
    </row>
    <row r="122" spans="1:238" s="84" customFormat="1" ht="117" customHeight="1">
      <c r="A122" s="68">
        <v>110</v>
      </c>
      <c r="B122" s="86" t="s">
        <v>319</v>
      </c>
      <c r="C122" s="69" t="s">
        <v>174</v>
      </c>
      <c r="D122" s="70">
        <v>1</v>
      </c>
      <c r="E122" s="71" t="s">
        <v>142</v>
      </c>
      <c r="F122" s="72">
        <v>541.62</v>
      </c>
      <c r="G122" s="73"/>
      <c r="H122" s="74"/>
      <c r="I122" s="75" t="s">
        <v>39</v>
      </c>
      <c r="J122" s="76">
        <f t="shared" si="12"/>
        <v>1</v>
      </c>
      <c r="K122" s="77" t="s">
        <v>64</v>
      </c>
      <c r="L122" s="77" t="s">
        <v>7</v>
      </c>
      <c r="M122" s="78"/>
      <c r="N122" s="73"/>
      <c r="O122" s="73"/>
      <c r="P122" s="79"/>
      <c r="Q122" s="73"/>
      <c r="R122" s="73"/>
      <c r="S122" s="79"/>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1">
        <f t="shared" si="13"/>
        <v>541.62</v>
      </c>
      <c r="BB122" s="82">
        <f t="shared" si="14"/>
        <v>541.62</v>
      </c>
      <c r="BC122" s="83" t="str">
        <f t="shared" si="15"/>
        <v>INR  Five Hundred &amp; Forty One  and Paise Sixty Two Only</v>
      </c>
      <c r="BE122" s="89">
        <v>169</v>
      </c>
      <c r="BF122" s="90">
        <f t="shared" si="16"/>
        <v>191.17</v>
      </c>
      <c r="BG122" s="90">
        <f t="shared" si="17"/>
        <v>169</v>
      </c>
      <c r="HZ122" s="85"/>
      <c r="IA122" s="85"/>
      <c r="IB122" s="85"/>
      <c r="IC122" s="85"/>
      <c r="ID122" s="85"/>
    </row>
    <row r="123" spans="1:238" s="84" customFormat="1" ht="96.75" customHeight="1">
      <c r="A123" s="52">
        <v>111</v>
      </c>
      <c r="B123" s="86" t="s">
        <v>320</v>
      </c>
      <c r="C123" s="53" t="s">
        <v>175</v>
      </c>
      <c r="D123" s="70">
        <v>2</v>
      </c>
      <c r="E123" s="71" t="s">
        <v>142</v>
      </c>
      <c r="F123" s="72">
        <v>419.28</v>
      </c>
      <c r="G123" s="73"/>
      <c r="H123" s="74"/>
      <c r="I123" s="75" t="s">
        <v>39</v>
      </c>
      <c r="J123" s="76">
        <f t="shared" si="12"/>
        <v>1</v>
      </c>
      <c r="K123" s="77" t="s">
        <v>64</v>
      </c>
      <c r="L123" s="77" t="s">
        <v>7</v>
      </c>
      <c r="M123" s="78"/>
      <c r="N123" s="73"/>
      <c r="O123" s="73"/>
      <c r="P123" s="79"/>
      <c r="Q123" s="73"/>
      <c r="R123" s="73"/>
      <c r="S123" s="79"/>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1">
        <f t="shared" si="13"/>
        <v>838.56</v>
      </c>
      <c r="BB123" s="82">
        <f t="shared" si="14"/>
        <v>838.56</v>
      </c>
      <c r="BC123" s="83" t="str">
        <f t="shared" si="15"/>
        <v>INR  Eight Hundred &amp; Thirty Eight  and Paise Fifty Six Only</v>
      </c>
      <c r="BE123" s="89">
        <v>161</v>
      </c>
      <c r="BF123" s="90">
        <f t="shared" si="16"/>
        <v>182.12</v>
      </c>
      <c r="BG123" s="90">
        <f t="shared" si="17"/>
        <v>322</v>
      </c>
      <c r="HZ123" s="85"/>
      <c r="IA123" s="85"/>
      <c r="IB123" s="85"/>
      <c r="IC123" s="85"/>
      <c r="ID123" s="85"/>
    </row>
    <row r="124" spans="1:238" s="84" customFormat="1" ht="68.25" customHeight="1">
      <c r="A124" s="68">
        <v>112</v>
      </c>
      <c r="B124" s="86" t="s">
        <v>321</v>
      </c>
      <c r="C124" s="69" t="s">
        <v>176</v>
      </c>
      <c r="D124" s="70">
        <v>8</v>
      </c>
      <c r="E124" s="71" t="s">
        <v>142</v>
      </c>
      <c r="F124" s="72">
        <v>687.71</v>
      </c>
      <c r="G124" s="73"/>
      <c r="H124" s="74"/>
      <c r="I124" s="75" t="s">
        <v>39</v>
      </c>
      <c r="J124" s="76">
        <f t="shared" si="12"/>
        <v>1</v>
      </c>
      <c r="K124" s="77" t="s">
        <v>64</v>
      </c>
      <c r="L124" s="77" t="s">
        <v>7</v>
      </c>
      <c r="M124" s="78"/>
      <c r="N124" s="73"/>
      <c r="O124" s="73"/>
      <c r="P124" s="79"/>
      <c r="Q124" s="73"/>
      <c r="R124" s="73"/>
      <c r="S124" s="79"/>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1">
        <f t="shared" si="13"/>
        <v>5501.68</v>
      </c>
      <c r="BB124" s="82">
        <f t="shared" si="14"/>
        <v>5501.68</v>
      </c>
      <c r="BC124" s="83" t="str">
        <f t="shared" si="15"/>
        <v>INR  Five Thousand Five Hundred &amp; One  and Paise Sixty Eight Only</v>
      </c>
      <c r="BE124" s="89">
        <v>165</v>
      </c>
      <c r="BF124" s="90">
        <f t="shared" si="16"/>
        <v>186.65</v>
      </c>
      <c r="BG124" s="90">
        <f t="shared" si="17"/>
        <v>1320</v>
      </c>
      <c r="HZ124" s="85"/>
      <c r="IA124" s="85"/>
      <c r="IB124" s="85"/>
      <c r="IC124" s="85"/>
      <c r="ID124" s="85"/>
    </row>
    <row r="125" spans="1:238" s="84" customFormat="1" ht="99.75" customHeight="1">
      <c r="A125" s="52">
        <v>113</v>
      </c>
      <c r="B125" s="86" t="s">
        <v>322</v>
      </c>
      <c r="C125" s="53" t="s">
        <v>177</v>
      </c>
      <c r="D125" s="70">
        <v>6</v>
      </c>
      <c r="E125" s="71" t="s">
        <v>141</v>
      </c>
      <c r="F125" s="72">
        <v>1434.81</v>
      </c>
      <c r="G125" s="73"/>
      <c r="H125" s="74"/>
      <c r="I125" s="75" t="s">
        <v>39</v>
      </c>
      <c r="J125" s="76">
        <f t="shared" si="12"/>
        <v>1</v>
      </c>
      <c r="K125" s="77" t="s">
        <v>64</v>
      </c>
      <c r="L125" s="77" t="s">
        <v>7</v>
      </c>
      <c r="M125" s="78"/>
      <c r="N125" s="73"/>
      <c r="O125" s="73"/>
      <c r="P125" s="79"/>
      <c r="Q125" s="73"/>
      <c r="R125" s="73"/>
      <c r="S125" s="79"/>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1">
        <f t="shared" si="13"/>
        <v>8608.86</v>
      </c>
      <c r="BB125" s="82">
        <f t="shared" si="14"/>
        <v>8608.86</v>
      </c>
      <c r="BC125" s="83" t="str">
        <f t="shared" si="15"/>
        <v>INR  Eight Thousand Six Hundred &amp; Eight  and Paise Eighty Six Only</v>
      </c>
      <c r="BE125" s="89">
        <v>169</v>
      </c>
      <c r="BF125" s="90">
        <f t="shared" si="16"/>
        <v>191.17</v>
      </c>
      <c r="BG125" s="90">
        <f t="shared" si="17"/>
        <v>1014</v>
      </c>
      <c r="HZ125" s="85"/>
      <c r="IA125" s="85"/>
      <c r="IB125" s="85"/>
      <c r="IC125" s="85"/>
      <c r="ID125" s="85"/>
    </row>
    <row r="126" spans="1:238" s="84" customFormat="1" ht="70.5" customHeight="1">
      <c r="A126" s="68">
        <v>114</v>
      </c>
      <c r="B126" s="86" t="s">
        <v>323</v>
      </c>
      <c r="C126" s="69" t="s">
        <v>178</v>
      </c>
      <c r="D126" s="70">
        <v>36</v>
      </c>
      <c r="E126" s="71" t="s">
        <v>142</v>
      </c>
      <c r="F126" s="72">
        <v>118.78</v>
      </c>
      <c r="G126" s="73"/>
      <c r="H126" s="74"/>
      <c r="I126" s="75" t="s">
        <v>39</v>
      </c>
      <c r="J126" s="76">
        <f t="shared" si="12"/>
        <v>1</v>
      </c>
      <c r="K126" s="77" t="s">
        <v>64</v>
      </c>
      <c r="L126" s="77" t="s">
        <v>7</v>
      </c>
      <c r="M126" s="78"/>
      <c r="N126" s="73"/>
      <c r="O126" s="73"/>
      <c r="P126" s="79"/>
      <c r="Q126" s="73"/>
      <c r="R126" s="73"/>
      <c r="S126" s="79"/>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1">
        <f t="shared" si="13"/>
        <v>4276.08</v>
      </c>
      <c r="BB126" s="82">
        <f t="shared" si="14"/>
        <v>4276.08</v>
      </c>
      <c r="BC126" s="83" t="str">
        <f t="shared" si="15"/>
        <v>INR  Four Thousand Two Hundred &amp; Seventy Six  and Paise Eight Only</v>
      </c>
      <c r="BE126" s="89">
        <v>173</v>
      </c>
      <c r="BF126" s="90">
        <f t="shared" si="16"/>
        <v>195.7</v>
      </c>
      <c r="BG126" s="90">
        <f t="shared" si="17"/>
        <v>6228</v>
      </c>
      <c r="HZ126" s="85"/>
      <c r="IA126" s="85"/>
      <c r="IB126" s="85"/>
      <c r="IC126" s="85"/>
      <c r="ID126" s="85"/>
    </row>
    <row r="127" spans="1:238" s="84" customFormat="1" ht="127.5" customHeight="1">
      <c r="A127" s="52">
        <v>115</v>
      </c>
      <c r="B127" s="86" t="s">
        <v>324</v>
      </c>
      <c r="C127" s="53" t="s">
        <v>179</v>
      </c>
      <c r="D127" s="70">
        <v>10</v>
      </c>
      <c r="E127" s="71" t="s">
        <v>142</v>
      </c>
      <c r="F127" s="72">
        <v>254.18</v>
      </c>
      <c r="G127" s="73"/>
      <c r="H127" s="74"/>
      <c r="I127" s="75" t="s">
        <v>39</v>
      </c>
      <c r="J127" s="76">
        <f t="shared" si="12"/>
        <v>1</v>
      </c>
      <c r="K127" s="77" t="s">
        <v>64</v>
      </c>
      <c r="L127" s="77" t="s">
        <v>7</v>
      </c>
      <c r="M127" s="78"/>
      <c r="N127" s="73"/>
      <c r="O127" s="73"/>
      <c r="P127" s="79"/>
      <c r="Q127" s="73"/>
      <c r="R127" s="73"/>
      <c r="S127" s="79"/>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1">
        <f t="shared" si="13"/>
        <v>2541.8</v>
      </c>
      <c r="BB127" s="82">
        <f t="shared" si="14"/>
        <v>2541.8</v>
      </c>
      <c r="BC127" s="83" t="str">
        <f t="shared" si="15"/>
        <v>INR  Two Thousand Five Hundred &amp; Forty One  and Paise Eighty Only</v>
      </c>
      <c r="BE127" s="89">
        <v>34</v>
      </c>
      <c r="BF127" s="90">
        <f t="shared" si="16"/>
        <v>38.46</v>
      </c>
      <c r="BG127" s="90">
        <f t="shared" si="17"/>
        <v>340</v>
      </c>
      <c r="HZ127" s="85"/>
      <c r="IA127" s="85"/>
      <c r="IB127" s="85"/>
      <c r="IC127" s="85"/>
      <c r="ID127" s="85"/>
    </row>
    <row r="128" spans="1:238" s="84" customFormat="1" ht="71.25" customHeight="1">
      <c r="A128" s="68">
        <v>116</v>
      </c>
      <c r="B128" s="86" t="s">
        <v>325</v>
      </c>
      <c r="C128" s="69" t="s">
        <v>180</v>
      </c>
      <c r="D128" s="70">
        <v>2</v>
      </c>
      <c r="E128" s="71" t="s">
        <v>142</v>
      </c>
      <c r="F128" s="72">
        <v>349.2</v>
      </c>
      <c r="G128" s="73"/>
      <c r="H128" s="74"/>
      <c r="I128" s="75" t="s">
        <v>39</v>
      </c>
      <c r="J128" s="76">
        <f t="shared" si="12"/>
        <v>1</v>
      </c>
      <c r="K128" s="77" t="s">
        <v>64</v>
      </c>
      <c r="L128" s="77" t="s">
        <v>7</v>
      </c>
      <c r="M128" s="78"/>
      <c r="N128" s="73"/>
      <c r="O128" s="73"/>
      <c r="P128" s="79"/>
      <c r="Q128" s="73"/>
      <c r="R128" s="73"/>
      <c r="S128" s="79"/>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1">
        <f t="shared" si="13"/>
        <v>698.4</v>
      </c>
      <c r="BB128" s="82">
        <f t="shared" si="14"/>
        <v>698.4</v>
      </c>
      <c r="BC128" s="83" t="str">
        <f t="shared" si="15"/>
        <v>INR  Six Hundred &amp; Ninety Eight  and Paise Forty Only</v>
      </c>
      <c r="BE128" s="89">
        <v>48.5</v>
      </c>
      <c r="BF128" s="90">
        <f t="shared" si="16"/>
        <v>54.86</v>
      </c>
      <c r="BG128" s="90">
        <f t="shared" si="17"/>
        <v>97</v>
      </c>
      <c r="HZ128" s="85"/>
      <c r="IA128" s="85"/>
      <c r="IB128" s="85"/>
      <c r="IC128" s="85"/>
      <c r="ID128" s="85"/>
    </row>
    <row r="129" spans="1:238" s="84" customFormat="1" ht="132.75" customHeight="1">
      <c r="A129" s="52">
        <v>117</v>
      </c>
      <c r="B129" s="86" t="s">
        <v>326</v>
      </c>
      <c r="C129" s="53" t="s">
        <v>181</v>
      </c>
      <c r="D129" s="70">
        <v>2</v>
      </c>
      <c r="E129" s="71" t="s">
        <v>142</v>
      </c>
      <c r="F129" s="72">
        <v>390.77</v>
      </c>
      <c r="G129" s="73"/>
      <c r="H129" s="74"/>
      <c r="I129" s="75" t="s">
        <v>39</v>
      </c>
      <c r="J129" s="76">
        <f t="shared" si="12"/>
        <v>1</v>
      </c>
      <c r="K129" s="77" t="s">
        <v>64</v>
      </c>
      <c r="L129" s="77" t="s">
        <v>7</v>
      </c>
      <c r="M129" s="78"/>
      <c r="N129" s="73"/>
      <c r="O129" s="73"/>
      <c r="P129" s="79"/>
      <c r="Q129" s="73"/>
      <c r="R129" s="73"/>
      <c r="S129" s="79"/>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1">
        <f t="shared" si="13"/>
        <v>781.54</v>
      </c>
      <c r="BB129" s="82">
        <f t="shared" si="14"/>
        <v>781.54</v>
      </c>
      <c r="BC129" s="83" t="str">
        <f t="shared" si="15"/>
        <v>INR  Seven Hundred &amp; Eighty One  and Paise Fifty Four Only</v>
      </c>
      <c r="BE129" s="89">
        <v>48.5</v>
      </c>
      <c r="BF129" s="90">
        <f t="shared" si="16"/>
        <v>54.86</v>
      </c>
      <c r="BG129" s="90">
        <f t="shared" si="17"/>
        <v>97</v>
      </c>
      <c r="HZ129" s="85"/>
      <c r="IA129" s="85"/>
      <c r="IB129" s="85"/>
      <c r="IC129" s="85"/>
      <c r="ID129" s="85"/>
    </row>
    <row r="130" spans="1:238" s="84" customFormat="1" ht="134.25" customHeight="1">
      <c r="A130" s="68">
        <v>118</v>
      </c>
      <c r="B130" s="86" t="s">
        <v>327</v>
      </c>
      <c r="C130" s="69" t="s">
        <v>182</v>
      </c>
      <c r="D130" s="70">
        <v>3</v>
      </c>
      <c r="E130" s="71" t="s">
        <v>142</v>
      </c>
      <c r="F130" s="72">
        <v>283.87</v>
      </c>
      <c r="G130" s="73"/>
      <c r="H130" s="74"/>
      <c r="I130" s="75" t="s">
        <v>39</v>
      </c>
      <c r="J130" s="76">
        <f t="shared" si="12"/>
        <v>1</v>
      </c>
      <c r="K130" s="77" t="s">
        <v>64</v>
      </c>
      <c r="L130" s="77" t="s">
        <v>7</v>
      </c>
      <c r="M130" s="78"/>
      <c r="N130" s="73"/>
      <c r="O130" s="73"/>
      <c r="P130" s="79"/>
      <c r="Q130" s="73"/>
      <c r="R130" s="73"/>
      <c r="S130" s="79"/>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1">
        <f t="shared" si="13"/>
        <v>851.61</v>
      </c>
      <c r="BB130" s="82">
        <f t="shared" si="14"/>
        <v>851.61</v>
      </c>
      <c r="BC130" s="83" t="str">
        <f t="shared" si="15"/>
        <v>INR  Eight Hundred &amp; Fifty One  and Paise Sixty One Only</v>
      </c>
      <c r="BE130" s="89">
        <v>48.5</v>
      </c>
      <c r="BF130" s="90">
        <f t="shared" si="16"/>
        <v>54.86</v>
      </c>
      <c r="BG130" s="90">
        <f t="shared" si="17"/>
        <v>145.5</v>
      </c>
      <c r="HZ130" s="85"/>
      <c r="IA130" s="85"/>
      <c r="IB130" s="85"/>
      <c r="IC130" s="85"/>
      <c r="ID130" s="85"/>
    </row>
    <row r="131" spans="1:238" s="84" customFormat="1" ht="92.25" customHeight="1">
      <c r="A131" s="52">
        <v>119</v>
      </c>
      <c r="B131" s="86" t="s">
        <v>328</v>
      </c>
      <c r="C131" s="53" t="s">
        <v>183</v>
      </c>
      <c r="D131" s="70">
        <v>195</v>
      </c>
      <c r="E131" s="71" t="s">
        <v>140</v>
      </c>
      <c r="F131" s="72">
        <v>67.7</v>
      </c>
      <c r="G131" s="73"/>
      <c r="H131" s="74"/>
      <c r="I131" s="75" t="s">
        <v>39</v>
      </c>
      <c r="J131" s="76">
        <f t="shared" si="12"/>
        <v>1</v>
      </c>
      <c r="K131" s="77" t="s">
        <v>64</v>
      </c>
      <c r="L131" s="77" t="s">
        <v>7</v>
      </c>
      <c r="M131" s="78"/>
      <c r="N131" s="73"/>
      <c r="O131" s="73"/>
      <c r="P131" s="79"/>
      <c r="Q131" s="73"/>
      <c r="R131" s="73"/>
      <c r="S131" s="79"/>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1">
        <f t="shared" si="13"/>
        <v>13201.5</v>
      </c>
      <c r="BB131" s="82">
        <f t="shared" si="14"/>
        <v>13201.5</v>
      </c>
      <c r="BC131" s="83" t="str">
        <f t="shared" si="15"/>
        <v>INR  Thirteen Thousand Two Hundred &amp; One  and Paise Fifty Only</v>
      </c>
      <c r="BE131" s="89">
        <v>48.5</v>
      </c>
      <c r="BF131" s="90">
        <f t="shared" si="16"/>
        <v>54.86</v>
      </c>
      <c r="BG131" s="90">
        <f t="shared" si="17"/>
        <v>9457.5</v>
      </c>
      <c r="HZ131" s="85"/>
      <c r="IA131" s="85"/>
      <c r="IB131" s="85"/>
      <c r="IC131" s="85"/>
      <c r="ID131" s="85"/>
    </row>
    <row r="132" spans="1:238" s="84" customFormat="1" ht="63" customHeight="1">
      <c r="A132" s="68">
        <v>120</v>
      </c>
      <c r="B132" s="86" t="s">
        <v>329</v>
      </c>
      <c r="C132" s="69" t="s">
        <v>184</v>
      </c>
      <c r="D132" s="70">
        <v>20</v>
      </c>
      <c r="E132" s="71" t="s">
        <v>140</v>
      </c>
      <c r="F132" s="72">
        <v>150.85</v>
      </c>
      <c r="G132" s="73"/>
      <c r="H132" s="74"/>
      <c r="I132" s="75" t="s">
        <v>39</v>
      </c>
      <c r="J132" s="76">
        <f t="shared" si="12"/>
        <v>1</v>
      </c>
      <c r="K132" s="77" t="s">
        <v>64</v>
      </c>
      <c r="L132" s="77" t="s">
        <v>7</v>
      </c>
      <c r="M132" s="78"/>
      <c r="N132" s="73"/>
      <c r="O132" s="73"/>
      <c r="P132" s="79"/>
      <c r="Q132" s="73"/>
      <c r="R132" s="73"/>
      <c r="S132" s="79"/>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1">
        <f t="shared" si="13"/>
        <v>3017</v>
      </c>
      <c r="BB132" s="82">
        <f t="shared" si="14"/>
        <v>3017</v>
      </c>
      <c r="BC132" s="83" t="str">
        <f t="shared" si="15"/>
        <v>INR  Three Thousand  &amp;Seventeen  Only</v>
      </c>
      <c r="BE132" s="89">
        <v>45.1</v>
      </c>
      <c r="BF132" s="90">
        <f t="shared" si="16"/>
        <v>51.02</v>
      </c>
      <c r="BG132" s="90">
        <f t="shared" si="17"/>
        <v>902</v>
      </c>
      <c r="HZ132" s="85"/>
      <c r="IA132" s="85"/>
      <c r="IB132" s="85"/>
      <c r="IC132" s="85"/>
      <c r="ID132" s="85"/>
    </row>
    <row r="133" spans="1:238" s="84" customFormat="1" ht="51" customHeight="1">
      <c r="A133" s="52">
        <v>121</v>
      </c>
      <c r="B133" s="86" t="s">
        <v>330</v>
      </c>
      <c r="C133" s="53" t="s">
        <v>185</v>
      </c>
      <c r="D133" s="70">
        <v>65</v>
      </c>
      <c r="E133" s="71" t="s">
        <v>140</v>
      </c>
      <c r="F133" s="72">
        <v>192.42</v>
      </c>
      <c r="G133" s="73"/>
      <c r="H133" s="74"/>
      <c r="I133" s="75" t="s">
        <v>39</v>
      </c>
      <c r="J133" s="76">
        <f t="shared" si="12"/>
        <v>1</v>
      </c>
      <c r="K133" s="77" t="s">
        <v>64</v>
      </c>
      <c r="L133" s="77" t="s">
        <v>7</v>
      </c>
      <c r="M133" s="78"/>
      <c r="N133" s="73"/>
      <c r="O133" s="73"/>
      <c r="P133" s="79"/>
      <c r="Q133" s="73"/>
      <c r="R133" s="73"/>
      <c r="S133" s="79"/>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1">
        <f t="shared" si="13"/>
        <v>12507.3</v>
      </c>
      <c r="BB133" s="82">
        <f t="shared" si="14"/>
        <v>12507.3</v>
      </c>
      <c r="BC133" s="83" t="str">
        <f t="shared" si="15"/>
        <v>INR  Twelve Thousand Five Hundred &amp; Seven  and Paise Thirty Only</v>
      </c>
      <c r="BE133" s="89">
        <v>45.81</v>
      </c>
      <c r="BF133" s="90">
        <f t="shared" si="16"/>
        <v>51.82</v>
      </c>
      <c r="BG133" s="90">
        <f t="shared" si="17"/>
        <v>2977.65</v>
      </c>
      <c r="HZ133" s="85"/>
      <c r="IA133" s="85"/>
      <c r="IB133" s="85"/>
      <c r="IC133" s="85"/>
      <c r="ID133" s="85"/>
    </row>
    <row r="134" spans="1:238" s="84" customFormat="1" ht="76.5" customHeight="1">
      <c r="A134" s="68">
        <v>122</v>
      </c>
      <c r="B134" s="86" t="s">
        <v>331</v>
      </c>
      <c r="C134" s="69" t="s">
        <v>186</v>
      </c>
      <c r="D134" s="70">
        <v>2</v>
      </c>
      <c r="E134" s="71" t="s">
        <v>142</v>
      </c>
      <c r="F134" s="72">
        <v>345.64</v>
      </c>
      <c r="G134" s="73"/>
      <c r="H134" s="74"/>
      <c r="I134" s="75" t="s">
        <v>39</v>
      </c>
      <c r="J134" s="76">
        <f t="shared" si="12"/>
        <v>1</v>
      </c>
      <c r="K134" s="77" t="s">
        <v>64</v>
      </c>
      <c r="L134" s="77" t="s">
        <v>7</v>
      </c>
      <c r="M134" s="78"/>
      <c r="N134" s="73"/>
      <c r="O134" s="73"/>
      <c r="P134" s="79"/>
      <c r="Q134" s="73"/>
      <c r="R134" s="73"/>
      <c r="S134" s="79"/>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1">
        <f t="shared" si="13"/>
        <v>691.28</v>
      </c>
      <c r="BB134" s="82">
        <f t="shared" si="14"/>
        <v>691.28</v>
      </c>
      <c r="BC134" s="83" t="str">
        <f t="shared" si="15"/>
        <v>INR  Six Hundred &amp; Ninety One  and Paise Twenty Eight Only</v>
      </c>
      <c r="BE134" s="89">
        <v>46.52</v>
      </c>
      <c r="BF134" s="90">
        <f t="shared" si="16"/>
        <v>52.62</v>
      </c>
      <c r="BG134" s="90">
        <f t="shared" si="17"/>
        <v>93.04</v>
      </c>
      <c r="HZ134" s="85"/>
      <c r="IA134" s="85"/>
      <c r="IB134" s="85"/>
      <c r="IC134" s="85"/>
      <c r="ID134" s="85"/>
    </row>
    <row r="135" spans="1:238" s="84" customFormat="1" ht="47.25" customHeight="1">
      <c r="A135" s="52">
        <v>123</v>
      </c>
      <c r="B135" s="86" t="s">
        <v>332</v>
      </c>
      <c r="C135" s="53" t="s">
        <v>187</v>
      </c>
      <c r="D135" s="70">
        <v>10</v>
      </c>
      <c r="E135" s="71" t="s">
        <v>140</v>
      </c>
      <c r="F135" s="72">
        <v>292.19</v>
      </c>
      <c r="G135" s="73"/>
      <c r="H135" s="74"/>
      <c r="I135" s="75" t="s">
        <v>39</v>
      </c>
      <c r="J135" s="76">
        <f t="shared" si="12"/>
        <v>1</v>
      </c>
      <c r="K135" s="77" t="s">
        <v>64</v>
      </c>
      <c r="L135" s="77" t="s">
        <v>7</v>
      </c>
      <c r="M135" s="78"/>
      <c r="N135" s="73"/>
      <c r="O135" s="73"/>
      <c r="P135" s="79"/>
      <c r="Q135" s="73"/>
      <c r="R135" s="73"/>
      <c r="S135" s="79"/>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1">
        <f t="shared" si="13"/>
        <v>2921.9</v>
      </c>
      <c r="BB135" s="82">
        <f t="shared" si="14"/>
        <v>2921.9</v>
      </c>
      <c r="BC135" s="83" t="str">
        <f t="shared" si="15"/>
        <v>INR  Two Thousand Nine Hundred &amp; Twenty One  and Paise Ninety Only</v>
      </c>
      <c r="BE135" s="89">
        <v>47.23</v>
      </c>
      <c r="BF135" s="90">
        <f t="shared" si="16"/>
        <v>53.43</v>
      </c>
      <c r="BG135" s="90">
        <f t="shared" si="17"/>
        <v>472.3</v>
      </c>
      <c r="HZ135" s="85"/>
      <c r="IA135" s="85"/>
      <c r="IB135" s="85"/>
      <c r="IC135" s="85"/>
      <c r="ID135" s="85"/>
    </row>
    <row r="136" spans="1:238" s="84" customFormat="1" ht="96" customHeight="1">
      <c r="A136" s="68">
        <v>124</v>
      </c>
      <c r="B136" s="86" t="s">
        <v>333</v>
      </c>
      <c r="C136" s="69" t="s">
        <v>188</v>
      </c>
      <c r="D136" s="70">
        <v>11</v>
      </c>
      <c r="E136" s="71" t="s">
        <v>141</v>
      </c>
      <c r="F136" s="72">
        <v>118.78</v>
      </c>
      <c r="G136" s="73"/>
      <c r="H136" s="74"/>
      <c r="I136" s="75" t="s">
        <v>39</v>
      </c>
      <c r="J136" s="76">
        <f t="shared" si="12"/>
        <v>1</v>
      </c>
      <c r="K136" s="77" t="s">
        <v>64</v>
      </c>
      <c r="L136" s="77" t="s">
        <v>7</v>
      </c>
      <c r="M136" s="78"/>
      <c r="N136" s="73"/>
      <c r="O136" s="73"/>
      <c r="P136" s="79"/>
      <c r="Q136" s="73"/>
      <c r="R136" s="73"/>
      <c r="S136" s="79"/>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1">
        <f t="shared" si="13"/>
        <v>1306.58</v>
      </c>
      <c r="BB136" s="82">
        <f t="shared" si="14"/>
        <v>1306.58</v>
      </c>
      <c r="BC136" s="83" t="str">
        <f t="shared" si="15"/>
        <v>INR  One Thousand Three Hundred &amp; Six  and Paise Fifty Eight Only</v>
      </c>
      <c r="BE136" s="89">
        <v>70</v>
      </c>
      <c r="BF136" s="90">
        <f t="shared" si="16"/>
        <v>79.18</v>
      </c>
      <c r="BG136" s="90">
        <f t="shared" si="17"/>
        <v>770</v>
      </c>
      <c r="HZ136" s="85"/>
      <c r="IA136" s="85"/>
      <c r="IB136" s="85"/>
      <c r="IC136" s="85"/>
      <c r="ID136" s="85"/>
    </row>
    <row r="137" spans="1:238" s="84" customFormat="1" ht="126.75" customHeight="1">
      <c r="A137" s="52">
        <v>125</v>
      </c>
      <c r="B137" s="86" t="s">
        <v>334</v>
      </c>
      <c r="C137" s="53" t="s">
        <v>189</v>
      </c>
      <c r="D137" s="70">
        <v>1</v>
      </c>
      <c r="E137" s="71" t="s">
        <v>142</v>
      </c>
      <c r="F137" s="72">
        <v>3367.3</v>
      </c>
      <c r="G137" s="73"/>
      <c r="H137" s="74"/>
      <c r="I137" s="75" t="s">
        <v>39</v>
      </c>
      <c r="J137" s="76">
        <f t="shared" si="12"/>
        <v>1</v>
      </c>
      <c r="K137" s="77" t="s">
        <v>64</v>
      </c>
      <c r="L137" s="77" t="s">
        <v>7</v>
      </c>
      <c r="M137" s="78"/>
      <c r="N137" s="73"/>
      <c r="O137" s="73"/>
      <c r="P137" s="79"/>
      <c r="Q137" s="73"/>
      <c r="R137" s="73"/>
      <c r="S137" s="79"/>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1">
        <f t="shared" si="13"/>
        <v>3367.3</v>
      </c>
      <c r="BB137" s="82">
        <f t="shared" si="14"/>
        <v>3367.3</v>
      </c>
      <c r="BC137" s="83" t="str">
        <f t="shared" si="15"/>
        <v>INR  Three Thousand Three Hundred &amp; Sixty Seven  and Paise Thirty Only</v>
      </c>
      <c r="BE137" s="89">
        <v>70</v>
      </c>
      <c r="BF137" s="90">
        <f t="shared" si="16"/>
        <v>79.18</v>
      </c>
      <c r="BG137" s="90">
        <f t="shared" si="17"/>
        <v>70</v>
      </c>
      <c r="HZ137" s="85"/>
      <c r="IA137" s="85"/>
      <c r="IB137" s="85"/>
      <c r="IC137" s="85"/>
      <c r="ID137" s="85"/>
    </row>
    <row r="138" spans="1:238" s="84" customFormat="1" ht="84.75" customHeight="1">
      <c r="A138" s="68">
        <v>126</v>
      </c>
      <c r="B138" s="86" t="s">
        <v>335</v>
      </c>
      <c r="C138" s="69" t="s">
        <v>190</v>
      </c>
      <c r="D138" s="70">
        <v>1</v>
      </c>
      <c r="E138" s="71" t="s">
        <v>142</v>
      </c>
      <c r="F138" s="72">
        <v>1234.08</v>
      </c>
      <c r="G138" s="73"/>
      <c r="H138" s="74"/>
      <c r="I138" s="75" t="s">
        <v>39</v>
      </c>
      <c r="J138" s="76">
        <f t="shared" si="12"/>
        <v>1</v>
      </c>
      <c r="K138" s="77" t="s">
        <v>64</v>
      </c>
      <c r="L138" s="77" t="s">
        <v>7</v>
      </c>
      <c r="M138" s="78"/>
      <c r="N138" s="73"/>
      <c r="O138" s="73"/>
      <c r="P138" s="79"/>
      <c r="Q138" s="73"/>
      <c r="R138" s="73"/>
      <c r="S138" s="79"/>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1">
        <f t="shared" si="13"/>
        <v>1234.08</v>
      </c>
      <c r="BB138" s="82">
        <f t="shared" si="14"/>
        <v>1234.08</v>
      </c>
      <c r="BC138" s="83" t="str">
        <f t="shared" si="15"/>
        <v>INR  One Thousand Two Hundred &amp; Thirty Four  and Paise Eight Only</v>
      </c>
      <c r="BE138" s="89">
        <v>70</v>
      </c>
      <c r="BF138" s="90">
        <f t="shared" si="16"/>
        <v>79.18</v>
      </c>
      <c r="BG138" s="90">
        <f t="shared" si="17"/>
        <v>70</v>
      </c>
      <c r="HZ138" s="85"/>
      <c r="IA138" s="85"/>
      <c r="IB138" s="85"/>
      <c r="IC138" s="85"/>
      <c r="ID138" s="85"/>
    </row>
    <row r="139" spans="1:238" s="84" customFormat="1" ht="82.5" customHeight="1">
      <c r="A139" s="52">
        <v>127</v>
      </c>
      <c r="B139" s="86" t="s">
        <v>336</v>
      </c>
      <c r="C139" s="53" t="s">
        <v>191</v>
      </c>
      <c r="D139" s="70">
        <v>1</v>
      </c>
      <c r="E139" s="71" t="s">
        <v>142</v>
      </c>
      <c r="F139" s="72">
        <v>390.77</v>
      </c>
      <c r="G139" s="73"/>
      <c r="H139" s="74"/>
      <c r="I139" s="75" t="s">
        <v>39</v>
      </c>
      <c r="J139" s="76">
        <f t="shared" si="12"/>
        <v>1</v>
      </c>
      <c r="K139" s="77" t="s">
        <v>64</v>
      </c>
      <c r="L139" s="77" t="s">
        <v>7</v>
      </c>
      <c r="M139" s="78"/>
      <c r="N139" s="73"/>
      <c r="O139" s="73"/>
      <c r="P139" s="79"/>
      <c r="Q139" s="73"/>
      <c r="R139" s="73"/>
      <c r="S139" s="79"/>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1">
        <f t="shared" si="13"/>
        <v>390.77</v>
      </c>
      <c r="BB139" s="82">
        <f t="shared" si="14"/>
        <v>390.77</v>
      </c>
      <c r="BC139" s="83" t="str">
        <f t="shared" si="15"/>
        <v>INR  Three Hundred &amp; Ninety  and Paise Seventy Seven Only</v>
      </c>
      <c r="BE139" s="89">
        <v>70</v>
      </c>
      <c r="BF139" s="90">
        <f t="shared" si="16"/>
        <v>79.18</v>
      </c>
      <c r="BG139" s="90">
        <f t="shared" si="17"/>
        <v>70</v>
      </c>
      <c r="HZ139" s="85"/>
      <c r="IA139" s="85"/>
      <c r="IB139" s="85"/>
      <c r="IC139" s="85"/>
      <c r="ID139" s="85"/>
    </row>
    <row r="140" spans="1:238" s="84" customFormat="1" ht="74.25" customHeight="1">
      <c r="A140" s="68">
        <v>128</v>
      </c>
      <c r="B140" s="86" t="s">
        <v>337</v>
      </c>
      <c r="C140" s="69" t="s">
        <v>192</v>
      </c>
      <c r="D140" s="70">
        <v>2</v>
      </c>
      <c r="E140" s="71" t="s">
        <v>141</v>
      </c>
      <c r="F140" s="72">
        <v>178.16</v>
      </c>
      <c r="G140" s="73"/>
      <c r="H140" s="74"/>
      <c r="I140" s="75" t="s">
        <v>39</v>
      </c>
      <c r="J140" s="76">
        <f t="shared" si="12"/>
        <v>1</v>
      </c>
      <c r="K140" s="77" t="s">
        <v>64</v>
      </c>
      <c r="L140" s="77" t="s">
        <v>7</v>
      </c>
      <c r="M140" s="78"/>
      <c r="N140" s="73"/>
      <c r="O140" s="73"/>
      <c r="P140" s="79"/>
      <c r="Q140" s="73"/>
      <c r="R140" s="73"/>
      <c r="S140" s="79"/>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1">
        <f t="shared" si="13"/>
        <v>356.32</v>
      </c>
      <c r="BB140" s="82">
        <f t="shared" si="14"/>
        <v>356.32</v>
      </c>
      <c r="BC140" s="83" t="str">
        <f t="shared" si="15"/>
        <v>INR  Three Hundred &amp; Fifty Six  and Paise Thirty Two Only</v>
      </c>
      <c r="BE140" s="89">
        <v>84</v>
      </c>
      <c r="BF140" s="90">
        <f t="shared" si="16"/>
        <v>95.02</v>
      </c>
      <c r="BG140" s="90">
        <f t="shared" si="17"/>
        <v>168</v>
      </c>
      <c r="HZ140" s="85"/>
      <c r="IA140" s="85"/>
      <c r="IB140" s="85"/>
      <c r="IC140" s="85"/>
      <c r="ID140" s="85"/>
    </row>
    <row r="141" spans="1:238" s="84" customFormat="1" ht="58.5" customHeight="1">
      <c r="A141" s="52">
        <v>129</v>
      </c>
      <c r="B141" s="86" t="s">
        <v>338</v>
      </c>
      <c r="C141" s="53" t="s">
        <v>193</v>
      </c>
      <c r="D141" s="70">
        <v>1</v>
      </c>
      <c r="E141" s="71" t="s">
        <v>364</v>
      </c>
      <c r="F141" s="72">
        <v>644.95</v>
      </c>
      <c r="G141" s="73"/>
      <c r="H141" s="74"/>
      <c r="I141" s="75" t="s">
        <v>39</v>
      </c>
      <c r="J141" s="76">
        <f t="shared" si="12"/>
        <v>1</v>
      </c>
      <c r="K141" s="77" t="s">
        <v>64</v>
      </c>
      <c r="L141" s="77" t="s">
        <v>7</v>
      </c>
      <c r="M141" s="78"/>
      <c r="N141" s="73"/>
      <c r="O141" s="73"/>
      <c r="P141" s="79"/>
      <c r="Q141" s="73"/>
      <c r="R141" s="73"/>
      <c r="S141" s="79"/>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1">
        <f t="shared" si="13"/>
        <v>644.95</v>
      </c>
      <c r="BB141" s="82">
        <f t="shared" si="14"/>
        <v>644.95</v>
      </c>
      <c r="BC141" s="83" t="str">
        <f t="shared" si="15"/>
        <v>INR  Six Hundred &amp; Forty Four  and Paise Ninety Five Only</v>
      </c>
      <c r="BE141" s="89">
        <v>84.71</v>
      </c>
      <c r="BF141" s="90">
        <f t="shared" si="16"/>
        <v>95.82</v>
      </c>
      <c r="BG141" s="90">
        <f t="shared" si="17"/>
        <v>84.71</v>
      </c>
      <c r="HZ141" s="85"/>
      <c r="IA141" s="85"/>
      <c r="IB141" s="85"/>
      <c r="IC141" s="85"/>
      <c r="ID141" s="85"/>
    </row>
    <row r="142" spans="1:238" s="84" customFormat="1" ht="177" customHeight="1">
      <c r="A142" s="68">
        <v>130</v>
      </c>
      <c r="B142" s="86" t="s">
        <v>339</v>
      </c>
      <c r="C142" s="69" t="s">
        <v>194</v>
      </c>
      <c r="D142" s="70">
        <v>8</v>
      </c>
      <c r="E142" s="71" t="s">
        <v>142</v>
      </c>
      <c r="F142" s="72">
        <v>958.52</v>
      </c>
      <c r="G142" s="73"/>
      <c r="H142" s="74"/>
      <c r="I142" s="75" t="s">
        <v>39</v>
      </c>
      <c r="J142" s="76">
        <f t="shared" si="12"/>
        <v>1</v>
      </c>
      <c r="K142" s="77" t="s">
        <v>64</v>
      </c>
      <c r="L142" s="77" t="s">
        <v>7</v>
      </c>
      <c r="M142" s="78"/>
      <c r="N142" s="73"/>
      <c r="O142" s="73"/>
      <c r="P142" s="79"/>
      <c r="Q142" s="73"/>
      <c r="R142" s="73"/>
      <c r="S142" s="79"/>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1">
        <f t="shared" si="13"/>
        <v>7668.16</v>
      </c>
      <c r="BB142" s="82">
        <f t="shared" si="14"/>
        <v>7668.16</v>
      </c>
      <c r="BC142" s="83" t="str">
        <f t="shared" si="15"/>
        <v>INR  Seven Thousand Six Hundred &amp; Sixty Eight  and Paise Sixteen Only</v>
      </c>
      <c r="BE142" s="89">
        <v>85.42</v>
      </c>
      <c r="BF142" s="90">
        <f t="shared" si="16"/>
        <v>96.63</v>
      </c>
      <c r="BG142" s="90">
        <f t="shared" si="17"/>
        <v>683.36</v>
      </c>
      <c r="HZ142" s="85"/>
      <c r="IA142" s="85"/>
      <c r="IB142" s="85"/>
      <c r="IC142" s="85"/>
      <c r="ID142" s="85"/>
    </row>
    <row r="143" spans="1:238" s="84" customFormat="1" ht="194.25" customHeight="1">
      <c r="A143" s="52">
        <v>131</v>
      </c>
      <c r="B143" s="86" t="s">
        <v>340</v>
      </c>
      <c r="C143" s="53" t="s">
        <v>195</v>
      </c>
      <c r="D143" s="70">
        <v>10</v>
      </c>
      <c r="E143" s="71" t="s">
        <v>141</v>
      </c>
      <c r="F143" s="72">
        <v>591.5</v>
      </c>
      <c r="G143" s="73"/>
      <c r="H143" s="74"/>
      <c r="I143" s="75" t="s">
        <v>39</v>
      </c>
      <c r="J143" s="76">
        <f t="shared" si="12"/>
        <v>1</v>
      </c>
      <c r="K143" s="77" t="s">
        <v>64</v>
      </c>
      <c r="L143" s="77" t="s">
        <v>7</v>
      </c>
      <c r="M143" s="78"/>
      <c r="N143" s="73"/>
      <c r="O143" s="73"/>
      <c r="P143" s="79"/>
      <c r="Q143" s="73"/>
      <c r="R143" s="73"/>
      <c r="S143" s="79"/>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1">
        <f t="shared" si="13"/>
        <v>5915</v>
      </c>
      <c r="BB143" s="82">
        <f t="shared" si="14"/>
        <v>5915</v>
      </c>
      <c r="BC143" s="83" t="str">
        <f t="shared" si="15"/>
        <v>INR  Five Thousand Nine Hundred &amp; Fifteen  Only</v>
      </c>
      <c r="BE143" s="89">
        <v>86.13</v>
      </c>
      <c r="BF143" s="90">
        <f t="shared" si="16"/>
        <v>97.43</v>
      </c>
      <c r="BG143" s="90">
        <f t="shared" si="17"/>
        <v>861.3</v>
      </c>
      <c r="HZ143" s="85"/>
      <c r="IA143" s="85"/>
      <c r="IB143" s="85"/>
      <c r="IC143" s="85"/>
      <c r="ID143" s="85"/>
    </row>
    <row r="144" spans="1:238" s="84" customFormat="1" ht="84.75" customHeight="1">
      <c r="A144" s="68">
        <v>132</v>
      </c>
      <c r="B144" s="86" t="s">
        <v>341</v>
      </c>
      <c r="C144" s="69" t="s">
        <v>196</v>
      </c>
      <c r="D144" s="70">
        <v>3</v>
      </c>
      <c r="E144" s="71" t="s">
        <v>141</v>
      </c>
      <c r="F144" s="72">
        <v>1626.04</v>
      </c>
      <c r="G144" s="73"/>
      <c r="H144" s="74"/>
      <c r="I144" s="75" t="s">
        <v>39</v>
      </c>
      <c r="J144" s="76">
        <f t="shared" si="12"/>
        <v>1</v>
      </c>
      <c r="K144" s="77" t="s">
        <v>64</v>
      </c>
      <c r="L144" s="77" t="s">
        <v>7</v>
      </c>
      <c r="M144" s="78"/>
      <c r="N144" s="73"/>
      <c r="O144" s="73"/>
      <c r="P144" s="79"/>
      <c r="Q144" s="73"/>
      <c r="R144" s="73"/>
      <c r="S144" s="79"/>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1">
        <f t="shared" si="13"/>
        <v>4878.12</v>
      </c>
      <c r="BB144" s="82">
        <f t="shared" si="14"/>
        <v>4878.12</v>
      </c>
      <c r="BC144" s="83" t="str">
        <f t="shared" si="15"/>
        <v>INR  Four Thousand Eight Hundred &amp; Seventy Eight  and Paise Twelve Only</v>
      </c>
      <c r="BE144" s="89">
        <v>29</v>
      </c>
      <c r="BF144" s="90">
        <f t="shared" si="16"/>
        <v>32.8</v>
      </c>
      <c r="BG144" s="90">
        <f t="shared" si="17"/>
        <v>87</v>
      </c>
      <c r="HZ144" s="85"/>
      <c r="IA144" s="85"/>
      <c r="IB144" s="85"/>
      <c r="IC144" s="85"/>
      <c r="ID144" s="85"/>
    </row>
    <row r="145" spans="1:238" s="84" customFormat="1" ht="112.5" customHeight="1">
      <c r="A145" s="52">
        <v>133</v>
      </c>
      <c r="B145" s="86" t="s">
        <v>342</v>
      </c>
      <c r="C145" s="53" t="s">
        <v>197</v>
      </c>
      <c r="D145" s="70">
        <v>1</v>
      </c>
      <c r="E145" s="71" t="s">
        <v>140</v>
      </c>
      <c r="F145" s="72">
        <v>185.29</v>
      </c>
      <c r="G145" s="73"/>
      <c r="H145" s="74"/>
      <c r="I145" s="75" t="s">
        <v>39</v>
      </c>
      <c r="J145" s="76">
        <f t="shared" si="12"/>
        <v>1</v>
      </c>
      <c r="K145" s="77" t="s">
        <v>64</v>
      </c>
      <c r="L145" s="77" t="s">
        <v>7</v>
      </c>
      <c r="M145" s="78"/>
      <c r="N145" s="73"/>
      <c r="O145" s="73"/>
      <c r="P145" s="79"/>
      <c r="Q145" s="73"/>
      <c r="R145" s="73"/>
      <c r="S145" s="79"/>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1">
        <f t="shared" si="13"/>
        <v>185.29</v>
      </c>
      <c r="BB145" s="82">
        <f t="shared" si="14"/>
        <v>185.29</v>
      </c>
      <c r="BC145" s="83" t="str">
        <f t="shared" si="15"/>
        <v>INR  One Hundred &amp; Eighty Five  and Paise Twenty Nine Only</v>
      </c>
      <c r="BE145" s="89">
        <v>29</v>
      </c>
      <c r="BF145" s="90">
        <f t="shared" si="16"/>
        <v>32.8</v>
      </c>
      <c r="BG145" s="90">
        <f t="shared" si="17"/>
        <v>29</v>
      </c>
      <c r="HZ145" s="85"/>
      <c r="IA145" s="85"/>
      <c r="IB145" s="85"/>
      <c r="IC145" s="85"/>
      <c r="ID145" s="85"/>
    </row>
    <row r="146" spans="1:238" s="84" customFormat="1" ht="87" customHeight="1">
      <c r="A146" s="68">
        <v>134</v>
      </c>
      <c r="B146" s="86" t="s">
        <v>368</v>
      </c>
      <c r="C146" s="69" t="s">
        <v>198</v>
      </c>
      <c r="D146" s="70">
        <v>1</v>
      </c>
      <c r="E146" s="71" t="s">
        <v>366</v>
      </c>
      <c r="F146" s="72">
        <v>606</v>
      </c>
      <c r="G146" s="73"/>
      <c r="H146" s="74"/>
      <c r="I146" s="75" t="s">
        <v>39</v>
      </c>
      <c r="J146" s="76">
        <f t="shared" si="12"/>
        <v>1</v>
      </c>
      <c r="K146" s="77" t="s">
        <v>64</v>
      </c>
      <c r="L146" s="77" t="s">
        <v>7</v>
      </c>
      <c r="M146" s="78"/>
      <c r="N146" s="73"/>
      <c r="O146" s="73"/>
      <c r="P146" s="79"/>
      <c r="Q146" s="73"/>
      <c r="R146" s="73"/>
      <c r="S146" s="79"/>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1">
        <f t="shared" si="13"/>
        <v>606</v>
      </c>
      <c r="BB146" s="82">
        <f t="shared" si="14"/>
        <v>606</v>
      </c>
      <c r="BC146" s="83" t="str">
        <f t="shared" si="15"/>
        <v>INR  Six Hundred &amp; Six  Only</v>
      </c>
      <c r="BE146" s="89">
        <v>29</v>
      </c>
      <c r="BF146" s="90">
        <f t="shared" si="16"/>
        <v>32.8</v>
      </c>
      <c r="BG146" s="90">
        <f t="shared" si="17"/>
        <v>29</v>
      </c>
      <c r="HZ146" s="85"/>
      <c r="IA146" s="85"/>
      <c r="IB146" s="85"/>
      <c r="IC146" s="85"/>
      <c r="ID146" s="85"/>
    </row>
    <row r="147" spans="1:238" s="84" customFormat="1" ht="73.5" customHeight="1">
      <c r="A147" s="52">
        <v>135</v>
      </c>
      <c r="B147" s="86" t="s">
        <v>343</v>
      </c>
      <c r="C147" s="53" t="s">
        <v>199</v>
      </c>
      <c r="D147" s="70">
        <v>280</v>
      </c>
      <c r="E147" s="71" t="s">
        <v>140</v>
      </c>
      <c r="F147" s="72">
        <v>102.01</v>
      </c>
      <c r="G147" s="73"/>
      <c r="H147" s="74"/>
      <c r="I147" s="75" t="s">
        <v>39</v>
      </c>
      <c r="J147" s="76">
        <f t="shared" si="12"/>
        <v>1</v>
      </c>
      <c r="K147" s="77" t="s">
        <v>64</v>
      </c>
      <c r="L147" s="77" t="s">
        <v>7</v>
      </c>
      <c r="M147" s="78"/>
      <c r="N147" s="73"/>
      <c r="O147" s="73"/>
      <c r="P147" s="79"/>
      <c r="Q147" s="73"/>
      <c r="R147" s="73"/>
      <c r="S147" s="79"/>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1">
        <f t="shared" si="13"/>
        <v>28562.8</v>
      </c>
      <c r="BB147" s="82">
        <f t="shared" si="14"/>
        <v>28562.8</v>
      </c>
      <c r="BC147" s="83" t="str">
        <f t="shared" si="15"/>
        <v>INR  Twenty Eight Thousand Five Hundred &amp; Sixty Two  and Paise Eighty Only</v>
      </c>
      <c r="BE147" s="89">
        <v>29</v>
      </c>
      <c r="BF147" s="90">
        <f t="shared" si="16"/>
        <v>32.8</v>
      </c>
      <c r="BG147" s="90">
        <f t="shared" si="17"/>
        <v>8120</v>
      </c>
      <c r="HZ147" s="85"/>
      <c r="IA147" s="85"/>
      <c r="IB147" s="85"/>
      <c r="IC147" s="85"/>
      <c r="ID147" s="85"/>
    </row>
    <row r="148" spans="1:238" s="84" customFormat="1" ht="84.75" customHeight="1">
      <c r="A148" s="68">
        <v>136</v>
      </c>
      <c r="B148" s="86" t="s">
        <v>344</v>
      </c>
      <c r="C148" s="69" t="s">
        <v>200</v>
      </c>
      <c r="D148" s="70">
        <v>34</v>
      </c>
      <c r="E148" s="71" t="s">
        <v>141</v>
      </c>
      <c r="F148" s="72">
        <v>831.23</v>
      </c>
      <c r="G148" s="73"/>
      <c r="H148" s="74"/>
      <c r="I148" s="75" t="s">
        <v>39</v>
      </c>
      <c r="J148" s="76">
        <f t="shared" si="12"/>
        <v>1</v>
      </c>
      <c r="K148" s="77" t="s">
        <v>64</v>
      </c>
      <c r="L148" s="77" t="s">
        <v>7</v>
      </c>
      <c r="M148" s="78"/>
      <c r="N148" s="73"/>
      <c r="O148" s="73"/>
      <c r="P148" s="79"/>
      <c r="Q148" s="73"/>
      <c r="R148" s="73"/>
      <c r="S148" s="79"/>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1">
        <f t="shared" si="13"/>
        <v>28261.82</v>
      </c>
      <c r="BB148" s="82">
        <f t="shared" si="14"/>
        <v>28261.82</v>
      </c>
      <c r="BC148" s="83" t="str">
        <f t="shared" si="15"/>
        <v>INR  Twenty Eight Thousand Two Hundred &amp; Sixty One  and Paise Eighty Two Only</v>
      </c>
      <c r="BE148" s="89">
        <v>79</v>
      </c>
      <c r="BF148" s="90">
        <f t="shared" si="16"/>
        <v>89.36</v>
      </c>
      <c r="BG148" s="90">
        <f t="shared" si="17"/>
        <v>2686</v>
      </c>
      <c r="HZ148" s="85"/>
      <c r="IA148" s="85"/>
      <c r="IB148" s="85"/>
      <c r="IC148" s="85"/>
      <c r="ID148" s="85"/>
    </row>
    <row r="149" spans="1:238" s="84" customFormat="1" ht="84.75" customHeight="1">
      <c r="A149" s="52">
        <v>137</v>
      </c>
      <c r="B149" s="86" t="s">
        <v>345</v>
      </c>
      <c r="C149" s="53" t="s">
        <v>201</v>
      </c>
      <c r="D149" s="70">
        <v>2</v>
      </c>
      <c r="E149" s="71" t="s">
        <v>141</v>
      </c>
      <c r="F149" s="72">
        <v>413.09</v>
      </c>
      <c r="G149" s="73"/>
      <c r="H149" s="74"/>
      <c r="I149" s="75" t="s">
        <v>39</v>
      </c>
      <c r="J149" s="76">
        <f t="shared" si="12"/>
        <v>1</v>
      </c>
      <c r="K149" s="77" t="s">
        <v>64</v>
      </c>
      <c r="L149" s="77" t="s">
        <v>7</v>
      </c>
      <c r="M149" s="78"/>
      <c r="N149" s="73"/>
      <c r="O149" s="73"/>
      <c r="P149" s="79"/>
      <c r="Q149" s="73"/>
      <c r="R149" s="73"/>
      <c r="S149" s="79"/>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1">
        <f t="shared" si="13"/>
        <v>826.18</v>
      </c>
      <c r="BB149" s="82">
        <f t="shared" si="14"/>
        <v>826.18</v>
      </c>
      <c r="BC149" s="83" t="str">
        <f t="shared" si="15"/>
        <v>INR  Eight Hundred &amp; Twenty Six  and Paise Eighteen Only</v>
      </c>
      <c r="BE149" s="89">
        <v>79</v>
      </c>
      <c r="BF149" s="90">
        <f t="shared" si="16"/>
        <v>89.36</v>
      </c>
      <c r="BG149" s="90">
        <f t="shared" si="17"/>
        <v>158</v>
      </c>
      <c r="HZ149" s="85"/>
      <c r="IA149" s="85"/>
      <c r="IB149" s="85"/>
      <c r="IC149" s="85"/>
      <c r="ID149" s="85"/>
    </row>
    <row r="150" spans="1:238" s="84" customFormat="1" ht="71.25" customHeight="1">
      <c r="A150" s="68">
        <v>138</v>
      </c>
      <c r="B150" s="86" t="s">
        <v>346</v>
      </c>
      <c r="C150" s="69" t="s">
        <v>202</v>
      </c>
      <c r="D150" s="70">
        <v>2</v>
      </c>
      <c r="E150" s="71" t="s">
        <v>141</v>
      </c>
      <c r="F150" s="72">
        <v>1295.83</v>
      </c>
      <c r="G150" s="73"/>
      <c r="H150" s="74"/>
      <c r="I150" s="75" t="s">
        <v>39</v>
      </c>
      <c r="J150" s="76">
        <f t="shared" si="12"/>
        <v>1</v>
      </c>
      <c r="K150" s="77" t="s">
        <v>64</v>
      </c>
      <c r="L150" s="77" t="s">
        <v>7</v>
      </c>
      <c r="M150" s="78"/>
      <c r="N150" s="73"/>
      <c r="O150" s="73"/>
      <c r="P150" s="79"/>
      <c r="Q150" s="73"/>
      <c r="R150" s="73"/>
      <c r="S150" s="79"/>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1">
        <f t="shared" si="13"/>
        <v>2591.66</v>
      </c>
      <c r="BB150" s="82">
        <f t="shared" si="14"/>
        <v>2591.66</v>
      </c>
      <c r="BC150" s="83" t="str">
        <f t="shared" si="15"/>
        <v>INR  Two Thousand Five Hundred &amp; Ninety One  and Paise Sixty Six Only</v>
      </c>
      <c r="BE150" s="89">
        <v>79</v>
      </c>
      <c r="BF150" s="90">
        <f t="shared" si="16"/>
        <v>89.36</v>
      </c>
      <c r="BG150" s="90">
        <f t="shared" si="17"/>
        <v>158</v>
      </c>
      <c r="HZ150" s="85"/>
      <c r="IA150" s="85"/>
      <c r="IB150" s="85"/>
      <c r="IC150" s="85"/>
      <c r="ID150" s="85"/>
    </row>
    <row r="151" spans="1:238" s="84" customFormat="1" ht="48.75" customHeight="1">
      <c r="A151" s="52">
        <v>139</v>
      </c>
      <c r="B151" s="86" t="s">
        <v>347</v>
      </c>
      <c r="C151" s="53" t="s">
        <v>203</v>
      </c>
      <c r="D151" s="70">
        <v>3</v>
      </c>
      <c r="E151" s="71" t="s">
        <v>142</v>
      </c>
      <c r="F151" s="72">
        <v>1868.5</v>
      </c>
      <c r="G151" s="73"/>
      <c r="H151" s="74"/>
      <c r="I151" s="75" t="s">
        <v>39</v>
      </c>
      <c r="J151" s="76">
        <f t="shared" si="12"/>
        <v>1</v>
      </c>
      <c r="K151" s="77" t="s">
        <v>64</v>
      </c>
      <c r="L151" s="77" t="s">
        <v>7</v>
      </c>
      <c r="M151" s="78"/>
      <c r="N151" s="73"/>
      <c r="O151" s="73"/>
      <c r="P151" s="79"/>
      <c r="Q151" s="73"/>
      <c r="R151" s="73"/>
      <c r="S151" s="79"/>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1">
        <f t="shared" si="13"/>
        <v>5605.5</v>
      </c>
      <c r="BB151" s="82">
        <f t="shared" si="14"/>
        <v>5605.5</v>
      </c>
      <c r="BC151" s="83" t="str">
        <f t="shared" si="15"/>
        <v>INR  Five Thousand Six Hundred &amp; Five  and Paise Fifty Only</v>
      </c>
      <c r="BE151" s="89">
        <v>79</v>
      </c>
      <c r="BF151" s="90">
        <f t="shared" si="16"/>
        <v>89.36</v>
      </c>
      <c r="BG151" s="90">
        <f t="shared" si="17"/>
        <v>237</v>
      </c>
      <c r="HZ151" s="85"/>
      <c r="IA151" s="85"/>
      <c r="IB151" s="85"/>
      <c r="IC151" s="85"/>
      <c r="ID151" s="85"/>
    </row>
    <row r="152" spans="1:238" s="84" customFormat="1" ht="47.25" customHeight="1">
      <c r="A152" s="68">
        <v>140</v>
      </c>
      <c r="B152" s="86" t="s">
        <v>348</v>
      </c>
      <c r="C152" s="69" t="s">
        <v>204</v>
      </c>
      <c r="D152" s="70">
        <v>2</v>
      </c>
      <c r="E152" s="71" t="s">
        <v>142</v>
      </c>
      <c r="F152" s="72">
        <v>3120.9</v>
      </c>
      <c r="G152" s="73"/>
      <c r="H152" s="74"/>
      <c r="I152" s="75" t="s">
        <v>39</v>
      </c>
      <c r="J152" s="76">
        <f t="shared" si="12"/>
        <v>1</v>
      </c>
      <c r="K152" s="77" t="s">
        <v>64</v>
      </c>
      <c r="L152" s="77" t="s">
        <v>7</v>
      </c>
      <c r="M152" s="78"/>
      <c r="N152" s="73"/>
      <c r="O152" s="73"/>
      <c r="P152" s="79"/>
      <c r="Q152" s="73"/>
      <c r="R152" s="73"/>
      <c r="S152" s="79"/>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1">
        <f t="shared" si="13"/>
        <v>6241.8</v>
      </c>
      <c r="BB152" s="82">
        <f t="shared" si="14"/>
        <v>6241.8</v>
      </c>
      <c r="BC152" s="83" t="str">
        <f t="shared" si="15"/>
        <v>INR  Six Thousand Two Hundred &amp; Forty One  and Paise Eighty Only</v>
      </c>
      <c r="BE152" s="89">
        <v>38</v>
      </c>
      <c r="BF152" s="90">
        <f t="shared" si="16"/>
        <v>42.99</v>
      </c>
      <c r="BG152" s="90">
        <f t="shared" si="17"/>
        <v>76</v>
      </c>
      <c r="HZ152" s="85"/>
      <c r="IA152" s="85"/>
      <c r="IB152" s="85"/>
      <c r="IC152" s="85"/>
      <c r="ID152" s="85"/>
    </row>
    <row r="153" spans="1:238" s="84" customFormat="1" ht="42" customHeight="1">
      <c r="A153" s="52">
        <v>141</v>
      </c>
      <c r="B153" s="86" t="s">
        <v>349</v>
      </c>
      <c r="C153" s="53" t="s">
        <v>205</v>
      </c>
      <c r="D153" s="70">
        <v>5</v>
      </c>
      <c r="E153" s="71" t="s">
        <v>141</v>
      </c>
      <c r="F153" s="72">
        <v>6532.68</v>
      </c>
      <c r="G153" s="73"/>
      <c r="H153" s="74"/>
      <c r="I153" s="75" t="s">
        <v>39</v>
      </c>
      <c r="J153" s="76">
        <f t="shared" si="12"/>
        <v>1</v>
      </c>
      <c r="K153" s="77" t="s">
        <v>64</v>
      </c>
      <c r="L153" s="77" t="s">
        <v>7</v>
      </c>
      <c r="M153" s="78"/>
      <c r="N153" s="73"/>
      <c r="O153" s="73"/>
      <c r="P153" s="79"/>
      <c r="Q153" s="73"/>
      <c r="R153" s="73"/>
      <c r="S153" s="79"/>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1">
        <f t="shared" si="13"/>
        <v>32663.4</v>
      </c>
      <c r="BB153" s="82">
        <f t="shared" si="14"/>
        <v>32663.4</v>
      </c>
      <c r="BC153" s="83" t="str">
        <f t="shared" si="15"/>
        <v>INR  Thirty Two Thousand Six Hundred &amp; Sixty Three  and Paise Forty Only</v>
      </c>
      <c r="BE153" s="89">
        <v>38</v>
      </c>
      <c r="BF153" s="90">
        <f t="shared" si="16"/>
        <v>42.99</v>
      </c>
      <c r="BG153" s="90">
        <f t="shared" si="17"/>
        <v>190</v>
      </c>
      <c r="HZ153" s="85"/>
      <c r="IA153" s="85"/>
      <c r="IB153" s="85"/>
      <c r="IC153" s="85"/>
      <c r="ID153" s="85"/>
    </row>
    <row r="154" spans="1:238" s="84" customFormat="1" ht="40.5" customHeight="1">
      <c r="A154" s="68">
        <v>142</v>
      </c>
      <c r="B154" s="86" t="s">
        <v>350</v>
      </c>
      <c r="C154" s="69" t="s">
        <v>206</v>
      </c>
      <c r="D154" s="70">
        <v>4</v>
      </c>
      <c r="E154" s="71" t="s">
        <v>141</v>
      </c>
      <c r="F154" s="72">
        <v>4790.43</v>
      </c>
      <c r="G154" s="73"/>
      <c r="H154" s="74"/>
      <c r="I154" s="75" t="s">
        <v>39</v>
      </c>
      <c r="J154" s="76">
        <f t="shared" si="12"/>
        <v>1</v>
      </c>
      <c r="K154" s="77" t="s">
        <v>64</v>
      </c>
      <c r="L154" s="77" t="s">
        <v>7</v>
      </c>
      <c r="M154" s="78"/>
      <c r="N154" s="73"/>
      <c r="O154" s="73"/>
      <c r="P154" s="79"/>
      <c r="Q154" s="73"/>
      <c r="R154" s="73"/>
      <c r="S154" s="79"/>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1">
        <f t="shared" si="13"/>
        <v>19161.72</v>
      </c>
      <c r="BB154" s="82">
        <f t="shared" si="14"/>
        <v>19161.72</v>
      </c>
      <c r="BC154" s="83" t="str">
        <f t="shared" si="15"/>
        <v>INR  Nineteen Thousand One Hundred &amp; Sixty One  and Paise Seventy Two Only</v>
      </c>
      <c r="BE154" s="89">
        <v>38</v>
      </c>
      <c r="BF154" s="90">
        <f t="shared" si="16"/>
        <v>42.99</v>
      </c>
      <c r="BG154" s="90">
        <f t="shared" si="17"/>
        <v>152</v>
      </c>
      <c r="HZ154" s="85"/>
      <c r="IA154" s="85"/>
      <c r="IB154" s="85"/>
      <c r="IC154" s="85"/>
      <c r="ID154" s="85"/>
    </row>
    <row r="155" spans="1:238" s="84" customFormat="1" ht="48" customHeight="1">
      <c r="A155" s="52">
        <v>143</v>
      </c>
      <c r="B155" s="86" t="s">
        <v>351</v>
      </c>
      <c r="C155" s="53" t="s">
        <v>207</v>
      </c>
      <c r="D155" s="70">
        <v>2</v>
      </c>
      <c r="E155" s="71" t="s">
        <v>367</v>
      </c>
      <c r="F155" s="72">
        <v>171.7</v>
      </c>
      <c r="G155" s="73"/>
      <c r="H155" s="74"/>
      <c r="I155" s="75" t="s">
        <v>39</v>
      </c>
      <c r="J155" s="76">
        <f t="shared" si="12"/>
        <v>1</v>
      </c>
      <c r="K155" s="77" t="s">
        <v>64</v>
      </c>
      <c r="L155" s="77" t="s">
        <v>7</v>
      </c>
      <c r="M155" s="78"/>
      <c r="N155" s="73"/>
      <c r="O155" s="73"/>
      <c r="P155" s="79"/>
      <c r="Q155" s="73"/>
      <c r="R155" s="73"/>
      <c r="S155" s="79"/>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1">
        <f aca="true" t="shared" si="18" ref="BA155:BA162">total_amount_ba($B$2,$D$2,D155,F155,J155,K155,M155)</f>
        <v>343.4</v>
      </c>
      <c r="BB155" s="82">
        <f t="shared" si="14"/>
        <v>343.4</v>
      </c>
      <c r="BC155" s="83" t="str">
        <f t="shared" si="15"/>
        <v>INR  Three Hundred &amp; Forty Three  and Paise Forty Only</v>
      </c>
      <c r="BE155" s="89">
        <v>38</v>
      </c>
      <c r="BF155" s="90">
        <f t="shared" si="16"/>
        <v>42.99</v>
      </c>
      <c r="BG155" s="90">
        <f t="shared" si="17"/>
        <v>76</v>
      </c>
      <c r="HZ155" s="85"/>
      <c r="IA155" s="85"/>
      <c r="IB155" s="85"/>
      <c r="IC155" s="85"/>
      <c r="ID155" s="85"/>
    </row>
    <row r="156" spans="1:238" s="84" customFormat="1" ht="50.25" customHeight="1">
      <c r="A156" s="68">
        <v>144</v>
      </c>
      <c r="B156" s="86" t="s">
        <v>352</v>
      </c>
      <c r="C156" s="69" t="s">
        <v>208</v>
      </c>
      <c r="D156" s="70">
        <v>1</v>
      </c>
      <c r="E156" s="71" t="s">
        <v>141</v>
      </c>
      <c r="F156" s="72">
        <v>7578.03</v>
      </c>
      <c r="G156" s="73"/>
      <c r="H156" s="74"/>
      <c r="I156" s="75" t="s">
        <v>39</v>
      </c>
      <c r="J156" s="76">
        <f aca="true" t="shared" si="19" ref="J156:J162">IF(I156="Less(-)",-1,1)</f>
        <v>1</v>
      </c>
      <c r="K156" s="77" t="s">
        <v>64</v>
      </c>
      <c r="L156" s="77" t="s">
        <v>7</v>
      </c>
      <c r="M156" s="78"/>
      <c r="N156" s="73"/>
      <c r="O156" s="73"/>
      <c r="P156" s="79"/>
      <c r="Q156" s="73"/>
      <c r="R156" s="73"/>
      <c r="S156" s="79"/>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1">
        <f t="shared" si="18"/>
        <v>7578.03</v>
      </c>
      <c r="BB156" s="82">
        <f t="shared" si="14"/>
        <v>7578.03</v>
      </c>
      <c r="BC156" s="83" t="str">
        <f aca="true" t="shared" si="20" ref="BC156:BC162">SpellNumber(L156,BB156)</f>
        <v>INR  Seven Thousand Five Hundred &amp; Seventy Eight  and Paise Three Only</v>
      </c>
      <c r="BE156" s="89">
        <v>81</v>
      </c>
      <c r="BF156" s="90">
        <f t="shared" si="16"/>
        <v>91.63</v>
      </c>
      <c r="BG156" s="90">
        <f t="shared" si="17"/>
        <v>81</v>
      </c>
      <c r="HZ156" s="85"/>
      <c r="IA156" s="85"/>
      <c r="IB156" s="85"/>
      <c r="IC156" s="85"/>
      <c r="ID156" s="85"/>
    </row>
    <row r="157" spans="1:238" s="84" customFormat="1" ht="60" customHeight="1">
      <c r="A157" s="52">
        <v>145</v>
      </c>
      <c r="B157" s="86" t="s">
        <v>353</v>
      </c>
      <c r="C157" s="53" t="s">
        <v>209</v>
      </c>
      <c r="D157" s="70">
        <v>2</v>
      </c>
      <c r="E157" s="71" t="s">
        <v>141</v>
      </c>
      <c r="F157" s="72">
        <v>8711.25</v>
      </c>
      <c r="G157" s="73"/>
      <c r="H157" s="74"/>
      <c r="I157" s="75" t="s">
        <v>39</v>
      </c>
      <c r="J157" s="76">
        <f t="shared" si="19"/>
        <v>1</v>
      </c>
      <c r="K157" s="77" t="s">
        <v>64</v>
      </c>
      <c r="L157" s="77" t="s">
        <v>7</v>
      </c>
      <c r="M157" s="78"/>
      <c r="N157" s="73"/>
      <c r="O157" s="73"/>
      <c r="P157" s="79"/>
      <c r="Q157" s="73"/>
      <c r="R157" s="73"/>
      <c r="S157" s="79"/>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1">
        <f t="shared" si="18"/>
        <v>17422.5</v>
      </c>
      <c r="BB157" s="82">
        <f t="shared" si="14"/>
        <v>17422.5</v>
      </c>
      <c r="BC157" s="83" t="str">
        <f t="shared" si="20"/>
        <v>INR  Seventeen Thousand Four Hundred &amp; Twenty Two  and Paise Fifty Only</v>
      </c>
      <c r="BE157" s="89">
        <v>81</v>
      </c>
      <c r="BF157" s="90">
        <f t="shared" si="16"/>
        <v>91.63</v>
      </c>
      <c r="BG157" s="90">
        <f t="shared" si="17"/>
        <v>162</v>
      </c>
      <c r="HZ157" s="85"/>
      <c r="IA157" s="85"/>
      <c r="IB157" s="85"/>
      <c r="IC157" s="85"/>
      <c r="ID157" s="85"/>
    </row>
    <row r="158" spans="1:238" s="84" customFormat="1" ht="72" customHeight="1">
      <c r="A158" s="68">
        <v>146</v>
      </c>
      <c r="B158" s="86" t="s">
        <v>354</v>
      </c>
      <c r="C158" s="69" t="s">
        <v>210</v>
      </c>
      <c r="D158" s="70">
        <v>10</v>
      </c>
      <c r="E158" s="71" t="s">
        <v>141</v>
      </c>
      <c r="F158" s="72">
        <v>303</v>
      </c>
      <c r="G158" s="73"/>
      <c r="H158" s="74"/>
      <c r="I158" s="75" t="s">
        <v>39</v>
      </c>
      <c r="J158" s="76">
        <f t="shared" si="19"/>
        <v>1</v>
      </c>
      <c r="K158" s="77" t="s">
        <v>64</v>
      </c>
      <c r="L158" s="77" t="s">
        <v>7</v>
      </c>
      <c r="M158" s="78"/>
      <c r="N158" s="73"/>
      <c r="O158" s="73"/>
      <c r="P158" s="79"/>
      <c r="Q158" s="73"/>
      <c r="R158" s="73"/>
      <c r="S158" s="79"/>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1">
        <f t="shared" si="18"/>
        <v>3030</v>
      </c>
      <c r="BB158" s="82">
        <f>BA158+SUM(N158:AZ158)</f>
        <v>3030</v>
      </c>
      <c r="BC158" s="83" t="str">
        <f t="shared" si="20"/>
        <v>INR  Three Thousand  &amp;Thirty  Only</v>
      </c>
      <c r="BE158" s="89">
        <v>81</v>
      </c>
      <c r="BF158" s="90">
        <f>BE158*1.12*1.01</f>
        <v>91.63</v>
      </c>
      <c r="BG158" s="90">
        <f t="shared" si="17"/>
        <v>810</v>
      </c>
      <c r="HZ158" s="85"/>
      <c r="IA158" s="85"/>
      <c r="IB158" s="85"/>
      <c r="IC158" s="85"/>
      <c r="ID158" s="85"/>
    </row>
    <row r="159" spans="1:238" s="84" customFormat="1" ht="68.25" customHeight="1">
      <c r="A159" s="52">
        <v>147</v>
      </c>
      <c r="B159" s="86" t="s">
        <v>355</v>
      </c>
      <c r="C159" s="53" t="s">
        <v>211</v>
      </c>
      <c r="D159" s="70">
        <v>6</v>
      </c>
      <c r="E159" s="71" t="s">
        <v>141</v>
      </c>
      <c r="F159" s="72">
        <v>323.2</v>
      </c>
      <c r="G159" s="73"/>
      <c r="H159" s="74"/>
      <c r="I159" s="75" t="s">
        <v>39</v>
      </c>
      <c r="J159" s="76">
        <f t="shared" si="19"/>
        <v>1</v>
      </c>
      <c r="K159" s="77" t="s">
        <v>64</v>
      </c>
      <c r="L159" s="77" t="s">
        <v>7</v>
      </c>
      <c r="M159" s="78"/>
      <c r="N159" s="73"/>
      <c r="O159" s="73"/>
      <c r="P159" s="79"/>
      <c r="Q159" s="73"/>
      <c r="R159" s="73"/>
      <c r="S159" s="79"/>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1">
        <f t="shared" si="18"/>
        <v>1939.2</v>
      </c>
      <c r="BB159" s="82">
        <f>BA159+SUM(N159:AZ159)</f>
        <v>1939.2</v>
      </c>
      <c r="BC159" s="83" t="str">
        <f t="shared" si="20"/>
        <v>INR  One Thousand Nine Hundred &amp; Thirty Nine  and Paise Twenty Only</v>
      </c>
      <c r="BE159" s="89">
        <v>81</v>
      </c>
      <c r="BF159" s="90">
        <f>BE159*1.12*1.01</f>
        <v>91.63</v>
      </c>
      <c r="BG159" s="90">
        <f t="shared" si="17"/>
        <v>486</v>
      </c>
      <c r="HZ159" s="85"/>
      <c r="IA159" s="85"/>
      <c r="IB159" s="85"/>
      <c r="IC159" s="85"/>
      <c r="ID159" s="85"/>
    </row>
    <row r="160" spans="1:238" s="84" customFormat="1" ht="84" customHeight="1">
      <c r="A160" s="68">
        <v>148</v>
      </c>
      <c r="B160" s="86" t="s">
        <v>356</v>
      </c>
      <c r="C160" s="69" t="s">
        <v>212</v>
      </c>
      <c r="D160" s="70">
        <v>10</v>
      </c>
      <c r="E160" s="71" t="s">
        <v>142</v>
      </c>
      <c r="F160" s="72">
        <v>2232.1</v>
      </c>
      <c r="G160" s="73"/>
      <c r="H160" s="74"/>
      <c r="I160" s="75" t="s">
        <v>39</v>
      </c>
      <c r="J160" s="76">
        <f t="shared" si="19"/>
        <v>1</v>
      </c>
      <c r="K160" s="77" t="s">
        <v>64</v>
      </c>
      <c r="L160" s="77" t="s">
        <v>7</v>
      </c>
      <c r="M160" s="78"/>
      <c r="N160" s="73"/>
      <c r="O160" s="73"/>
      <c r="P160" s="79"/>
      <c r="Q160" s="73"/>
      <c r="R160" s="73"/>
      <c r="S160" s="79"/>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1">
        <f t="shared" si="18"/>
        <v>22321</v>
      </c>
      <c r="BB160" s="82">
        <f>BA160+SUM(N160:AZ160)</f>
        <v>22321</v>
      </c>
      <c r="BC160" s="83" t="str">
        <f t="shared" si="20"/>
        <v>INR  Twenty Two Thousand Three Hundred &amp; Twenty One  Only</v>
      </c>
      <c r="BE160" s="89">
        <v>1012</v>
      </c>
      <c r="BF160" s="90">
        <f>BE160*1.12*1.01</f>
        <v>1144.77</v>
      </c>
      <c r="BG160" s="90">
        <f t="shared" si="17"/>
        <v>10120</v>
      </c>
      <c r="HZ160" s="85"/>
      <c r="IA160" s="85"/>
      <c r="IB160" s="85"/>
      <c r="IC160" s="85"/>
      <c r="ID160" s="85"/>
    </row>
    <row r="161" spans="1:238" s="84" customFormat="1" ht="133.5" customHeight="1">
      <c r="A161" s="52">
        <v>149</v>
      </c>
      <c r="B161" s="86" t="s">
        <v>357</v>
      </c>
      <c r="C161" s="53" t="s">
        <v>213</v>
      </c>
      <c r="D161" s="70">
        <v>1</v>
      </c>
      <c r="E161" s="71" t="s">
        <v>142</v>
      </c>
      <c r="F161" s="72">
        <v>9358.66</v>
      </c>
      <c r="G161" s="73"/>
      <c r="H161" s="74"/>
      <c r="I161" s="75" t="s">
        <v>39</v>
      </c>
      <c r="J161" s="76">
        <f t="shared" si="19"/>
        <v>1</v>
      </c>
      <c r="K161" s="77" t="s">
        <v>64</v>
      </c>
      <c r="L161" s="77" t="s">
        <v>7</v>
      </c>
      <c r="M161" s="78"/>
      <c r="N161" s="73"/>
      <c r="O161" s="73"/>
      <c r="P161" s="79"/>
      <c r="Q161" s="73"/>
      <c r="R161" s="73"/>
      <c r="S161" s="79"/>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1">
        <f t="shared" si="18"/>
        <v>9358.66</v>
      </c>
      <c r="BB161" s="82">
        <f>BA161+SUM(N161:AZ161)</f>
        <v>9358.66</v>
      </c>
      <c r="BC161" s="83" t="str">
        <f t="shared" si="20"/>
        <v>INR  Nine Thousand Three Hundred &amp; Fifty Eight  and Paise Sixty Six Only</v>
      </c>
      <c r="BE161" s="89">
        <v>1024</v>
      </c>
      <c r="BF161" s="90">
        <f>BE161*1.12*1.01</f>
        <v>1158.35</v>
      </c>
      <c r="BG161" s="90">
        <f>D161*BE161</f>
        <v>1024</v>
      </c>
      <c r="HZ161" s="85"/>
      <c r="IA161" s="85"/>
      <c r="IB161" s="85"/>
      <c r="IC161" s="85"/>
      <c r="ID161" s="85"/>
    </row>
    <row r="162" spans="1:238" s="84" customFormat="1" ht="119.25" customHeight="1">
      <c r="A162" s="68">
        <v>150</v>
      </c>
      <c r="B162" s="86" t="s">
        <v>358</v>
      </c>
      <c r="C162" s="69" t="s">
        <v>214</v>
      </c>
      <c r="D162" s="70">
        <v>2</v>
      </c>
      <c r="E162" s="71" t="s">
        <v>142</v>
      </c>
      <c r="F162" s="72">
        <v>2272.5</v>
      </c>
      <c r="G162" s="73"/>
      <c r="H162" s="74"/>
      <c r="I162" s="75" t="s">
        <v>39</v>
      </c>
      <c r="J162" s="76">
        <f t="shared" si="19"/>
        <v>1</v>
      </c>
      <c r="K162" s="77" t="s">
        <v>64</v>
      </c>
      <c r="L162" s="77" t="s">
        <v>7</v>
      </c>
      <c r="M162" s="78"/>
      <c r="N162" s="73"/>
      <c r="O162" s="73"/>
      <c r="P162" s="79"/>
      <c r="Q162" s="73"/>
      <c r="R162" s="73"/>
      <c r="S162" s="79"/>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1">
        <f t="shared" si="18"/>
        <v>4545</v>
      </c>
      <c r="BB162" s="82">
        <f>BA162+SUM(N162:AZ162)</f>
        <v>4545</v>
      </c>
      <c r="BC162" s="83" t="str">
        <f t="shared" si="20"/>
        <v>INR  Four Thousand Five Hundred &amp; Forty Five  Only</v>
      </c>
      <c r="BE162" s="89">
        <v>1036</v>
      </c>
      <c r="BF162" s="90">
        <f>BE162*1.12*1.01</f>
        <v>1171.92</v>
      </c>
      <c r="BG162" s="90">
        <f>D162*BE162</f>
        <v>2072</v>
      </c>
      <c r="HZ162" s="85"/>
      <c r="IA162" s="85"/>
      <c r="IB162" s="85"/>
      <c r="IC162" s="85"/>
      <c r="ID162" s="85"/>
    </row>
    <row r="163" spans="1:224" s="15" customFormat="1" ht="47.25" customHeight="1">
      <c r="A163" s="57" t="s">
        <v>62</v>
      </c>
      <c r="B163" s="58"/>
      <c r="C163" s="59"/>
      <c r="D163" s="59"/>
      <c r="E163" s="59"/>
      <c r="F163" s="59"/>
      <c r="G163" s="59"/>
      <c r="H163" s="60"/>
      <c r="I163" s="60"/>
      <c r="J163" s="60"/>
      <c r="K163" s="60"/>
      <c r="L163" s="61"/>
      <c r="BA163" s="62">
        <f>SUM(BA13:BA162)</f>
        <v>3002736.23</v>
      </c>
      <c r="BB163" s="63">
        <f>SUM(BB13:BB162)</f>
        <v>3002736.23</v>
      </c>
      <c r="BC163" s="64" t="str">
        <f>SpellNumber($E$2,BB163)</f>
        <v>INR  Thirty Lakh Two Thousand Seven Hundred &amp; Thirty Six  and Paise Twenty Three Only</v>
      </c>
      <c r="BE163" s="9"/>
      <c r="BF163" s="9"/>
      <c r="HL163" s="16">
        <v>4</v>
      </c>
      <c r="HM163" s="16" t="s">
        <v>41</v>
      </c>
      <c r="HN163" s="16" t="s">
        <v>61</v>
      </c>
      <c r="HO163" s="16">
        <v>10</v>
      </c>
      <c r="HP163" s="16" t="s">
        <v>38</v>
      </c>
    </row>
    <row r="164" spans="1:224" s="18" customFormat="1" ht="33.75" customHeight="1">
      <c r="A164" s="26" t="s">
        <v>66</v>
      </c>
      <c r="B164" s="25"/>
      <c r="C164" s="47"/>
      <c r="D164" s="27"/>
      <c r="E164" s="28" t="s">
        <v>69</v>
      </c>
      <c r="F164" s="35"/>
      <c r="G164" s="29"/>
      <c r="H164" s="17"/>
      <c r="I164" s="17"/>
      <c r="J164" s="17"/>
      <c r="K164" s="30"/>
      <c r="L164" s="31"/>
      <c r="M164" s="32"/>
      <c r="O164" s="15"/>
      <c r="P164" s="15"/>
      <c r="Q164" s="15"/>
      <c r="R164" s="15"/>
      <c r="S164" s="15"/>
      <c r="BA164" s="34">
        <f>IF(ISBLANK(F164),0,IF(E164="Excess (+)",ROUND(BA163+(BA163*F164),2),IF(E164="Less (-)",ROUND(BA163+(BA163*F164*(-1)),2),IF(E164="At Par",BA163,0))))</f>
        <v>0</v>
      </c>
      <c r="BB164" s="36">
        <f>ROUND(BA164,0)</f>
        <v>0</v>
      </c>
      <c r="BC164" s="24" t="str">
        <f>SpellNumber($E$2,BA164)</f>
        <v>INR Zero Only</v>
      </c>
      <c r="BE164" s="91"/>
      <c r="BF164" s="91"/>
      <c r="HL164" s="19"/>
      <c r="HM164" s="19"/>
      <c r="HN164" s="19"/>
      <c r="HO164" s="19"/>
      <c r="HP164" s="19"/>
    </row>
    <row r="165" spans="1:224" s="18" customFormat="1" ht="41.25" customHeight="1">
      <c r="A165" s="26" t="s">
        <v>65</v>
      </c>
      <c r="B165" s="25"/>
      <c r="C165" s="96" t="str">
        <f>SpellNumber($E$2,BA164)</f>
        <v>INR Zero Only</v>
      </c>
      <c r="D165" s="96"/>
      <c r="E165" s="96"/>
      <c r="F165" s="96"/>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7"/>
      <c r="BE165" s="91"/>
      <c r="BF165" s="91"/>
      <c r="HL165" s="19"/>
      <c r="HM165" s="19"/>
      <c r="HN165" s="19"/>
      <c r="HO165" s="19"/>
      <c r="HP165" s="19"/>
    </row>
    <row r="166" spans="2:224" s="12" customFormat="1" ht="15">
      <c r="B166" s="48"/>
      <c r="C166" s="20"/>
      <c r="D166" s="20"/>
      <c r="E166" s="20"/>
      <c r="F166" s="20"/>
      <c r="G166" s="20"/>
      <c r="H166" s="20"/>
      <c r="I166" s="20"/>
      <c r="J166" s="20"/>
      <c r="K166" s="20"/>
      <c r="L166" s="20"/>
      <c r="M166" s="20"/>
      <c r="O166" s="20"/>
      <c r="BA166" s="20"/>
      <c r="BC166" s="20"/>
      <c r="BE166" s="9"/>
      <c r="BF166" s="9"/>
      <c r="HL166" s="13"/>
      <c r="HM166" s="13"/>
      <c r="HN166" s="13"/>
      <c r="HO166" s="13"/>
      <c r="HP166" s="13"/>
    </row>
  </sheetData>
  <sheetProtection password="D9BE" sheet="1" selectLockedCells="1"/>
  <mergeCells count="8">
    <mergeCell ref="A9:BC9"/>
    <mergeCell ref="C165:BC165"/>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4">
      <formula1>IF(E164="Select",-1,IF(E164="At Par",0,0))</formula1>
      <formula2>IF(E164="Select",-1,IF(E164="At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4">
      <formula1>0</formula1>
      <formula2>IF(E164&lt;&gt;"Select",99.9,0)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4">
      <formula1>0</formula1>
      <formula2>99.9</formula2>
    </dataValidation>
    <dataValidation type="list" allowBlank="1" showInputMessage="1" showErrorMessage="1" sqref="E164">
      <formula1>"Select, Excess (+), Less (-)"</formula1>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VAT charges in Rupees for this item. " errorTitle="Invaid Entry" error="Only Numeric Values are allowed. " sqref="M14:M162">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158 L159 L160 L16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62">
      <formula1>"INR"</formula1>
    </dataValidation>
    <dataValidation type="decimal" allowBlank="1" showInputMessage="1" showErrorMessage="1" promptTitle="Rate Entry" prompt="Please enter the Basic Price in Rupees for this item. " errorTitle="Invaid Entry" error="Only Numeric Values are allowed. " sqref="G13:H16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2">
      <formula1>0</formula1>
      <formula2>999999999999999</formula2>
    </dataValidation>
    <dataValidation type="list" showInputMessage="1" showErrorMessage="1" sqref="I13:I162">
      <formula1>"Excess(+), Less(-)"</formula1>
    </dataValidation>
    <dataValidation allowBlank="1" showInputMessage="1" showErrorMessage="1" promptTitle="Addition / Deduction" prompt="Please Choose the correct One" sqref="J13:J162"/>
    <dataValidation type="list" allowBlank="1" showInputMessage="1" showErrorMessage="1" sqref="K13:K162">
      <formula1>"Partial Conversion, Full Conversion"</formula1>
    </dataValidation>
    <dataValidation allowBlank="1" showInputMessage="1" showErrorMessage="1" promptTitle="Itemcode/Make" prompt="Please enter text" sqref="C13:C162"/>
    <dataValidation type="decimal" allowBlank="1" showInputMessage="1" showErrorMessage="1" errorTitle="Invalid Entry" error="Only Numeric Values are allowed. " sqref="A13:A162">
      <formula1>0</formula1>
      <formula2>999999999999999</formula2>
    </dataValidation>
  </dataValidations>
  <printOptions horizontalCentered="1"/>
  <pageMargins left="0.3937007874015748" right="0.3937007874015748" top="0.4724409448818898" bottom="0.3937007874015748" header="0.31496062992125984" footer="0.31496062992125984"/>
  <pageSetup fitToHeight="0" fitToWidth="1" horizontalDpi="600" verticalDpi="600" orientation="landscape" paperSize="9" scale="8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26" sqref="B26"/>
    </sheetView>
  </sheetViews>
  <sheetFormatPr defaultColWidth="9.140625" defaultRowHeight="15"/>
  <sheetData>
    <row r="6" spans="5:11" ht="15">
      <c r="E6" s="104" t="s">
        <v>3</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Dwaipayan Roy</cp:lastModifiedBy>
  <cp:lastPrinted>2019-01-22T12:28:29Z</cp:lastPrinted>
  <dcterms:created xsi:type="dcterms:W3CDTF">2009-01-30T06:42:42Z</dcterms:created>
  <dcterms:modified xsi:type="dcterms:W3CDTF">2019-02-21T10:17:52Z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